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 Chambers\1-DATA\TEMP\"/>
    </mc:Choice>
  </mc:AlternateContent>
  <bookViews>
    <workbookView xWindow="1500" yWindow="0" windowWidth="29220" windowHeight="14124"/>
  </bookViews>
  <sheets>
    <sheet name="MASTER DATA FILE" sheetId="1" r:id="rId1"/>
  </sheets>
  <externalReferences>
    <externalReference r:id="rId2"/>
    <externalReference r:id="rId3"/>
  </externalReferences>
  <definedNames>
    <definedName name="_GoBack" localSheetId="0">'MASTER DATA FILE'!$F$522</definedName>
    <definedName name="Cause">[1]Tables!$D$6:$D$13</definedName>
    <definedName name="Class">[1]Tables!$F$6:$F$10</definedName>
    <definedName name="Dam_Type">[1]Tables!$A$6:$A$16</definedName>
    <definedName name="Liquefaction">[1]Tables!$E$6:$E$9</definedName>
    <definedName name="Pond">[1]Tables!$C$6:$C$8</definedName>
    <definedName name="Status">[1]Tables!$B$6:$B$8</definedName>
    <definedName name="TypeTailings">[1]Tables!$G$6:$G$9</definedName>
    <definedName name="xcir1" localSheetId="0" hidden="1">-3.14159265358979+(ROW(OFFSET(#REF!,0,0,500,1))-1)*0.0125915537218028</definedName>
    <definedName name="xcir1" hidden="1">-3.14159265358979+(ROW(OFFSET(#REF!,0,0,500,1))-1)*0.0125915537218028</definedName>
    <definedName name="xdata1" localSheetId="0" hidden="1">9.6+(ROW(OFFSET(#REF!,0,0,70,1))-1)*2.2695652173913</definedName>
    <definedName name="xdata1" hidden="1">9.6+(ROW(OFFSET(#REF!,0,0,70,1))-1)*2.2695652173913</definedName>
    <definedName name="xdata2" localSheetId="0" hidden="1">9.6+(ROW(OFFSET(#REF!,0,0,70,1))-1)*2.2695652173913</definedName>
    <definedName name="xdata2" hidden="1">9.6+(ROW(OFFSET(#REF!,0,0,70,1))-1)*2.2695652173913</definedName>
    <definedName name="xdata3" localSheetId="0" hidden="1">9.6+(ROW(OFFSET(#REF!,0,0,100,1))-1)*1.58181818181818</definedName>
    <definedName name="xdata3" hidden="1">9.6+(ROW(OFFSET(#REF!,0,0,100,1))-1)*1.58181818181818</definedName>
    <definedName name="xdata4" localSheetId="0" hidden="1">9.6+(ROW(OFFSET(#REF!,0,0,100,1))-1)*1.58181818181818</definedName>
    <definedName name="xdata4" hidden="1">9.6+(ROW(OFFSET(#REF!,0,0,100,1))-1)*1.58181818181818</definedName>
    <definedName name="xdata5" localSheetId="0" hidden="1">0+(ROW(OFFSET(#REF!,0,0,70,1))-1)*0.144927536231884</definedName>
    <definedName name="xdata5" hidden="1">0+(ROW(OFFSET(#REF!,0,0,70,1))-1)*0.144927536231884</definedName>
    <definedName name="xdata6" localSheetId="0" hidden="1">0+(ROW(OFFSET(#REF!,0,0,70,1))-1)*0.144927536231884</definedName>
    <definedName name="xdata6" hidden="1">0+(ROW(OFFSET(#REF!,0,0,70,1))-1)*0.144927536231884</definedName>
    <definedName name="ycir1" localSheetId="0" hidden="1">1*COS([2]!xcir1)+0</definedName>
    <definedName name="ycir1" hidden="1">1*COS([2]!xcir1)+0</definedName>
    <definedName name="ydata1" hidden="1">0.866301194514596+0.0423093370935212*[2]!xdata1-4.92844208502245*(0.142857142857143+([2]!xdata1-77.4428571428571)^2/23731.3371428571)^0.5</definedName>
    <definedName name="ydata2" hidden="1">0.866301194514596+0.0423093370935212*[2]!xdata2+4.92844208502245*(0.142857142857143+([2]!xdata2-77.4428571428571)^2/23731.3371428571)^0.5</definedName>
    <definedName name="ydata3" hidden="1">0.866301194514596+0.0423093370935212*[2]!xdata3-4.92844208502245*(1.14285714285714+([2]!xdata3-77.4428571428571)^2/23731.3371428571)^0.5</definedName>
    <definedName name="ydata4" hidden="1">0.866301194514596+0.0423093370935212*[2]!xdata4+4.92844208502245*(1.14285714285714+([2]!xdata4-77.4428571428571)^2/23731.3371428571)^0.5</definedName>
    <definedName name="ydata5" hidden="1">0+1*[2]!xdata5-4.92844208502245*(1.14285714285714+([2]!xdata5-4.14285714285714)^2/42.4809921183006)^0.5</definedName>
    <definedName name="ydata6" hidden="1">0+1*[2]!xdata6+4.92844208502245*(1.14285714285714+([2]!xdata6-4.14285714285714)^2/42.4809921183006)^0.5</definedName>
    <definedName name="yycir1" localSheetId="0" hidden="1">1*SIN([2]!xcir1)+0+0*COS([2]!xcir1)</definedName>
    <definedName name="yycir1" hidden="1">1*SIN([2]!xcir1)+0+0*COS([2]!xcir1)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9" i="1" l="1"/>
  <c r="H429" i="1"/>
  <c r="G429" i="1"/>
  <c r="F429" i="1"/>
  <c r="E429" i="1"/>
  <c r="I428" i="1"/>
  <c r="H428" i="1"/>
  <c r="G428" i="1"/>
  <c r="F428" i="1"/>
  <c r="E428" i="1"/>
  <c r="H427" i="1"/>
  <c r="G427" i="1"/>
  <c r="F427" i="1"/>
  <c r="E427" i="1"/>
  <c r="H426" i="1"/>
  <c r="I426" i="1" s="1"/>
  <c r="G426" i="1"/>
  <c r="F426" i="1"/>
  <c r="E426" i="1"/>
  <c r="H425" i="1"/>
  <c r="G425" i="1"/>
  <c r="F425" i="1"/>
  <c r="E425" i="1"/>
  <c r="H424" i="1"/>
  <c r="G424" i="1"/>
  <c r="F424" i="1"/>
  <c r="E424" i="1"/>
  <c r="H423" i="1"/>
  <c r="G423" i="1"/>
  <c r="F423" i="1"/>
  <c r="E423" i="1"/>
  <c r="I423" i="1" s="1"/>
  <c r="H422" i="1"/>
  <c r="G422" i="1"/>
  <c r="F422" i="1"/>
  <c r="E422" i="1"/>
  <c r="I421" i="1"/>
  <c r="H421" i="1"/>
  <c r="G421" i="1"/>
  <c r="F421" i="1"/>
  <c r="E421" i="1"/>
  <c r="I420" i="1"/>
  <c r="H420" i="1"/>
  <c r="G420" i="1"/>
  <c r="F420" i="1"/>
  <c r="E420" i="1"/>
  <c r="H419" i="1"/>
  <c r="G419" i="1"/>
  <c r="F419" i="1"/>
  <c r="E419" i="1"/>
  <c r="E432" i="1" s="1"/>
  <c r="A374" i="1"/>
  <c r="AJ372" i="1"/>
  <c r="AH372" i="1"/>
  <c r="AE372" i="1"/>
  <c r="AD372" i="1"/>
  <c r="AC372" i="1"/>
  <c r="T372" i="1"/>
  <c r="AI371" i="1"/>
  <c r="AH371" i="1"/>
  <c r="AE371" i="1"/>
  <c r="AD371" i="1"/>
  <c r="AC371" i="1"/>
  <c r="T371" i="1"/>
  <c r="AJ370" i="1"/>
  <c r="AI370" i="1"/>
  <c r="AE370" i="1"/>
  <c r="AD370" i="1"/>
  <c r="AC370" i="1"/>
  <c r="AF370" i="1" s="1"/>
  <c r="AH370" i="1" s="1"/>
  <c r="T370" i="1"/>
  <c r="AJ369" i="1"/>
  <c r="AH369" i="1"/>
  <c r="AE369" i="1"/>
  <c r="AD369" i="1"/>
  <c r="AC369" i="1"/>
  <c r="T369" i="1"/>
  <c r="AJ368" i="1"/>
  <c r="AI368" i="1"/>
  <c r="AE368" i="1"/>
  <c r="AD368" i="1"/>
  <c r="AC368" i="1"/>
  <c r="AF368" i="1" s="1"/>
  <c r="AH368" i="1" s="1"/>
  <c r="T368" i="1"/>
  <c r="T367" i="1"/>
  <c r="AI366" i="1"/>
  <c r="AH366" i="1"/>
  <c r="AE366" i="1"/>
  <c r="AD366" i="1"/>
  <c r="AC366" i="1"/>
  <c r="AF366" i="1" s="1"/>
  <c r="AJ366" i="1" s="1"/>
  <c r="T366" i="1"/>
  <c r="AI365" i="1"/>
  <c r="AH365" i="1"/>
  <c r="AE365" i="1"/>
  <c r="AD365" i="1"/>
  <c r="AC365" i="1"/>
  <c r="T365" i="1"/>
  <c r="AI364" i="1"/>
  <c r="AH364" i="1"/>
  <c r="AE364" i="1"/>
  <c r="AD364" i="1"/>
  <c r="AC364" i="1"/>
  <c r="T364" i="1"/>
  <c r="AI363" i="1"/>
  <c r="AH363" i="1"/>
  <c r="AE363" i="1"/>
  <c r="AD363" i="1"/>
  <c r="AC363" i="1"/>
  <c r="T363" i="1"/>
  <c r="AI362" i="1"/>
  <c r="AH362" i="1"/>
  <c r="AE362" i="1"/>
  <c r="AD362" i="1"/>
  <c r="AC362" i="1"/>
  <c r="T362" i="1"/>
  <c r="T361" i="1"/>
  <c r="AI360" i="1"/>
  <c r="AH360" i="1"/>
  <c r="AF360" i="1"/>
  <c r="AJ360" i="1" s="1"/>
  <c r="AE360" i="1"/>
  <c r="AD360" i="1"/>
  <c r="AC360" i="1"/>
  <c r="T360" i="1"/>
  <c r="AJ359" i="1"/>
  <c r="AH359" i="1"/>
  <c r="AE359" i="1"/>
  <c r="AD359" i="1"/>
  <c r="AC359" i="1"/>
  <c r="AF359" i="1" s="1"/>
  <c r="AI359" i="1" s="1"/>
  <c r="T359" i="1"/>
  <c r="AJ358" i="1"/>
  <c r="AI358" i="1"/>
  <c r="AF358" i="1"/>
  <c r="AH358" i="1" s="1"/>
  <c r="AE358" i="1"/>
  <c r="AD358" i="1"/>
  <c r="AC358" i="1"/>
  <c r="T358" i="1"/>
  <c r="AI357" i="1"/>
  <c r="AH357" i="1"/>
  <c r="AF357" i="1"/>
  <c r="AJ357" i="1" s="1"/>
  <c r="AE357" i="1"/>
  <c r="AD357" i="1"/>
  <c r="AC357" i="1"/>
  <c r="T357" i="1"/>
  <c r="AI356" i="1"/>
  <c r="AH356" i="1"/>
  <c r="AF356" i="1"/>
  <c r="AJ356" i="1" s="1"/>
  <c r="AE356" i="1"/>
  <c r="AD356" i="1"/>
  <c r="AC356" i="1"/>
  <c r="T356" i="1"/>
  <c r="AI355" i="1"/>
  <c r="AH355" i="1"/>
  <c r="AF355" i="1"/>
  <c r="AJ355" i="1" s="1"/>
  <c r="AE355" i="1"/>
  <c r="AD355" i="1"/>
  <c r="AC355" i="1"/>
  <c r="T355" i="1"/>
  <c r="T354" i="1"/>
  <c r="AI353" i="1"/>
  <c r="AH353" i="1"/>
  <c r="AF353" i="1"/>
  <c r="AJ353" i="1" s="1"/>
  <c r="AE353" i="1"/>
  <c r="AD353" i="1"/>
  <c r="AC353" i="1"/>
  <c r="T353" i="1"/>
  <c r="AI352" i="1"/>
  <c r="AH352" i="1"/>
  <c r="AE352" i="1"/>
  <c r="AD352" i="1"/>
  <c r="AC352" i="1"/>
  <c r="AF352" i="1" s="1"/>
  <c r="AJ352" i="1" s="1"/>
  <c r="T352" i="1"/>
  <c r="AI351" i="1"/>
  <c r="AH351" i="1"/>
  <c r="AE351" i="1"/>
  <c r="AD351" i="1"/>
  <c r="AC351" i="1"/>
  <c r="T351" i="1"/>
  <c r="AJ349" i="1"/>
  <c r="AH349" i="1"/>
  <c r="AE349" i="1"/>
  <c r="AD349" i="1"/>
  <c r="AC349" i="1"/>
  <c r="AF349" i="1" s="1"/>
  <c r="AI349" i="1" s="1"/>
  <c r="T349" i="1"/>
  <c r="AI348" i="1"/>
  <c r="AH348" i="1"/>
  <c r="AF348" i="1"/>
  <c r="AJ348" i="1" s="1"/>
  <c r="AE348" i="1"/>
  <c r="AD348" i="1"/>
  <c r="AC348" i="1"/>
  <c r="T348" i="1"/>
  <c r="AI347" i="1"/>
  <c r="AH347" i="1"/>
  <c r="AF347" i="1"/>
  <c r="AJ347" i="1" s="1"/>
  <c r="AE347" i="1"/>
  <c r="AD347" i="1"/>
  <c r="AC347" i="1"/>
  <c r="T347" i="1"/>
  <c r="AJ346" i="1"/>
  <c r="AH346" i="1"/>
  <c r="AF346" i="1"/>
  <c r="AI346" i="1" s="1"/>
  <c r="AE346" i="1"/>
  <c r="AD346" i="1"/>
  <c r="AC346" i="1"/>
  <c r="AJ345" i="1"/>
  <c r="AH345" i="1"/>
  <c r="AF345" i="1"/>
  <c r="AI345" i="1" s="1"/>
  <c r="AE345" i="1"/>
  <c r="AD345" i="1"/>
  <c r="AC345" i="1"/>
  <c r="T345" i="1"/>
  <c r="AI344" i="1"/>
  <c r="AH344" i="1"/>
  <c r="AF344" i="1"/>
  <c r="AJ344" i="1" s="1"/>
  <c r="AE344" i="1"/>
  <c r="AD344" i="1"/>
  <c r="AC344" i="1"/>
  <c r="T344" i="1"/>
  <c r="AI343" i="1"/>
  <c r="AH343" i="1"/>
  <c r="AF343" i="1"/>
  <c r="AJ343" i="1" s="1"/>
  <c r="AE343" i="1"/>
  <c r="AD343" i="1"/>
  <c r="AC343" i="1"/>
  <c r="T343" i="1"/>
  <c r="AI342" i="1"/>
  <c r="AH342" i="1"/>
  <c r="AF342" i="1"/>
  <c r="AJ342" i="1" s="1"/>
  <c r="AE342" i="1"/>
  <c r="AD342" i="1"/>
  <c r="AC342" i="1"/>
  <c r="T342" i="1"/>
  <c r="AJ341" i="1"/>
  <c r="AI341" i="1"/>
  <c r="AE341" i="1"/>
  <c r="AD341" i="1"/>
  <c r="AC341" i="1"/>
  <c r="AF341" i="1" s="1"/>
  <c r="AH341" i="1" s="1"/>
  <c r="T341" i="1"/>
  <c r="AI340" i="1"/>
  <c r="AH340" i="1"/>
  <c r="AE340" i="1"/>
  <c r="AD340" i="1"/>
  <c r="AC340" i="1"/>
  <c r="AF340" i="1" s="1"/>
  <c r="AJ340" i="1" s="1"/>
  <c r="T340" i="1"/>
  <c r="AJ339" i="1"/>
  <c r="AI339" i="1"/>
  <c r="AE339" i="1"/>
  <c r="AD339" i="1"/>
  <c r="AC339" i="1"/>
  <c r="T339" i="1"/>
  <c r="T338" i="1"/>
  <c r="AI337" i="1"/>
  <c r="AH337" i="1"/>
  <c r="AE337" i="1"/>
  <c r="AD337" i="1"/>
  <c r="AC337" i="1"/>
  <c r="T337" i="1"/>
  <c r="T336" i="1"/>
  <c r="AI335" i="1"/>
  <c r="AH335" i="1"/>
  <c r="AE335" i="1"/>
  <c r="AD335" i="1"/>
  <c r="AC335" i="1"/>
  <c r="T335" i="1"/>
  <c r="AI334" i="1"/>
  <c r="AH334" i="1"/>
  <c r="AE334" i="1"/>
  <c r="AD334" i="1"/>
  <c r="AC334" i="1"/>
  <c r="AF334" i="1" s="1"/>
  <c r="AJ334" i="1" s="1"/>
  <c r="T334" i="1"/>
  <c r="AI333" i="1"/>
  <c r="AH333" i="1"/>
  <c r="AF333" i="1"/>
  <c r="AJ333" i="1" s="1"/>
  <c r="AE333" i="1"/>
  <c r="AD333" i="1"/>
  <c r="AC333" i="1"/>
  <c r="T333" i="1"/>
  <c r="AI332" i="1"/>
  <c r="AH332" i="1"/>
  <c r="AF332" i="1"/>
  <c r="AJ332" i="1" s="1"/>
  <c r="AE332" i="1"/>
  <c r="AD332" i="1"/>
  <c r="AC332" i="1"/>
  <c r="T332" i="1"/>
  <c r="AI331" i="1"/>
  <c r="AH331" i="1"/>
  <c r="AF331" i="1"/>
  <c r="AJ331" i="1" s="1"/>
  <c r="AE331" i="1"/>
  <c r="AD331" i="1"/>
  <c r="AC331" i="1"/>
  <c r="T331" i="1"/>
  <c r="AI330" i="1"/>
  <c r="AH330" i="1"/>
  <c r="AE330" i="1"/>
  <c r="AD330" i="1"/>
  <c r="AC330" i="1"/>
  <c r="AF330" i="1" s="1"/>
  <c r="AJ330" i="1" s="1"/>
  <c r="T330" i="1"/>
  <c r="AI329" i="1"/>
  <c r="AH329" i="1"/>
  <c r="AF329" i="1"/>
  <c r="AJ329" i="1" s="1"/>
  <c r="AE329" i="1"/>
  <c r="AD329" i="1"/>
  <c r="AC329" i="1"/>
  <c r="T329" i="1"/>
  <c r="AI328" i="1"/>
  <c r="AH328" i="1"/>
  <c r="AE328" i="1"/>
  <c r="AD328" i="1"/>
  <c r="AC328" i="1"/>
  <c r="AF328" i="1" s="1"/>
  <c r="AJ328" i="1" s="1"/>
  <c r="T328" i="1"/>
  <c r="AI327" i="1"/>
  <c r="AH327" i="1"/>
  <c r="AE327" i="1"/>
  <c r="AD327" i="1"/>
  <c r="AC327" i="1"/>
  <c r="T327" i="1"/>
  <c r="AI326" i="1"/>
  <c r="AH326" i="1"/>
  <c r="AE326" i="1"/>
  <c r="AD326" i="1"/>
  <c r="AC326" i="1"/>
  <c r="AF326" i="1" s="1"/>
  <c r="AJ326" i="1" s="1"/>
  <c r="T326" i="1"/>
  <c r="AI325" i="1"/>
  <c r="AH325" i="1"/>
  <c r="AF325" i="1"/>
  <c r="AJ325" i="1" s="1"/>
  <c r="AE325" i="1"/>
  <c r="AD325" i="1"/>
  <c r="AC325" i="1"/>
  <c r="T325" i="1"/>
  <c r="AI324" i="1"/>
  <c r="AH324" i="1"/>
  <c r="AF324" i="1"/>
  <c r="AJ324" i="1" s="1"/>
  <c r="AE324" i="1"/>
  <c r="AD324" i="1"/>
  <c r="AC324" i="1"/>
  <c r="T324" i="1"/>
  <c r="AI323" i="1"/>
  <c r="AH323" i="1"/>
  <c r="AF323" i="1"/>
  <c r="AJ323" i="1" s="1"/>
  <c r="AE323" i="1"/>
  <c r="AD323" i="1"/>
  <c r="AC323" i="1"/>
  <c r="T323" i="1"/>
  <c r="AI322" i="1"/>
  <c r="AH322" i="1"/>
  <c r="AE322" i="1"/>
  <c r="AD322" i="1"/>
  <c r="AC322" i="1"/>
  <c r="AF322" i="1" s="1"/>
  <c r="AJ322" i="1" s="1"/>
  <c r="T322" i="1"/>
  <c r="AI321" i="1"/>
  <c r="AH321" i="1"/>
  <c r="AF321" i="1"/>
  <c r="AJ321" i="1" s="1"/>
  <c r="AE321" i="1"/>
  <c r="AD321" i="1"/>
  <c r="AC321" i="1"/>
  <c r="T321" i="1"/>
  <c r="AI320" i="1"/>
  <c r="AH320" i="1"/>
  <c r="AE320" i="1"/>
  <c r="AD320" i="1"/>
  <c r="AC320" i="1"/>
  <c r="T320" i="1"/>
  <c r="AI319" i="1"/>
  <c r="AH319" i="1"/>
  <c r="AE319" i="1"/>
  <c r="AD319" i="1"/>
  <c r="AC319" i="1"/>
  <c r="T319" i="1"/>
  <c r="AI318" i="1"/>
  <c r="AH318" i="1"/>
  <c r="AE318" i="1"/>
  <c r="AD318" i="1"/>
  <c r="AC318" i="1"/>
  <c r="AF318" i="1" s="1"/>
  <c r="AJ318" i="1" s="1"/>
  <c r="T318" i="1"/>
  <c r="AI317" i="1"/>
  <c r="AH317" i="1"/>
  <c r="AF317" i="1"/>
  <c r="AJ317" i="1" s="1"/>
  <c r="AE317" i="1"/>
  <c r="AD317" i="1"/>
  <c r="AC317" i="1"/>
  <c r="T317" i="1"/>
  <c r="AI316" i="1"/>
  <c r="AH316" i="1"/>
  <c r="AF316" i="1"/>
  <c r="AJ316" i="1" s="1"/>
  <c r="AE316" i="1"/>
  <c r="AD316" i="1"/>
  <c r="AC316" i="1"/>
  <c r="T316" i="1"/>
  <c r="AJ315" i="1"/>
  <c r="AH315" i="1"/>
  <c r="AF315" i="1"/>
  <c r="AI315" i="1" s="1"/>
  <c r="AE315" i="1"/>
  <c r="AD315" i="1"/>
  <c r="AC315" i="1"/>
  <c r="T315" i="1"/>
  <c r="AJ314" i="1"/>
  <c r="AI314" i="1"/>
  <c r="AH314" i="1"/>
  <c r="AF314" i="1"/>
  <c r="AE314" i="1"/>
  <c r="AD314" i="1"/>
  <c r="AC314" i="1"/>
  <c r="T314" i="1"/>
  <c r="AI313" i="1"/>
  <c r="AH313" i="1"/>
  <c r="AF313" i="1"/>
  <c r="AJ313" i="1" s="1"/>
  <c r="AE313" i="1"/>
  <c r="AD313" i="1"/>
  <c r="AC313" i="1"/>
  <c r="T313" i="1"/>
  <c r="AI312" i="1"/>
  <c r="AH312" i="1"/>
  <c r="AE312" i="1"/>
  <c r="AD312" i="1"/>
  <c r="AC312" i="1"/>
  <c r="AF312" i="1" s="1"/>
  <c r="AJ312" i="1" s="1"/>
  <c r="T312" i="1"/>
  <c r="AI311" i="1"/>
  <c r="AH311" i="1"/>
  <c r="AF311" i="1"/>
  <c r="AJ311" i="1" s="1"/>
  <c r="AE311" i="1"/>
  <c r="AD311" i="1"/>
  <c r="AC311" i="1"/>
  <c r="T311" i="1"/>
  <c r="AJ310" i="1"/>
  <c r="AH310" i="1"/>
  <c r="AF310" i="1"/>
  <c r="AI310" i="1" s="1"/>
  <c r="AE310" i="1"/>
  <c r="AD310" i="1"/>
  <c r="AC310" i="1"/>
  <c r="T310" i="1"/>
  <c r="AI309" i="1"/>
  <c r="AH309" i="1"/>
  <c r="AE309" i="1"/>
  <c r="AD309" i="1"/>
  <c r="AC309" i="1"/>
  <c r="T309" i="1"/>
  <c r="AJ308" i="1"/>
  <c r="AI308" i="1"/>
  <c r="AE308" i="1"/>
  <c r="AD308" i="1"/>
  <c r="AC308" i="1"/>
  <c r="T308" i="1"/>
  <c r="AI307" i="1"/>
  <c r="AH307" i="1"/>
  <c r="AE307" i="1"/>
  <c r="AD307" i="1"/>
  <c r="AC307" i="1"/>
  <c r="T307" i="1"/>
  <c r="AJ306" i="1"/>
  <c r="AI306" i="1"/>
  <c r="AH306" i="1"/>
  <c r="AE306" i="1"/>
  <c r="AD306" i="1"/>
  <c r="AC306" i="1"/>
  <c r="AF306" i="1" s="1"/>
  <c r="T306" i="1"/>
  <c r="AI305" i="1"/>
  <c r="AH305" i="1"/>
  <c r="AE305" i="1"/>
  <c r="AD305" i="1"/>
  <c r="AC305" i="1"/>
  <c r="AF305" i="1" s="1"/>
  <c r="AJ305" i="1" s="1"/>
  <c r="T305" i="1"/>
  <c r="AI304" i="1"/>
  <c r="AH304" i="1"/>
  <c r="AF304" i="1"/>
  <c r="AJ304" i="1" s="1"/>
  <c r="AE304" i="1"/>
  <c r="AD304" i="1"/>
  <c r="AC304" i="1"/>
  <c r="T304" i="1"/>
  <c r="AI303" i="1"/>
  <c r="AH303" i="1"/>
  <c r="AF303" i="1"/>
  <c r="AJ303" i="1" s="1"/>
  <c r="AE303" i="1"/>
  <c r="AD303" i="1"/>
  <c r="AC303" i="1"/>
  <c r="T303" i="1"/>
  <c r="AJ302" i="1"/>
  <c r="AI302" i="1"/>
  <c r="AH302" i="1"/>
  <c r="AF302" i="1"/>
  <c r="AE302" i="1"/>
  <c r="AD302" i="1"/>
  <c r="AC302" i="1"/>
  <c r="T302" i="1"/>
  <c r="AI301" i="1"/>
  <c r="AH301" i="1"/>
  <c r="AF301" i="1"/>
  <c r="AJ301" i="1" s="1"/>
  <c r="AE301" i="1"/>
  <c r="AD301" i="1"/>
  <c r="AC301" i="1"/>
  <c r="T301" i="1"/>
  <c r="AJ300" i="1"/>
  <c r="AI300" i="1"/>
  <c r="AF300" i="1"/>
  <c r="AH300" i="1" s="1"/>
  <c r="AE300" i="1"/>
  <c r="AD300" i="1"/>
  <c r="AC300" i="1"/>
  <c r="AJ299" i="1"/>
  <c r="AI299" i="1"/>
  <c r="AH299" i="1"/>
  <c r="AE299" i="1"/>
  <c r="AD299" i="1"/>
  <c r="AC299" i="1"/>
  <c r="AF299" i="1" s="1"/>
  <c r="T299" i="1"/>
  <c r="AI298" i="1"/>
  <c r="AH298" i="1"/>
  <c r="AE298" i="1"/>
  <c r="AD298" i="1"/>
  <c r="AC298" i="1"/>
  <c r="AF298" i="1" s="1"/>
  <c r="AJ298" i="1" s="1"/>
  <c r="T298" i="1"/>
  <c r="AI297" i="1"/>
  <c r="AH297" i="1"/>
  <c r="AE297" i="1"/>
  <c r="AD297" i="1"/>
  <c r="AC297" i="1"/>
  <c r="AF297" i="1" s="1"/>
  <c r="AJ297" i="1" s="1"/>
  <c r="T297" i="1"/>
  <c r="AI296" i="1"/>
  <c r="AH296" i="1"/>
  <c r="AE296" i="1"/>
  <c r="AD296" i="1"/>
  <c r="AC296" i="1"/>
  <c r="AF296" i="1" s="1"/>
  <c r="AJ296" i="1" s="1"/>
  <c r="AI295" i="1"/>
  <c r="AH295" i="1"/>
  <c r="AF295" i="1"/>
  <c r="AJ295" i="1" s="1"/>
  <c r="AE295" i="1"/>
  <c r="AD295" i="1"/>
  <c r="AC295" i="1"/>
  <c r="T295" i="1"/>
  <c r="AJ294" i="1"/>
  <c r="AI294" i="1"/>
  <c r="AH294" i="1"/>
  <c r="AF294" i="1"/>
  <c r="AE294" i="1"/>
  <c r="AD294" i="1"/>
  <c r="AC294" i="1"/>
  <c r="T294" i="1"/>
  <c r="AI293" i="1"/>
  <c r="AH293" i="1"/>
  <c r="AF293" i="1"/>
  <c r="AJ293" i="1" s="1"/>
  <c r="AE293" i="1"/>
  <c r="AD293" i="1"/>
  <c r="AC293" i="1"/>
  <c r="AJ292" i="1"/>
  <c r="AH292" i="1"/>
  <c r="AE292" i="1"/>
  <c r="AD292" i="1"/>
  <c r="AC292" i="1"/>
  <c r="T292" i="1"/>
  <c r="AJ291" i="1"/>
  <c r="AI291" i="1"/>
  <c r="AH291" i="1"/>
  <c r="AE291" i="1"/>
  <c r="AD291" i="1"/>
  <c r="AC291" i="1"/>
  <c r="AF291" i="1" s="1"/>
  <c r="T291" i="1"/>
  <c r="AI290" i="1"/>
  <c r="AH290" i="1"/>
  <c r="AE290" i="1"/>
  <c r="AD290" i="1"/>
  <c r="AC290" i="1"/>
  <c r="T290" i="1"/>
  <c r="AI289" i="1"/>
  <c r="AH289" i="1"/>
  <c r="AE289" i="1"/>
  <c r="AD289" i="1"/>
  <c r="AC289" i="1"/>
  <c r="T289" i="1"/>
  <c r="AI288" i="1"/>
  <c r="AH288" i="1"/>
  <c r="AE288" i="1"/>
  <c r="AD288" i="1"/>
  <c r="AC288" i="1"/>
  <c r="T288" i="1"/>
  <c r="AI287" i="1"/>
  <c r="AH287" i="1"/>
  <c r="AE287" i="1"/>
  <c r="AD287" i="1"/>
  <c r="AC287" i="1"/>
  <c r="T287" i="1"/>
  <c r="AI286" i="1"/>
  <c r="AH286" i="1"/>
  <c r="AE286" i="1"/>
  <c r="AD286" i="1"/>
  <c r="AC286" i="1"/>
  <c r="T286" i="1"/>
  <c r="AJ285" i="1"/>
  <c r="AI285" i="1"/>
  <c r="AE285" i="1"/>
  <c r="AD285" i="1"/>
  <c r="AC285" i="1"/>
  <c r="AF285" i="1" s="1"/>
  <c r="AH285" i="1" s="1"/>
  <c r="T285" i="1"/>
  <c r="AI284" i="1"/>
  <c r="AH284" i="1"/>
  <c r="AE284" i="1"/>
  <c r="AD284" i="1"/>
  <c r="AC284" i="1"/>
  <c r="T284" i="1"/>
  <c r="AJ281" i="1"/>
  <c r="AI281" i="1"/>
  <c r="AH281" i="1"/>
  <c r="AE281" i="1"/>
  <c r="AD281" i="1"/>
  <c r="AC281" i="1"/>
  <c r="AF281" i="1" s="1"/>
  <c r="T281" i="1"/>
  <c r="AJ279" i="1"/>
  <c r="AI279" i="1"/>
  <c r="AE279" i="1"/>
  <c r="AD279" i="1"/>
  <c r="AC279" i="1"/>
  <c r="AF279" i="1" s="1"/>
  <c r="AH279" i="1" s="1"/>
  <c r="AJ278" i="1"/>
  <c r="AI278" i="1"/>
  <c r="AE278" i="1"/>
  <c r="AD278" i="1"/>
  <c r="AC278" i="1"/>
  <c r="AF278" i="1" s="1"/>
  <c r="AH278" i="1" s="1"/>
  <c r="T278" i="1"/>
  <c r="AJ277" i="1"/>
  <c r="AI277" i="1"/>
  <c r="AE277" i="1"/>
  <c r="AD277" i="1"/>
  <c r="AC277" i="1"/>
  <c r="AF277" i="1" s="1"/>
  <c r="AH277" i="1" s="1"/>
  <c r="T277" i="1"/>
  <c r="AJ276" i="1"/>
  <c r="AI276" i="1"/>
  <c r="AH276" i="1"/>
  <c r="AE276" i="1"/>
  <c r="AD276" i="1"/>
  <c r="AC276" i="1"/>
  <c r="AF276" i="1" s="1"/>
  <c r="T276" i="1"/>
  <c r="AJ275" i="1"/>
  <c r="AI275" i="1"/>
  <c r="AE275" i="1"/>
  <c r="AD275" i="1"/>
  <c r="AC275" i="1"/>
  <c r="AF275" i="1" s="1"/>
  <c r="AH275" i="1" s="1"/>
  <c r="T275" i="1"/>
  <c r="T274" i="1"/>
  <c r="AI273" i="1"/>
  <c r="AH273" i="1"/>
  <c r="AE273" i="1"/>
  <c r="AD273" i="1"/>
  <c r="AC273" i="1"/>
  <c r="AF273" i="1" s="1"/>
  <c r="AJ273" i="1" s="1"/>
  <c r="T273" i="1"/>
  <c r="AI272" i="1"/>
  <c r="AH272" i="1"/>
  <c r="AE272" i="1"/>
  <c r="AD272" i="1"/>
  <c r="AC272" i="1"/>
  <c r="T272" i="1"/>
  <c r="AJ271" i="1"/>
  <c r="AH271" i="1"/>
  <c r="AE271" i="1"/>
  <c r="AD271" i="1"/>
  <c r="AC271" i="1"/>
  <c r="T271" i="1"/>
  <c r="AI270" i="1"/>
  <c r="AH270" i="1"/>
  <c r="AE270" i="1"/>
  <c r="AD270" i="1"/>
  <c r="AC270" i="1"/>
  <c r="AF270" i="1" s="1"/>
  <c r="AJ270" i="1" s="1"/>
  <c r="T270" i="1"/>
  <c r="AI269" i="1"/>
  <c r="AH269" i="1"/>
  <c r="AE269" i="1"/>
  <c r="AD269" i="1"/>
  <c r="AC269" i="1"/>
  <c r="T269" i="1"/>
  <c r="AJ268" i="1"/>
  <c r="AI268" i="1"/>
  <c r="AH268" i="1"/>
  <c r="AE268" i="1"/>
  <c r="AD268" i="1"/>
  <c r="AC268" i="1"/>
  <c r="AF268" i="1" s="1"/>
  <c r="T268" i="1"/>
  <c r="AI267" i="1"/>
  <c r="AH267" i="1"/>
  <c r="AE267" i="1"/>
  <c r="AD267" i="1"/>
  <c r="AC267" i="1"/>
  <c r="T267" i="1"/>
  <c r="AI266" i="1"/>
  <c r="AH266" i="1"/>
  <c r="AE266" i="1"/>
  <c r="AD266" i="1"/>
  <c r="AC266" i="1"/>
  <c r="AF266" i="1" s="1"/>
  <c r="AJ266" i="1" s="1"/>
  <c r="T266" i="1"/>
  <c r="AI265" i="1"/>
  <c r="AH265" i="1"/>
  <c r="AE265" i="1"/>
  <c r="AD265" i="1"/>
  <c r="AC265" i="1"/>
  <c r="T265" i="1"/>
  <c r="AI264" i="1"/>
  <c r="AH264" i="1"/>
  <c r="AE264" i="1"/>
  <c r="AD264" i="1"/>
  <c r="T264" i="1"/>
  <c r="N264" i="1"/>
  <c r="AC264" i="1" s="1"/>
  <c r="AI263" i="1"/>
  <c r="AH263" i="1"/>
  <c r="AE263" i="1"/>
  <c r="AD263" i="1"/>
  <c r="AC263" i="1"/>
  <c r="AF263" i="1" s="1"/>
  <c r="AJ263" i="1" s="1"/>
  <c r="T263" i="1"/>
  <c r="AI262" i="1"/>
  <c r="AH262" i="1"/>
  <c r="AE262" i="1"/>
  <c r="AD262" i="1"/>
  <c r="AC262" i="1"/>
  <c r="T262" i="1"/>
  <c r="AJ261" i="1"/>
  <c r="AI261" i="1"/>
  <c r="AE261" i="1"/>
  <c r="AD261" i="1"/>
  <c r="AC261" i="1"/>
  <c r="AF261" i="1" s="1"/>
  <c r="AH261" i="1" s="1"/>
  <c r="T261" i="1"/>
  <c r="AJ260" i="1"/>
  <c r="AI260" i="1"/>
  <c r="AH260" i="1"/>
  <c r="AE260" i="1"/>
  <c r="AD260" i="1"/>
  <c r="AC260" i="1"/>
  <c r="T260" i="1"/>
  <c r="AJ259" i="1"/>
  <c r="AI259" i="1"/>
  <c r="AH259" i="1"/>
  <c r="AE259" i="1"/>
  <c r="AD259" i="1"/>
  <c r="AC259" i="1"/>
  <c r="T259" i="1"/>
  <c r="AJ258" i="1"/>
  <c r="AI258" i="1"/>
  <c r="AH258" i="1"/>
  <c r="AE258" i="1"/>
  <c r="AD258" i="1"/>
  <c r="AC258" i="1"/>
  <c r="AF258" i="1" s="1"/>
  <c r="T258" i="1"/>
  <c r="AI257" i="1"/>
  <c r="AH257" i="1"/>
  <c r="AE257" i="1"/>
  <c r="AD257" i="1"/>
  <c r="AC257" i="1"/>
  <c r="AF257" i="1" s="1"/>
  <c r="AJ257" i="1" s="1"/>
  <c r="T257" i="1"/>
  <c r="AJ256" i="1"/>
  <c r="AI256" i="1"/>
  <c r="AH256" i="1"/>
  <c r="AE256" i="1"/>
  <c r="AD256" i="1"/>
  <c r="AC256" i="1"/>
  <c r="AF256" i="1" s="1"/>
  <c r="T256" i="1"/>
  <c r="AJ255" i="1"/>
  <c r="AH255" i="1"/>
  <c r="AE255" i="1"/>
  <c r="AD255" i="1"/>
  <c r="AC255" i="1"/>
  <c r="AF255" i="1" s="1"/>
  <c r="AI255" i="1" s="1"/>
  <c r="T255" i="1"/>
  <c r="AI254" i="1"/>
  <c r="AH254" i="1"/>
  <c r="AE254" i="1"/>
  <c r="AD254" i="1"/>
  <c r="AC254" i="1"/>
  <c r="AF254" i="1" s="1"/>
  <c r="AJ254" i="1" s="1"/>
  <c r="T254" i="1"/>
  <c r="AJ253" i="1"/>
  <c r="AH253" i="1"/>
  <c r="AE253" i="1"/>
  <c r="AD253" i="1"/>
  <c r="AC253" i="1"/>
  <c r="T253" i="1"/>
  <c r="AJ252" i="1"/>
  <c r="AH252" i="1"/>
  <c r="AE252" i="1"/>
  <c r="AD252" i="1"/>
  <c r="AC252" i="1"/>
  <c r="AF252" i="1" s="1"/>
  <c r="AI252" i="1" s="1"/>
  <c r="T252" i="1"/>
  <c r="AJ251" i="1"/>
  <c r="AI251" i="1"/>
  <c r="AH251" i="1"/>
  <c r="AE251" i="1"/>
  <c r="AD251" i="1"/>
  <c r="AC251" i="1"/>
  <c r="AF251" i="1" s="1"/>
  <c r="T251" i="1"/>
  <c r="AI250" i="1"/>
  <c r="AH250" i="1"/>
  <c r="AE250" i="1"/>
  <c r="AD250" i="1"/>
  <c r="AC250" i="1"/>
  <c r="T250" i="1"/>
  <c r="AJ249" i="1"/>
  <c r="AI249" i="1"/>
  <c r="AH249" i="1"/>
  <c r="AE249" i="1"/>
  <c r="AD249" i="1"/>
  <c r="AC249" i="1"/>
  <c r="AF249" i="1" s="1"/>
  <c r="T249" i="1"/>
  <c r="AJ248" i="1"/>
  <c r="AH248" i="1"/>
  <c r="AE248" i="1"/>
  <c r="AD248" i="1"/>
  <c r="AC248" i="1"/>
  <c r="T248" i="1"/>
  <c r="AI247" i="1"/>
  <c r="AH247" i="1"/>
  <c r="AE247" i="1"/>
  <c r="AD247" i="1"/>
  <c r="AC247" i="1"/>
  <c r="T247" i="1"/>
  <c r="AJ246" i="1"/>
  <c r="AI246" i="1"/>
  <c r="AH246" i="1"/>
  <c r="AE246" i="1"/>
  <c r="AD246" i="1"/>
  <c r="AC246" i="1"/>
  <c r="AF246" i="1" s="1"/>
  <c r="T246" i="1"/>
  <c r="AI245" i="1"/>
  <c r="AH245" i="1"/>
  <c r="AE245" i="1"/>
  <c r="AD245" i="1"/>
  <c r="AC245" i="1"/>
  <c r="AF245" i="1" s="1"/>
  <c r="AJ245" i="1" s="1"/>
  <c r="T245" i="1"/>
  <c r="AJ244" i="1"/>
  <c r="AI244" i="1"/>
  <c r="AH244" i="1"/>
  <c r="AE244" i="1"/>
  <c r="AD244" i="1"/>
  <c r="AC244" i="1"/>
  <c r="AF244" i="1" s="1"/>
  <c r="T244" i="1"/>
  <c r="AI243" i="1"/>
  <c r="AH243" i="1"/>
  <c r="AE243" i="1"/>
  <c r="AD243" i="1"/>
  <c r="AC243" i="1"/>
  <c r="T243" i="1"/>
  <c r="AJ242" i="1"/>
  <c r="AI242" i="1"/>
  <c r="AH242" i="1"/>
  <c r="AE242" i="1"/>
  <c r="AD242" i="1"/>
  <c r="AC242" i="1"/>
  <c r="AF242" i="1" s="1"/>
  <c r="T242" i="1"/>
  <c r="AI241" i="1"/>
  <c r="AH241" i="1"/>
  <c r="AE241" i="1"/>
  <c r="AD241" i="1"/>
  <c r="AC241" i="1"/>
  <c r="AF241" i="1" s="1"/>
  <c r="AJ241" i="1" s="1"/>
  <c r="T241" i="1"/>
  <c r="AI240" i="1"/>
  <c r="AH240" i="1"/>
  <c r="AE240" i="1"/>
  <c r="AD240" i="1"/>
  <c r="AC240" i="1"/>
  <c r="T240" i="1"/>
  <c r="AI239" i="1"/>
  <c r="AH239" i="1"/>
  <c r="AE239" i="1"/>
  <c r="AD239" i="1"/>
  <c r="AC239" i="1"/>
  <c r="T239" i="1"/>
  <c r="AJ238" i="1"/>
  <c r="AH238" i="1"/>
  <c r="AE238" i="1"/>
  <c r="AD238" i="1"/>
  <c r="AC238" i="1"/>
  <c r="AF238" i="1" s="1"/>
  <c r="AI238" i="1" s="1"/>
  <c r="T238" i="1"/>
  <c r="AJ237" i="1"/>
  <c r="AI237" i="1"/>
  <c r="AH237" i="1"/>
  <c r="AE237" i="1"/>
  <c r="AD237" i="1"/>
  <c r="AC237" i="1"/>
  <c r="AF237" i="1" s="1"/>
  <c r="T237" i="1"/>
  <c r="AJ236" i="1"/>
  <c r="AH236" i="1"/>
  <c r="AE236" i="1"/>
  <c r="AD236" i="1"/>
  <c r="AC236" i="1"/>
  <c r="AF236" i="1" s="1"/>
  <c r="AI236" i="1" s="1"/>
  <c r="T236" i="1"/>
  <c r="AJ235" i="1"/>
  <c r="AI235" i="1"/>
  <c r="AH235" i="1"/>
  <c r="AE235" i="1"/>
  <c r="AD235" i="1"/>
  <c r="AC235" i="1"/>
  <c r="AF235" i="1" s="1"/>
  <c r="T235" i="1"/>
  <c r="AI234" i="1"/>
  <c r="AH234" i="1"/>
  <c r="AE234" i="1"/>
  <c r="AD234" i="1"/>
  <c r="AC234" i="1"/>
  <c r="T234" i="1"/>
  <c r="AI233" i="1"/>
  <c r="AH233" i="1"/>
  <c r="AE233" i="1"/>
  <c r="AD233" i="1"/>
  <c r="AC233" i="1"/>
  <c r="T233" i="1"/>
  <c r="AJ232" i="1"/>
  <c r="AI232" i="1"/>
  <c r="AH232" i="1"/>
  <c r="AE232" i="1"/>
  <c r="AD232" i="1"/>
  <c r="AC232" i="1"/>
  <c r="AF232" i="1" s="1"/>
  <c r="T232" i="1"/>
  <c r="AJ231" i="1"/>
  <c r="AH231" i="1"/>
  <c r="AE231" i="1"/>
  <c r="AD231" i="1"/>
  <c r="AC231" i="1"/>
  <c r="AF231" i="1" s="1"/>
  <c r="AI231" i="1" s="1"/>
  <c r="T231" i="1"/>
  <c r="AJ230" i="1"/>
  <c r="AI230" i="1"/>
  <c r="AH230" i="1"/>
  <c r="AE230" i="1"/>
  <c r="AD230" i="1"/>
  <c r="AC230" i="1"/>
  <c r="AF230" i="1" s="1"/>
  <c r="T230" i="1"/>
  <c r="AI229" i="1"/>
  <c r="AH229" i="1"/>
  <c r="AE229" i="1"/>
  <c r="AD229" i="1"/>
  <c r="AC229" i="1"/>
  <c r="T229" i="1"/>
  <c r="AJ227" i="1"/>
  <c r="AI227" i="1"/>
  <c r="AH227" i="1"/>
  <c r="AE227" i="1"/>
  <c r="AD227" i="1"/>
  <c r="AC227" i="1"/>
  <c r="AF227" i="1" s="1"/>
  <c r="T227" i="1"/>
  <c r="AI226" i="1"/>
  <c r="AH226" i="1"/>
  <c r="AE226" i="1"/>
  <c r="AD226" i="1"/>
  <c r="AC226" i="1"/>
  <c r="AF226" i="1" s="1"/>
  <c r="AJ226" i="1" s="1"/>
  <c r="T226" i="1"/>
  <c r="AI225" i="1"/>
  <c r="AH225" i="1"/>
  <c r="AE225" i="1"/>
  <c r="AD225" i="1"/>
  <c r="AC225" i="1"/>
  <c r="T225" i="1"/>
  <c r="AJ224" i="1"/>
  <c r="AI224" i="1"/>
  <c r="AE224" i="1"/>
  <c r="AD224" i="1"/>
  <c r="AC224" i="1"/>
  <c r="AF224" i="1" s="1"/>
  <c r="AH224" i="1" s="1"/>
  <c r="T224" i="1"/>
  <c r="AI223" i="1"/>
  <c r="AH223" i="1"/>
  <c r="AE223" i="1"/>
  <c r="AD223" i="1"/>
  <c r="AC223" i="1"/>
  <c r="AF223" i="1" s="1"/>
  <c r="AJ223" i="1" s="1"/>
  <c r="T223" i="1"/>
  <c r="AJ222" i="1"/>
  <c r="AI222" i="1"/>
  <c r="AH222" i="1"/>
  <c r="AE222" i="1"/>
  <c r="AD222" i="1"/>
  <c r="AC222" i="1"/>
  <c r="AF222" i="1" s="1"/>
  <c r="T222" i="1"/>
  <c r="AI221" i="1"/>
  <c r="AH221" i="1"/>
  <c r="AE221" i="1"/>
  <c r="AD221" i="1"/>
  <c r="AC221" i="1"/>
  <c r="T221" i="1"/>
  <c r="AJ220" i="1"/>
  <c r="AI220" i="1"/>
  <c r="AE220" i="1"/>
  <c r="AD220" i="1"/>
  <c r="AC220" i="1"/>
  <c r="AF220" i="1" s="1"/>
  <c r="AH220" i="1" s="1"/>
  <c r="T220" i="1"/>
  <c r="AI219" i="1"/>
  <c r="AH219" i="1"/>
  <c r="AE219" i="1"/>
  <c r="AD219" i="1"/>
  <c r="AC219" i="1"/>
  <c r="T219" i="1"/>
  <c r="AJ218" i="1"/>
  <c r="AH218" i="1"/>
  <c r="AE218" i="1"/>
  <c r="AD218" i="1"/>
  <c r="AC218" i="1"/>
  <c r="T218" i="1"/>
  <c r="AJ217" i="1"/>
  <c r="AI217" i="1"/>
  <c r="AH217" i="1"/>
  <c r="AE217" i="1"/>
  <c r="AD217" i="1"/>
  <c r="AC217" i="1"/>
  <c r="AF217" i="1" s="1"/>
  <c r="T217" i="1"/>
  <c r="AJ216" i="1"/>
  <c r="AI216" i="1"/>
  <c r="AE216" i="1"/>
  <c r="AD216" i="1"/>
  <c r="AC216" i="1"/>
  <c r="AF216" i="1" s="1"/>
  <c r="AH216" i="1" s="1"/>
  <c r="T216" i="1"/>
  <c r="AJ215" i="1"/>
  <c r="AI215" i="1"/>
  <c r="AH215" i="1"/>
  <c r="AE215" i="1"/>
  <c r="AD215" i="1"/>
  <c r="AC215" i="1"/>
  <c r="T215" i="1"/>
  <c r="AJ214" i="1"/>
  <c r="AI214" i="1"/>
  <c r="AH214" i="1"/>
  <c r="AE214" i="1"/>
  <c r="AD214" i="1"/>
  <c r="AC214" i="1"/>
  <c r="AF214" i="1" s="1"/>
  <c r="T214" i="1"/>
  <c r="AJ213" i="1"/>
  <c r="AI213" i="1"/>
  <c r="AH213" i="1"/>
  <c r="AE213" i="1"/>
  <c r="AD213" i="1"/>
  <c r="AC213" i="1"/>
  <c r="AF213" i="1" s="1"/>
  <c r="T213" i="1"/>
  <c r="AI212" i="1"/>
  <c r="AH212" i="1"/>
  <c r="AE212" i="1"/>
  <c r="AD212" i="1"/>
  <c r="AC212" i="1"/>
  <c r="T212" i="1"/>
  <c r="AI211" i="1"/>
  <c r="AH211" i="1"/>
  <c r="AE211" i="1"/>
  <c r="AD211" i="1"/>
  <c r="AC211" i="1"/>
  <c r="T211" i="1"/>
  <c r="AJ210" i="1"/>
  <c r="AI210" i="1"/>
  <c r="AH210" i="1"/>
  <c r="AE210" i="1"/>
  <c r="AD210" i="1"/>
  <c r="AC210" i="1"/>
  <c r="AF210" i="1" s="1"/>
  <c r="T210" i="1"/>
  <c r="AI209" i="1"/>
  <c r="AH209" i="1"/>
  <c r="AE209" i="1"/>
  <c r="AD209" i="1"/>
  <c r="AC209" i="1"/>
  <c r="AF209" i="1" s="1"/>
  <c r="AJ209" i="1" s="1"/>
  <c r="T209" i="1"/>
  <c r="AI208" i="1"/>
  <c r="AH208" i="1"/>
  <c r="AE208" i="1"/>
  <c r="AD208" i="1"/>
  <c r="AC208" i="1"/>
  <c r="AF208" i="1" s="1"/>
  <c r="AJ208" i="1" s="1"/>
  <c r="T208" i="1"/>
  <c r="AJ207" i="1"/>
  <c r="AI207" i="1"/>
  <c r="AH207" i="1"/>
  <c r="AE207" i="1"/>
  <c r="AD207" i="1"/>
  <c r="AC207" i="1"/>
  <c r="T207" i="1"/>
  <c r="AI206" i="1"/>
  <c r="AH206" i="1"/>
  <c r="AE206" i="1"/>
  <c r="AD206" i="1"/>
  <c r="AC206" i="1"/>
  <c r="T206" i="1"/>
  <c r="AI205" i="1"/>
  <c r="AH205" i="1"/>
  <c r="AE205" i="1"/>
  <c r="AD205" i="1"/>
  <c r="AC205" i="1"/>
  <c r="AF205" i="1" s="1"/>
  <c r="AJ205" i="1" s="1"/>
  <c r="T205" i="1"/>
  <c r="AI204" i="1"/>
  <c r="AH204" i="1"/>
  <c r="AE204" i="1"/>
  <c r="AD204" i="1"/>
  <c r="AC204" i="1"/>
  <c r="T204" i="1"/>
  <c r="AJ203" i="1"/>
  <c r="AI203" i="1"/>
  <c r="AE203" i="1"/>
  <c r="AD203" i="1"/>
  <c r="AC203" i="1"/>
  <c r="AF203" i="1" s="1"/>
  <c r="AH203" i="1" s="1"/>
  <c r="T203" i="1"/>
  <c r="AJ202" i="1"/>
  <c r="AI202" i="1"/>
  <c r="AH202" i="1"/>
  <c r="AE202" i="1"/>
  <c r="AD202" i="1"/>
  <c r="AC202" i="1"/>
  <c r="AF202" i="1" s="1"/>
  <c r="T202" i="1"/>
  <c r="AJ201" i="1"/>
  <c r="AH201" i="1"/>
  <c r="AE201" i="1"/>
  <c r="AD201" i="1"/>
  <c r="AC201" i="1"/>
  <c r="AF201" i="1" s="1"/>
  <c r="AI201" i="1" s="1"/>
  <c r="T201" i="1"/>
  <c r="AI200" i="1"/>
  <c r="AH200" i="1"/>
  <c r="AE200" i="1"/>
  <c r="AD200" i="1"/>
  <c r="AC200" i="1"/>
  <c r="T200" i="1"/>
  <c r="AJ199" i="1"/>
  <c r="AI199" i="1"/>
  <c r="AE199" i="1"/>
  <c r="AD199" i="1"/>
  <c r="AC199" i="1"/>
  <c r="AF199" i="1" s="1"/>
  <c r="AH199" i="1" s="1"/>
  <c r="T199" i="1"/>
  <c r="AI198" i="1"/>
  <c r="AH198" i="1"/>
  <c r="AE198" i="1"/>
  <c r="AD198" i="1"/>
  <c r="AC198" i="1"/>
  <c r="T198" i="1"/>
  <c r="T197" i="1"/>
  <c r="AI196" i="1"/>
  <c r="AH196" i="1"/>
  <c r="AE196" i="1"/>
  <c r="AD196" i="1"/>
  <c r="AC196" i="1"/>
  <c r="AF196" i="1" s="1"/>
  <c r="AJ196" i="1" s="1"/>
  <c r="T196" i="1"/>
  <c r="AJ195" i="1"/>
  <c r="AH195" i="1"/>
  <c r="AF195" i="1"/>
  <c r="AI195" i="1" s="1"/>
  <c r="AE195" i="1"/>
  <c r="AD195" i="1"/>
  <c r="AC195" i="1"/>
  <c r="T195" i="1"/>
  <c r="AI194" i="1"/>
  <c r="AH194" i="1"/>
  <c r="AF194" i="1"/>
  <c r="AJ194" i="1" s="1"/>
  <c r="AE194" i="1"/>
  <c r="AD194" i="1"/>
  <c r="AC194" i="1"/>
  <c r="T194" i="1"/>
  <c r="AJ193" i="1"/>
  <c r="AH193" i="1"/>
  <c r="AE193" i="1"/>
  <c r="AD193" i="1"/>
  <c r="AC193" i="1"/>
  <c r="T193" i="1"/>
  <c r="AI192" i="1"/>
  <c r="AH192" i="1"/>
  <c r="AE192" i="1"/>
  <c r="AD192" i="1"/>
  <c r="AF192" i="1" s="1"/>
  <c r="AJ192" i="1" s="1"/>
  <c r="AC192" i="1"/>
  <c r="T192" i="1"/>
  <c r="AJ191" i="1"/>
  <c r="AI191" i="1"/>
  <c r="AH191" i="1"/>
  <c r="AE191" i="1"/>
  <c r="AD191" i="1"/>
  <c r="AF191" i="1" s="1"/>
  <c r="AC191" i="1"/>
  <c r="T191" i="1"/>
  <c r="AJ190" i="1"/>
  <c r="AI190" i="1"/>
  <c r="AH190" i="1"/>
  <c r="AE190" i="1"/>
  <c r="AD190" i="1"/>
  <c r="AF190" i="1" s="1"/>
  <c r="AC190" i="1"/>
  <c r="T190" i="1"/>
  <c r="AJ189" i="1"/>
  <c r="AH189" i="1"/>
  <c r="AE189" i="1"/>
  <c r="AD189" i="1"/>
  <c r="AC189" i="1"/>
  <c r="T189" i="1"/>
  <c r="AI188" i="1"/>
  <c r="AH188" i="1"/>
  <c r="AE188" i="1"/>
  <c r="AD188" i="1"/>
  <c r="AC188" i="1"/>
  <c r="AF188" i="1" s="1"/>
  <c r="AJ188" i="1" s="1"/>
  <c r="T188" i="1"/>
  <c r="AJ187" i="1"/>
  <c r="AI187" i="1"/>
  <c r="AH187" i="1"/>
  <c r="AE187" i="1"/>
  <c r="AD187" i="1"/>
  <c r="AC187" i="1"/>
  <c r="AF187" i="1" s="1"/>
  <c r="T187" i="1"/>
  <c r="AI186" i="1"/>
  <c r="AH186" i="1"/>
  <c r="AE186" i="1"/>
  <c r="AD186" i="1"/>
  <c r="AC186" i="1"/>
  <c r="AF186" i="1" s="1"/>
  <c r="AJ186" i="1" s="1"/>
  <c r="T186" i="1"/>
  <c r="AI185" i="1"/>
  <c r="AH185" i="1"/>
  <c r="AE185" i="1"/>
  <c r="AD185" i="1"/>
  <c r="AC185" i="1"/>
  <c r="AF185" i="1" s="1"/>
  <c r="AJ185" i="1" s="1"/>
  <c r="T185" i="1"/>
  <c r="AJ184" i="1"/>
  <c r="AH184" i="1"/>
  <c r="AE184" i="1"/>
  <c r="AD184" i="1"/>
  <c r="AC184" i="1"/>
  <c r="AF184" i="1" s="1"/>
  <c r="AI184" i="1" s="1"/>
  <c r="T184" i="1"/>
  <c r="AI183" i="1"/>
  <c r="AH183" i="1"/>
  <c r="AE183" i="1"/>
  <c r="AD183" i="1"/>
  <c r="AC183" i="1"/>
  <c r="AF183" i="1" s="1"/>
  <c r="AJ183" i="1" s="1"/>
  <c r="T183" i="1"/>
  <c r="AJ182" i="1"/>
  <c r="AI182" i="1"/>
  <c r="AH182" i="1"/>
  <c r="AE182" i="1"/>
  <c r="AD182" i="1"/>
  <c r="AC182" i="1"/>
  <c r="AF182" i="1" s="1"/>
  <c r="T182" i="1"/>
  <c r="AI181" i="1"/>
  <c r="AH181" i="1"/>
  <c r="AE181" i="1"/>
  <c r="AD181" i="1"/>
  <c r="AC181" i="1"/>
  <c r="AF181" i="1" s="1"/>
  <c r="AJ181" i="1" s="1"/>
  <c r="T181" i="1"/>
  <c r="AI180" i="1"/>
  <c r="AH180" i="1"/>
  <c r="AE180" i="1"/>
  <c r="AD180" i="1"/>
  <c r="AC180" i="1"/>
  <c r="AF180" i="1" s="1"/>
  <c r="AJ180" i="1" s="1"/>
  <c r="T180" i="1"/>
  <c r="AJ179" i="1"/>
  <c r="AH179" i="1"/>
  <c r="AF179" i="1"/>
  <c r="AI179" i="1" s="1"/>
  <c r="AE179" i="1"/>
  <c r="AD179" i="1"/>
  <c r="AC179" i="1"/>
  <c r="T179" i="1"/>
  <c r="AJ178" i="1"/>
  <c r="AI178" i="1"/>
  <c r="AE178" i="1"/>
  <c r="AD178" i="1"/>
  <c r="AC178" i="1"/>
  <c r="T178" i="1"/>
  <c r="AI177" i="1"/>
  <c r="AH177" i="1"/>
  <c r="AE177" i="1"/>
  <c r="AD177" i="1"/>
  <c r="AC177" i="1"/>
  <c r="T177" i="1"/>
  <c r="AJ176" i="1"/>
  <c r="AI176" i="1"/>
  <c r="AH176" i="1"/>
  <c r="AE176" i="1"/>
  <c r="AD176" i="1"/>
  <c r="AC176" i="1"/>
  <c r="AF176" i="1" s="1"/>
  <c r="T176" i="1"/>
  <c r="AI175" i="1"/>
  <c r="AH175" i="1"/>
  <c r="AE175" i="1"/>
  <c r="AD175" i="1"/>
  <c r="AC175" i="1"/>
  <c r="AF175" i="1" s="1"/>
  <c r="AJ175" i="1" s="1"/>
  <c r="T175" i="1"/>
  <c r="AJ174" i="1"/>
  <c r="AH174" i="1"/>
  <c r="AE174" i="1"/>
  <c r="AD174" i="1"/>
  <c r="AC174" i="1"/>
  <c r="T174" i="1"/>
  <c r="AI173" i="1"/>
  <c r="AH173" i="1"/>
  <c r="AE173" i="1"/>
  <c r="AD173" i="1"/>
  <c r="AC173" i="1"/>
  <c r="T173" i="1"/>
  <c r="AI172" i="1"/>
  <c r="AH172" i="1"/>
  <c r="AE172" i="1"/>
  <c r="AD172" i="1"/>
  <c r="AC172" i="1"/>
  <c r="AF172" i="1" s="1"/>
  <c r="AJ172" i="1" s="1"/>
  <c r="T172" i="1"/>
  <c r="AI171" i="1"/>
  <c r="AH171" i="1"/>
  <c r="AE171" i="1"/>
  <c r="AD171" i="1"/>
  <c r="AC171" i="1"/>
  <c r="AF171" i="1" s="1"/>
  <c r="AJ171" i="1" s="1"/>
  <c r="T171" i="1"/>
  <c r="AI170" i="1"/>
  <c r="AH170" i="1"/>
  <c r="AE170" i="1"/>
  <c r="AD170" i="1"/>
  <c r="AC170" i="1"/>
  <c r="T170" i="1"/>
  <c r="AJ169" i="1"/>
  <c r="AH169" i="1"/>
  <c r="AE169" i="1"/>
  <c r="AD169" i="1"/>
  <c r="AC169" i="1"/>
  <c r="T169" i="1"/>
  <c r="AJ168" i="1"/>
  <c r="AH168" i="1"/>
  <c r="AE168" i="1"/>
  <c r="AD168" i="1"/>
  <c r="AC168" i="1"/>
  <c r="AF168" i="1" s="1"/>
  <c r="AI168" i="1" s="1"/>
  <c r="T168" i="1"/>
  <c r="AI167" i="1"/>
  <c r="AH167" i="1"/>
  <c r="AE167" i="1"/>
  <c r="AD167" i="1"/>
  <c r="AC167" i="1"/>
  <c r="AF167" i="1" s="1"/>
  <c r="AJ167" i="1" s="1"/>
  <c r="T167" i="1"/>
  <c r="AI166" i="1"/>
  <c r="AH166" i="1"/>
  <c r="AE166" i="1"/>
  <c r="AD166" i="1"/>
  <c r="AC166" i="1"/>
  <c r="T166" i="1"/>
  <c r="AI165" i="1"/>
  <c r="AH165" i="1"/>
  <c r="AE165" i="1"/>
  <c r="AD165" i="1"/>
  <c r="AC165" i="1"/>
  <c r="T165" i="1"/>
  <c r="AJ164" i="1"/>
  <c r="AI164" i="1"/>
  <c r="AE164" i="1"/>
  <c r="AD164" i="1"/>
  <c r="AC164" i="1"/>
  <c r="AF164" i="1" s="1"/>
  <c r="AH164" i="1" s="1"/>
  <c r="T164" i="1"/>
  <c r="AJ163" i="1"/>
  <c r="AH163" i="1"/>
  <c r="AE163" i="1"/>
  <c r="AD163" i="1"/>
  <c r="AC163" i="1"/>
  <c r="T163" i="1"/>
  <c r="AI162" i="1"/>
  <c r="AH162" i="1"/>
  <c r="AE162" i="1"/>
  <c r="AD162" i="1"/>
  <c r="AC162" i="1"/>
  <c r="T162" i="1"/>
  <c r="AJ161" i="1"/>
  <c r="AH161" i="1"/>
  <c r="AE161" i="1"/>
  <c r="AD161" i="1"/>
  <c r="AC161" i="1"/>
  <c r="AF161" i="1" s="1"/>
  <c r="AI161" i="1" s="1"/>
  <c r="T161" i="1"/>
  <c r="AJ160" i="1"/>
  <c r="AI160" i="1"/>
  <c r="AH160" i="1"/>
  <c r="AE160" i="1"/>
  <c r="AD160" i="1"/>
  <c r="AC160" i="1"/>
  <c r="AF160" i="1" s="1"/>
  <c r="T160" i="1"/>
  <c r="AC159" i="1"/>
  <c r="T159" i="1"/>
  <c r="AI158" i="1"/>
  <c r="AH158" i="1"/>
  <c r="AE158" i="1"/>
  <c r="AD158" i="1"/>
  <c r="AC158" i="1"/>
  <c r="AF158" i="1" s="1"/>
  <c r="AJ158" i="1" s="1"/>
  <c r="T158" i="1"/>
  <c r="AI157" i="1"/>
  <c r="AH157" i="1"/>
  <c r="AE157" i="1"/>
  <c r="AD157" i="1"/>
  <c r="AC157" i="1"/>
  <c r="AF157" i="1" s="1"/>
  <c r="AJ157" i="1" s="1"/>
  <c r="T157" i="1"/>
  <c r="AI156" i="1"/>
  <c r="AH156" i="1"/>
  <c r="AE156" i="1"/>
  <c r="AD156" i="1"/>
  <c r="AC156" i="1"/>
  <c r="AF156" i="1" s="1"/>
  <c r="AJ156" i="1" s="1"/>
  <c r="T156" i="1"/>
  <c r="AI155" i="1"/>
  <c r="AH155" i="1"/>
  <c r="AE155" i="1"/>
  <c r="AD155" i="1"/>
  <c r="AC155" i="1"/>
  <c r="AF155" i="1" s="1"/>
  <c r="AJ155" i="1" s="1"/>
  <c r="T155" i="1"/>
  <c r="AI154" i="1"/>
  <c r="AH154" i="1"/>
  <c r="AE154" i="1"/>
  <c r="AD154" i="1"/>
  <c r="AC154" i="1"/>
  <c r="AF154" i="1" s="1"/>
  <c r="AJ154" i="1" s="1"/>
  <c r="T154" i="1"/>
  <c r="AJ153" i="1"/>
  <c r="AH153" i="1"/>
  <c r="AE153" i="1"/>
  <c r="AD153" i="1"/>
  <c r="AC153" i="1"/>
  <c r="AF153" i="1" s="1"/>
  <c r="AI153" i="1" s="1"/>
  <c r="T153" i="1"/>
  <c r="AJ152" i="1"/>
  <c r="AI152" i="1"/>
  <c r="AE152" i="1"/>
  <c r="AD152" i="1"/>
  <c r="AC152" i="1"/>
  <c r="AF152" i="1" s="1"/>
  <c r="AH152" i="1" s="1"/>
  <c r="T152" i="1"/>
  <c r="AI151" i="1"/>
  <c r="AH151" i="1"/>
  <c r="AE151" i="1"/>
  <c r="AD151" i="1"/>
  <c r="AC151" i="1"/>
  <c r="AF151" i="1" s="1"/>
  <c r="AJ151" i="1" s="1"/>
  <c r="T151" i="1"/>
  <c r="AJ150" i="1"/>
  <c r="AH150" i="1"/>
  <c r="AE150" i="1"/>
  <c r="AD150" i="1"/>
  <c r="AC150" i="1"/>
  <c r="AF150" i="1" s="1"/>
  <c r="AI150" i="1" s="1"/>
  <c r="T150" i="1"/>
  <c r="AI149" i="1"/>
  <c r="AH149" i="1"/>
  <c r="AE149" i="1"/>
  <c r="AD149" i="1"/>
  <c r="AC149" i="1"/>
  <c r="AF149" i="1" s="1"/>
  <c r="AJ149" i="1" s="1"/>
  <c r="T149" i="1"/>
  <c r="AJ148" i="1"/>
  <c r="AI148" i="1"/>
  <c r="AH148" i="1"/>
  <c r="AE148" i="1"/>
  <c r="AD148" i="1"/>
  <c r="AC148" i="1"/>
  <c r="AF148" i="1" s="1"/>
  <c r="T148" i="1"/>
  <c r="AJ147" i="1"/>
  <c r="AI147" i="1"/>
  <c r="AE147" i="1"/>
  <c r="AD147" i="1"/>
  <c r="AC147" i="1"/>
  <c r="AF147" i="1" s="1"/>
  <c r="AH147" i="1" s="1"/>
  <c r="T147" i="1"/>
  <c r="AJ146" i="1"/>
  <c r="AI146" i="1"/>
  <c r="AH146" i="1"/>
  <c r="AE146" i="1"/>
  <c r="AD146" i="1"/>
  <c r="AC146" i="1"/>
  <c r="AF146" i="1" s="1"/>
  <c r="T146" i="1"/>
  <c r="AI145" i="1"/>
  <c r="AH145" i="1"/>
  <c r="AE145" i="1"/>
  <c r="AD145" i="1"/>
  <c r="AC145" i="1"/>
  <c r="AF145" i="1" s="1"/>
  <c r="AJ145" i="1" s="1"/>
  <c r="T145" i="1"/>
  <c r="AJ144" i="1"/>
  <c r="AI144" i="1"/>
  <c r="AE144" i="1"/>
  <c r="AD144" i="1"/>
  <c r="AC144" i="1"/>
  <c r="AF144" i="1" s="1"/>
  <c r="AH144" i="1" s="1"/>
  <c r="T144" i="1"/>
  <c r="AJ143" i="1"/>
  <c r="AI143" i="1"/>
  <c r="AH143" i="1"/>
  <c r="AE143" i="1"/>
  <c r="AD143" i="1"/>
  <c r="AC143" i="1"/>
  <c r="AF143" i="1" s="1"/>
  <c r="T143" i="1"/>
  <c r="AI142" i="1"/>
  <c r="AH142" i="1"/>
  <c r="AE142" i="1"/>
  <c r="AD142" i="1"/>
  <c r="AC142" i="1"/>
  <c r="AF142" i="1" s="1"/>
  <c r="AJ142" i="1" s="1"/>
  <c r="T142" i="1"/>
  <c r="AI141" i="1"/>
  <c r="AH141" i="1"/>
  <c r="AE141" i="1"/>
  <c r="AD141" i="1"/>
  <c r="AC141" i="1"/>
  <c r="AF141" i="1" s="1"/>
  <c r="AJ141" i="1" s="1"/>
  <c r="T141" i="1"/>
  <c r="AJ140" i="1"/>
  <c r="AI140" i="1"/>
  <c r="AH140" i="1"/>
  <c r="AE140" i="1"/>
  <c r="AD140" i="1"/>
  <c r="AC140" i="1"/>
  <c r="AF140" i="1" s="1"/>
  <c r="T140" i="1"/>
  <c r="AJ139" i="1"/>
  <c r="AH139" i="1"/>
  <c r="AE139" i="1"/>
  <c r="AD139" i="1"/>
  <c r="AC139" i="1"/>
  <c r="AF139" i="1" s="1"/>
  <c r="AI139" i="1" s="1"/>
  <c r="T139" i="1"/>
  <c r="AI138" i="1"/>
  <c r="AH138" i="1"/>
  <c r="AE138" i="1"/>
  <c r="AD138" i="1"/>
  <c r="AC138" i="1"/>
  <c r="AF138" i="1" s="1"/>
  <c r="AJ138" i="1" s="1"/>
  <c r="T138" i="1"/>
  <c r="AI137" i="1"/>
  <c r="AH137" i="1"/>
  <c r="AE137" i="1"/>
  <c r="AD137" i="1"/>
  <c r="AC137" i="1"/>
  <c r="AF137" i="1" s="1"/>
  <c r="AJ137" i="1" s="1"/>
  <c r="T137" i="1"/>
  <c r="AI136" i="1"/>
  <c r="AH136" i="1"/>
  <c r="AE136" i="1"/>
  <c r="AD136" i="1"/>
  <c r="AC136" i="1"/>
  <c r="AF136" i="1" s="1"/>
  <c r="AJ136" i="1" s="1"/>
  <c r="T136" i="1"/>
  <c r="AJ135" i="1"/>
  <c r="AI135" i="1"/>
  <c r="AH135" i="1"/>
  <c r="AE135" i="1"/>
  <c r="AD135" i="1"/>
  <c r="AC135" i="1"/>
  <c r="AF135" i="1" s="1"/>
  <c r="T135" i="1"/>
  <c r="AJ134" i="1"/>
  <c r="AH134" i="1"/>
  <c r="AE134" i="1"/>
  <c r="AD134" i="1"/>
  <c r="AC134" i="1"/>
  <c r="AF134" i="1" s="1"/>
  <c r="AI134" i="1" s="1"/>
  <c r="T134" i="1"/>
  <c r="AJ133" i="1"/>
  <c r="AH133" i="1"/>
  <c r="AE133" i="1"/>
  <c r="AD133" i="1"/>
  <c r="AC133" i="1"/>
  <c r="AF133" i="1" s="1"/>
  <c r="AI133" i="1" s="1"/>
  <c r="T133" i="1"/>
  <c r="AJ131" i="1"/>
  <c r="AH131" i="1"/>
  <c r="AE131" i="1"/>
  <c r="AD131" i="1"/>
  <c r="AC131" i="1"/>
  <c r="AF131" i="1" s="1"/>
  <c r="AI131" i="1" s="1"/>
  <c r="T131" i="1"/>
  <c r="AI130" i="1"/>
  <c r="AH130" i="1"/>
  <c r="AE130" i="1"/>
  <c r="AD130" i="1"/>
  <c r="AC130" i="1"/>
  <c r="AF130" i="1" s="1"/>
  <c r="AJ130" i="1" s="1"/>
  <c r="T130" i="1"/>
  <c r="AI129" i="1"/>
  <c r="AH129" i="1"/>
  <c r="AE129" i="1"/>
  <c r="AD129" i="1"/>
  <c r="AC129" i="1"/>
  <c r="AF129" i="1" s="1"/>
  <c r="AJ129" i="1" s="1"/>
  <c r="T129" i="1"/>
  <c r="AI128" i="1"/>
  <c r="AH128" i="1"/>
  <c r="AE128" i="1"/>
  <c r="AD128" i="1"/>
  <c r="AC128" i="1"/>
  <c r="AF128" i="1" s="1"/>
  <c r="AJ128" i="1" s="1"/>
  <c r="T128" i="1"/>
  <c r="AI127" i="1"/>
  <c r="AH127" i="1"/>
  <c r="AE127" i="1"/>
  <c r="AD127" i="1"/>
  <c r="AC127" i="1"/>
  <c r="AF127" i="1" s="1"/>
  <c r="AJ127" i="1" s="1"/>
  <c r="T127" i="1"/>
  <c r="AJ126" i="1"/>
  <c r="AH126" i="1"/>
  <c r="AE126" i="1"/>
  <c r="AD126" i="1"/>
  <c r="AC126" i="1"/>
  <c r="AF126" i="1" s="1"/>
  <c r="AI126" i="1" s="1"/>
  <c r="T126" i="1"/>
  <c r="AI125" i="1"/>
  <c r="AH125" i="1"/>
  <c r="AE125" i="1"/>
  <c r="AD125" i="1"/>
  <c r="AC125" i="1"/>
  <c r="AF125" i="1" s="1"/>
  <c r="AJ125" i="1" s="1"/>
  <c r="T125" i="1"/>
  <c r="AJ124" i="1"/>
  <c r="AH124" i="1"/>
  <c r="AE124" i="1"/>
  <c r="AD124" i="1"/>
  <c r="AC124" i="1"/>
  <c r="AF124" i="1" s="1"/>
  <c r="AI124" i="1" s="1"/>
  <c r="T124" i="1"/>
  <c r="AJ123" i="1"/>
  <c r="AI123" i="1"/>
  <c r="AE123" i="1"/>
  <c r="AD123" i="1"/>
  <c r="AC123" i="1"/>
  <c r="AF123" i="1" s="1"/>
  <c r="AH123" i="1" s="1"/>
  <c r="T123" i="1"/>
  <c r="AI122" i="1"/>
  <c r="AH122" i="1"/>
  <c r="AE122" i="1"/>
  <c r="AD122" i="1"/>
  <c r="AC122" i="1"/>
  <c r="AF122" i="1" s="1"/>
  <c r="AJ122" i="1" s="1"/>
  <c r="T122" i="1"/>
  <c r="AI121" i="1"/>
  <c r="AH121" i="1"/>
  <c r="AE121" i="1"/>
  <c r="AD121" i="1"/>
  <c r="AC121" i="1"/>
  <c r="AF121" i="1" s="1"/>
  <c r="AJ121" i="1" s="1"/>
  <c r="T121" i="1"/>
  <c r="AJ120" i="1"/>
  <c r="AH120" i="1"/>
  <c r="AE120" i="1"/>
  <c r="AD120" i="1"/>
  <c r="AC120" i="1"/>
  <c r="AF120" i="1" s="1"/>
  <c r="AI120" i="1" s="1"/>
  <c r="T120" i="1"/>
  <c r="AI119" i="1"/>
  <c r="AH119" i="1"/>
  <c r="AE119" i="1"/>
  <c r="AD119" i="1"/>
  <c r="AC119" i="1"/>
  <c r="AF119" i="1" s="1"/>
  <c r="AJ119" i="1" s="1"/>
  <c r="T119" i="1"/>
  <c r="AJ118" i="1"/>
  <c r="AI118" i="1"/>
  <c r="AE118" i="1"/>
  <c r="AD118" i="1"/>
  <c r="AC118" i="1"/>
  <c r="AF118" i="1" s="1"/>
  <c r="AH118" i="1" s="1"/>
  <c r="T118" i="1"/>
  <c r="AJ117" i="1"/>
  <c r="AI117" i="1"/>
  <c r="AH117" i="1"/>
  <c r="AE117" i="1"/>
  <c r="AD117" i="1"/>
  <c r="AC117" i="1"/>
  <c r="AF117" i="1" s="1"/>
  <c r="T117" i="1"/>
  <c r="AI116" i="1"/>
  <c r="AH116" i="1"/>
  <c r="AE116" i="1"/>
  <c r="AD116" i="1"/>
  <c r="AC116" i="1"/>
  <c r="AF116" i="1" s="1"/>
  <c r="AJ116" i="1" s="1"/>
  <c r="T116" i="1"/>
  <c r="AJ115" i="1"/>
  <c r="AI115" i="1"/>
  <c r="AH115" i="1"/>
  <c r="AE115" i="1"/>
  <c r="AD115" i="1"/>
  <c r="AC115" i="1"/>
  <c r="AF115" i="1" s="1"/>
  <c r="T115" i="1"/>
  <c r="AJ114" i="1"/>
  <c r="AI114" i="1"/>
  <c r="AH114" i="1"/>
  <c r="AE114" i="1"/>
  <c r="AD114" i="1"/>
  <c r="AC114" i="1"/>
  <c r="AF114" i="1" s="1"/>
  <c r="T114" i="1"/>
  <c r="AJ113" i="1"/>
  <c r="AI113" i="1"/>
  <c r="AE113" i="1"/>
  <c r="AD113" i="1"/>
  <c r="AC113" i="1"/>
  <c r="T113" i="1"/>
  <c r="AJ112" i="1"/>
  <c r="AH112" i="1"/>
  <c r="AE112" i="1"/>
  <c r="AD112" i="1"/>
  <c r="AC112" i="1"/>
  <c r="AF112" i="1" s="1"/>
  <c r="AI112" i="1" s="1"/>
  <c r="T112" i="1"/>
  <c r="T111" i="1"/>
  <c r="AJ110" i="1"/>
  <c r="AI110" i="1"/>
  <c r="AH110" i="1"/>
  <c r="AE110" i="1"/>
  <c r="AD110" i="1"/>
  <c r="AC110" i="1"/>
  <c r="AF110" i="1" s="1"/>
  <c r="T110" i="1"/>
  <c r="AJ109" i="1"/>
  <c r="AI109" i="1"/>
  <c r="AH109" i="1"/>
  <c r="AE109" i="1"/>
  <c r="AD109" i="1"/>
  <c r="AC109" i="1"/>
  <c r="AF109" i="1" s="1"/>
  <c r="T109" i="1"/>
  <c r="AI108" i="1"/>
  <c r="AH108" i="1"/>
  <c r="AE108" i="1"/>
  <c r="AD108" i="1"/>
  <c r="AC108" i="1"/>
  <c r="AF108" i="1" s="1"/>
  <c r="AJ108" i="1" s="1"/>
  <c r="T108" i="1"/>
  <c r="AJ107" i="1"/>
  <c r="AI107" i="1"/>
  <c r="AE107" i="1"/>
  <c r="AD107" i="1"/>
  <c r="AC107" i="1"/>
  <c r="AF107" i="1" s="1"/>
  <c r="AH107" i="1" s="1"/>
  <c r="T107" i="1"/>
  <c r="AI106" i="1"/>
  <c r="AH106" i="1"/>
  <c r="AE106" i="1"/>
  <c r="AD106" i="1"/>
  <c r="AC106" i="1"/>
  <c r="T106" i="1"/>
  <c r="AI105" i="1"/>
  <c r="AH105" i="1"/>
  <c r="AE105" i="1"/>
  <c r="AD105" i="1"/>
  <c r="AC105" i="1"/>
  <c r="AF105" i="1" s="1"/>
  <c r="AJ105" i="1" s="1"/>
  <c r="T105" i="1"/>
  <c r="AJ104" i="1"/>
  <c r="AI104" i="1"/>
  <c r="AE104" i="1"/>
  <c r="AD104" i="1"/>
  <c r="AC104" i="1"/>
  <c r="AF104" i="1" s="1"/>
  <c r="AH104" i="1" s="1"/>
  <c r="T104" i="1"/>
  <c r="AJ103" i="1"/>
  <c r="AI103" i="1"/>
  <c r="AH103" i="1"/>
  <c r="AE103" i="1"/>
  <c r="AD103" i="1"/>
  <c r="AC103" i="1"/>
  <c r="AF103" i="1" s="1"/>
  <c r="T103" i="1"/>
  <c r="AJ102" i="1"/>
  <c r="AI102" i="1"/>
  <c r="AH102" i="1"/>
  <c r="AE102" i="1"/>
  <c r="AD102" i="1"/>
  <c r="AC102" i="1"/>
  <c r="AF102" i="1" s="1"/>
  <c r="T102" i="1"/>
  <c r="AI101" i="1"/>
  <c r="AH101" i="1"/>
  <c r="AE101" i="1"/>
  <c r="AD101" i="1"/>
  <c r="AC101" i="1"/>
  <c r="T101" i="1"/>
  <c r="AJ100" i="1"/>
  <c r="AH100" i="1"/>
  <c r="AE100" i="1"/>
  <c r="AD100" i="1"/>
  <c r="AC100" i="1"/>
  <c r="AF100" i="1" s="1"/>
  <c r="AI100" i="1" s="1"/>
  <c r="T100" i="1"/>
  <c r="AJ99" i="1"/>
  <c r="AH99" i="1"/>
  <c r="AE99" i="1"/>
  <c r="AD99" i="1"/>
  <c r="AC99" i="1"/>
  <c r="AF99" i="1" s="1"/>
  <c r="AI99" i="1" s="1"/>
  <c r="T99" i="1"/>
  <c r="AI98" i="1"/>
  <c r="AH98" i="1"/>
  <c r="AE98" i="1"/>
  <c r="AD98" i="1"/>
  <c r="AC98" i="1"/>
  <c r="AF98" i="1" s="1"/>
  <c r="AJ98" i="1" s="1"/>
  <c r="T98" i="1"/>
  <c r="AJ97" i="1"/>
  <c r="AI97" i="1"/>
  <c r="AH97" i="1"/>
  <c r="AE97" i="1"/>
  <c r="AD97" i="1"/>
  <c r="AC97" i="1"/>
  <c r="AF97" i="1" s="1"/>
  <c r="T97" i="1"/>
  <c r="T96" i="1"/>
  <c r="T95" i="1"/>
  <c r="AJ94" i="1"/>
  <c r="AH94" i="1"/>
  <c r="AE94" i="1"/>
  <c r="AF94" i="1" s="1"/>
  <c r="AI94" i="1" s="1"/>
  <c r="AD94" i="1"/>
  <c r="AC94" i="1"/>
  <c r="T94" i="1"/>
  <c r="AJ93" i="1"/>
  <c r="AH93" i="1"/>
  <c r="AF93" i="1"/>
  <c r="AI93" i="1" s="1"/>
  <c r="AE93" i="1"/>
  <c r="AD93" i="1"/>
  <c r="AC93" i="1"/>
  <c r="T93" i="1"/>
  <c r="AJ92" i="1"/>
  <c r="AI92" i="1"/>
  <c r="AH92" i="1"/>
  <c r="AF92" i="1"/>
  <c r="AE92" i="1"/>
  <c r="AD92" i="1"/>
  <c r="AC92" i="1"/>
  <c r="T92" i="1"/>
  <c r="AJ91" i="1"/>
  <c r="AH91" i="1"/>
  <c r="AF91" i="1"/>
  <c r="AI91" i="1" s="1"/>
  <c r="AE91" i="1"/>
  <c r="AD91" i="1"/>
  <c r="AC91" i="1"/>
  <c r="T91" i="1"/>
  <c r="N91" i="1"/>
  <c r="AJ90" i="1"/>
  <c r="AI90" i="1"/>
  <c r="AH90" i="1"/>
  <c r="AF90" i="1"/>
  <c r="AE90" i="1"/>
  <c r="AD90" i="1"/>
  <c r="AC90" i="1"/>
  <c r="T90" i="1"/>
  <c r="AI89" i="1"/>
  <c r="AH89" i="1"/>
  <c r="AF89" i="1"/>
  <c r="AJ89" i="1" s="1"/>
  <c r="AE89" i="1"/>
  <c r="AD89" i="1"/>
  <c r="AC89" i="1"/>
  <c r="T89" i="1"/>
  <c r="AC88" i="1"/>
  <c r="T88" i="1"/>
  <c r="AI87" i="1"/>
  <c r="AH87" i="1"/>
  <c r="AE87" i="1"/>
  <c r="AD87" i="1"/>
  <c r="AC87" i="1"/>
  <c r="AF87" i="1" s="1"/>
  <c r="AJ87" i="1" s="1"/>
  <c r="T87" i="1"/>
  <c r="AJ86" i="1"/>
  <c r="AI86" i="1"/>
  <c r="AE86" i="1"/>
  <c r="AD86" i="1"/>
  <c r="AC86" i="1"/>
  <c r="T86" i="1"/>
  <c r="AJ85" i="1"/>
  <c r="AI85" i="1"/>
  <c r="AE85" i="1"/>
  <c r="AD85" i="1"/>
  <c r="AC85" i="1"/>
  <c r="AF85" i="1" s="1"/>
  <c r="AH85" i="1" s="1"/>
  <c r="T85" i="1"/>
  <c r="AJ84" i="1"/>
  <c r="AH84" i="1"/>
  <c r="AE84" i="1"/>
  <c r="AD84" i="1"/>
  <c r="AC84" i="1"/>
  <c r="T84" i="1"/>
  <c r="AJ83" i="1"/>
  <c r="AI83" i="1"/>
  <c r="AE83" i="1"/>
  <c r="AD83" i="1"/>
  <c r="AC83" i="1"/>
  <c r="AF83" i="1" s="1"/>
  <c r="AH83" i="1" s="1"/>
  <c r="T83" i="1"/>
  <c r="AI82" i="1"/>
  <c r="AH82" i="1"/>
  <c r="AE82" i="1"/>
  <c r="AD82" i="1"/>
  <c r="AC82" i="1"/>
  <c r="AF82" i="1" s="1"/>
  <c r="AJ82" i="1" s="1"/>
  <c r="T82" i="1"/>
  <c r="AI81" i="1"/>
  <c r="AH81" i="1"/>
  <c r="AE81" i="1"/>
  <c r="AD81" i="1"/>
  <c r="AC81" i="1"/>
  <c r="T81" i="1"/>
  <c r="AI80" i="1"/>
  <c r="AH80" i="1"/>
  <c r="AE80" i="1"/>
  <c r="AD80" i="1"/>
  <c r="AC80" i="1"/>
  <c r="T80" i="1"/>
  <c r="AI79" i="1"/>
  <c r="AH79" i="1"/>
  <c r="AE79" i="1"/>
  <c r="AD79" i="1"/>
  <c r="AC79" i="1"/>
  <c r="AF79" i="1" s="1"/>
  <c r="AJ79" i="1" s="1"/>
  <c r="T79" i="1"/>
  <c r="AJ78" i="1"/>
  <c r="AH78" i="1"/>
  <c r="AE78" i="1"/>
  <c r="AD78" i="1"/>
  <c r="AC78" i="1"/>
  <c r="AF78" i="1" s="1"/>
  <c r="AI78" i="1" s="1"/>
  <c r="T78" i="1"/>
  <c r="AJ77" i="1"/>
  <c r="AH77" i="1"/>
  <c r="AE77" i="1"/>
  <c r="AD77" i="1"/>
  <c r="AC77" i="1"/>
  <c r="T77" i="1"/>
  <c r="AI76" i="1"/>
  <c r="AH76" i="1"/>
  <c r="AE76" i="1"/>
  <c r="AD76" i="1"/>
  <c r="AC76" i="1"/>
  <c r="T76" i="1"/>
  <c r="AJ75" i="1"/>
  <c r="AI75" i="1"/>
  <c r="AH75" i="1"/>
  <c r="AE75" i="1"/>
  <c r="AD75" i="1"/>
  <c r="AC75" i="1"/>
  <c r="AF75" i="1" s="1"/>
  <c r="T75" i="1"/>
  <c r="AJ74" i="1"/>
  <c r="AI74" i="1"/>
  <c r="AE74" i="1"/>
  <c r="AD74" i="1"/>
  <c r="AC74" i="1"/>
  <c r="T74" i="1"/>
  <c r="AJ73" i="1"/>
  <c r="AI73" i="1"/>
  <c r="AE73" i="1"/>
  <c r="AD73" i="1"/>
  <c r="AC73" i="1"/>
  <c r="AF73" i="1" s="1"/>
  <c r="AH73" i="1" s="1"/>
  <c r="T73" i="1"/>
  <c r="AJ72" i="1"/>
  <c r="AH72" i="1"/>
  <c r="AE72" i="1"/>
  <c r="AD72" i="1"/>
  <c r="AC72" i="1"/>
  <c r="AF72" i="1" s="1"/>
  <c r="AI72" i="1" s="1"/>
  <c r="T72" i="1"/>
  <c r="AC71" i="1"/>
  <c r="T71" i="1"/>
  <c r="AI70" i="1"/>
  <c r="AH70" i="1"/>
  <c r="AE70" i="1"/>
  <c r="AD70" i="1"/>
  <c r="AC70" i="1"/>
  <c r="T70" i="1"/>
  <c r="AI69" i="1"/>
  <c r="AH69" i="1"/>
  <c r="AE69" i="1"/>
  <c r="AD69" i="1"/>
  <c r="AC69" i="1"/>
  <c r="AF69" i="1" s="1"/>
  <c r="AJ69" i="1" s="1"/>
  <c r="T69" i="1"/>
  <c r="AI68" i="1"/>
  <c r="AH68" i="1"/>
  <c r="AE68" i="1"/>
  <c r="AD68" i="1"/>
  <c r="AC68" i="1"/>
  <c r="AF68" i="1" s="1"/>
  <c r="AJ68" i="1" s="1"/>
  <c r="T68" i="1"/>
  <c r="AI67" i="1"/>
  <c r="AH67" i="1"/>
  <c r="AE67" i="1"/>
  <c r="AD67" i="1"/>
  <c r="AC67" i="1"/>
  <c r="T67" i="1"/>
  <c r="AJ66" i="1"/>
  <c r="AI66" i="1"/>
  <c r="AE66" i="1"/>
  <c r="AD66" i="1"/>
  <c r="AC66" i="1"/>
  <c r="AF66" i="1" s="1"/>
  <c r="AH66" i="1" s="1"/>
  <c r="X66" i="1"/>
  <c r="T66" i="1"/>
  <c r="AJ65" i="1"/>
  <c r="AH65" i="1"/>
  <c r="AE65" i="1"/>
  <c r="AD65" i="1"/>
  <c r="AC65" i="1"/>
  <c r="AF65" i="1" s="1"/>
  <c r="AI65" i="1" s="1"/>
  <c r="T65" i="1"/>
  <c r="AJ64" i="1"/>
  <c r="AI64" i="1"/>
  <c r="AH64" i="1"/>
  <c r="AE64" i="1"/>
  <c r="AD64" i="1"/>
  <c r="AC64" i="1"/>
  <c r="AF64" i="1" s="1"/>
  <c r="T64" i="1"/>
  <c r="AI63" i="1"/>
  <c r="AH63" i="1"/>
  <c r="AE63" i="1"/>
  <c r="AD63" i="1"/>
  <c r="AC63" i="1"/>
  <c r="T63" i="1"/>
  <c r="AI62" i="1"/>
  <c r="AH62" i="1"/>
  <c r="AE62" i="1"/>
  <c r="AD62" i="1"/>
  <c r="AC62" i="1"/>
  <c r="AF62" i="1" s="1"/>
  <c r="AJ62" i="1" s="1"/>
  <c r="T62" i="1"/>
  <c r="AJ61" i="1"/>
  <c r="AH61" i="1"/>
  <c r="AE61" i="1"/>
  <c r="AD61" i="1"/>
  <c r="AC61" i="1"/>
  <c r="T61" i="1"/>
  <c r="AI60" i="1"/>
  <c r="AH60" i="1"/>
  <c r="AE60" i="1"/>
  <c r="AD60" i="1"/>
  <c r="AC60" i="1"/>
  <c r="AF60" i="1" s="1"/>
  <c r="AJ60" i="1" s="1"/>
  <c r="T60" i="1"/>
  <c r="AJ59" i="1"/>
  <c r="AI59" i="1"/>
  <c r="AH59" i="1"/>
  <c r="AE59" i="1"/>
  <c r="AD59" i="1"/>
  <c r="AC59" i="1"/>
  <c r="AF59" i="1" s="1"/>
  <c r="T59" i="1"/>
  <c r="AI58" i="1"/>
  <c r="AH58" i="1"/>
  <c r="AE58" i="1"/>
  <c r="AD58" i="1"/>
  <c r="AC58" i="1"/>
  <c r="AJ57" i="1"/>
  <c r="AI57" i="1"/>
  <c r="AE57" i="1"/>
  <c r="AD57" i="1"/>
  <c r="AC57" i="1"/>
  <c r="AF57" i="1" s="1"/>
  <c r="AH57" i="1" s="1"/>
  <c r="T57" i="1"/>
  <c r="AI56" i="1"/>
  <c r="AH56" i="1"/>
  <c r="AE56" i="1"/>
  <c r="AD56" i="1"/>
  <c r="AC56" i="1"/>
  <c r="AF56" i="1" s="1"/>
  <c r="AJ56" i="1" s="1"/>
  <c r="T56" i="1"/>
  <c r="AJ55" i="1"/>
  <c r="AH55" i="1"/>
  <c r="AE55" i="1"/>
  <c r="AD55" i="1"/>
  <c r="AC55" i="1"/>
  <c r="AF55" i="1" s="1"/>
  <c r="AI55" i="1" s="1"/>
  <c r="T55" i="1"/>
  <c r="AJ54" i="1"/>
  <c r="AI54" i="1"/>
  <c r="AH54" i="1"/>
  <c r="AE54" i="1"/>
  <c r="AD54" i="1"/>
  <c r="AC54" i="1"/>
  <c r="AF54" i="1" s="1"/>
  <c r="T54" i="1"/>
  <c r="AJ53" i="1"/>
  <c r="AI53" i="1"/>
  <c r="AH53" i="1"/>
  <c r="AE53" i="1"/>
  <c r="AD53" i="1"/>
  <c r="AC53" i="1"/>
  <c r="AF53" i="1" s="1"/>
  <c r="T53" i="1"/>
  <c r="AJ52" i="1"/>
  <c r="AI52" i="1"/>
  <c r="AE52" i="1"/>
  <c r="AD52" i="1"/>
  <c r="AC52" i="1"/>
  <c r="T52" i="1"/>
  <c r="AJ51" i="1"/>
  <c r="AI51" i="1"/>
  <c r="AH51" i="1"/>
  <c r="AE51" i="1"/>
  <c r="AD51" i="1"/>
  <c r="AC51" i="1"/>
  <c r="AJ50" i="1"/>
  <c r="AI50" i="1"/>
  <c r="AH50" i="1"/>
  <c r="AE50" i="1"/>
  <c r="AD50" i="1"/>
  <c r="AC50" i="1"/>
  <c r="AF50" i="1" s="1"/>
  <c r="AJ49" i="1"/>
  <c r="AI49" i="1"/>
  <c r="AE49" i="1"/>
  <c r="AF49" i="1" s="1"/>
  <c r="AH49" i="1" s="1"/>
  <c r="AD49" i="1"/>
  <c r="AC49" i="1"/>
  <c r="T49" i="1"/>
  <c r="AJ48" i="1"/>
  <c r="AI48" i="1"/>
  <c r="AH48" i="1"/>
  <c r="AE48" i="1"/>
  <c r="AF48" i="1" s="1"/>
  <c r="AD48" i="1"/>
  <c r="AC48" i="1"/>
  <c r="AI47" i="1"/>
  <c r="AH47" i="1"/>
  <c r="AF47" i="1"/>
  <c r="AJ47" i="1" s="1"/>
  <c r="AE47" i="1"/>
  <c r="AD47" i="1"/>
  <c r="AC47" i="1"/>
  <c r="AI46" i="1"/>
  <c r="AH46" i="1"/>
  <c r="AE46" i="1"/>
  <c r="AF46" i="1" s="1"/>
  <c r="AJ46" i="1" s="1"/>
  <c r="AD46" i="1"/>
  <c r="AC46" i="1"/>
  <c r="AJ45" i="1"/>
  <c r="AI45" i="1"/>
  <c r="AH45" i="1"/>
  <c r="AE45" i="1"/>
  <c r="AD45" i="1"/>
  <c r="AF45" i="1" s="1"/>
  <c r="AC45" i="1"/>
  <c r="AJ44" i="1"/>
  <c r="AH44" i="1"/>
  <c r="AE44" i="1"/>
  <c r="AF44" i="1" s="1"/>
  <c r="AI44" i="1" s="1"/>
  <c r="AD44" i="1"/>
  <c r="AC44" i="1"/>
  <c r="AI43" i="1"/>
  <c r="AH43" i="1"/>
  <c r="AE43" i="1"/>
  <c r="AD43" i="1"/>
  <c r="AC43" i="1"/>
  <c r="AF43" i="1" s="1"/>
  <c r="AJ43" i="1" s="1"/>
  <c r="AI42" i="1"/>
  <c r="AH42" i="1"/>
  <c r="AE42" i="1"/>
  <c r="AD42" i="1"/>
  <c r="AC42" i="1"/>
  <c r="AJ41" i="1"/>
  <c r="AH41" i="1"/>
  <c r="AE41" i="1"/>
  <c r="AD41" i="1"/>
  <c r="AC41" i="1"/>
  <c r="AF41" i="1" s="1"/>
  <c r="AI41" i="1" s="1"/>
  <c r="AJ40" i="1"/>
  <c r="AI40" i="1"/>
  <c r="AE40" i="1"/>
  <c r="AD40" i="1"/>
  <c r="AC40" i="1"/>
  <c r="AI39" i="1"/>
  <c r="AH39" i="1"/>
  <c r="AE39" i="1"/>
  <c r="AD39" i="1"/>
  <c r="AF39" i="1" s="1"/>
  <c r="AJ39" i="1" s="1"/>
  <c r="AC39" i="1"/>
  <c r="AI38" i="1"/>
  <c r="AH38" i="1"/>
  <c r="AF38" i="1"/>
  <c r="AJ38" i="1" s="1"/>
  <c r="AE38" i="1"/>
  <c r="AD38" i="1"/>
  <c r="AC38" i="1"/>
  <c r="AJ37" i="1"/>
  <c r="AI37" i="1"/>
  <c r="AH37" i="1"/>
  <c r="AE37" i="1"/>
  <c r="AF37" i="1" s="1"/>
  <c r="AD37" i="1"/>
  <c r="AC37" i="1"/>
  <c r="AI36" i="1"/>
  <c r="AH36" i="1"/>
  <c r="AE36" i="1"/>
  <c r="AD36" i="1"/>
  <c r="AF36" i="1" s="1"/>
  <c r="AJ36" i="1" s="1"/>
  <c r="AC36" i="1"/>
  <c r="AJ34" i="1"/>
  <c r="AI34" i="1"/>
  <c r="AE34" i="1"/>
  <c r="AD34" i="1"/>
  <c r="AC34" i="1"/>
  <c r="AF34" i="1" s="1"/>
  <c r="AH34" i="1" s="1"/>
  <c r="AJ32" i="1"/>
  <c r="AI32" i="1"/>
  <c r="AH32" i="1"/>
  <c r="AE32" i="1"/>
  <c r="AD32" i="1"/>
  <c r="AC32" i="1"/>
  <c r="AJ31" i="1"/>
  <c r="AH31" i="1"/>
  <c r="AE31" i="1"/>
  <c r="AD31" i="1"/>
  <c r="AC31" i="1"/>
  <c r="AF31" i="1" s="1"/>
  <c r="T1" i="1"/>
  <c r="AI31" i="1" l="1"/>
  <c r="AF74" i="1"/>
  <c r="AH74" i="1" s="1"/>
  <c r="AF81" i="1"/>
  <c r="AJ81" i="1" s="1"/>
  <c r="AF166" i="1"/>
  <c r="AJ166" i="1" s="1"/>
  <c r="AF174" i="1"/>
  <c r="AI174" i="1" s="1"/>
  <c r="AF42" i="1"/>
  <c r="AJ42" i="1" s="1"/>
  <c r="AF52" i="1"/>
  <c r="AH52" i="1" s="1"/>
  <c r="AF58" i="1"/>
  <c r="AJ58" i="1" s="1"/>
  <c r="AF63" i="1"/>
  <c r="AJ63" i="1" s="1"/>
  <c r="AF80" i="1"/>
  <c r="AJ80" i="1" s="1"/>
  <c r="AF86" i="1"/>
  <c r="AH86" i="1" s="1"/>
  <c r="AC380" i="1"/>
  <c r="AC379" i="1"/>
  <c r="AF113" i="1"/>
  <c r="AF165" i="1"/>
  <c r="AJ165" i="1" s="1"/>
  <c r="AF173" i="1"/>
  <c r="AJ173" i="1" s="1"/>
  <c r="AF189" i="1"/>
  <c r="AI189" i="1" s="1"/>
  <c r="AF51" i="1"/>
  <c r="AF70" i="1"/>
  <c r="AJ70" i="1" s="1"/>
  <c r="AF101" i="1"/>
  <c r="AJ101" i="1" s="1"/>
  <c r="AF106" i="1"/>
  <c r="AJ106" i="1" s="1"/>
  <c r="AF77" i="1"/>
  <c r="AI77" i="1" s="1"/>
  <c r="AF84" i="1"/>
  <c r="AI84" i="1" s="1"/>
  <c r="AF170" i="1"/>
  <c r="AJ170" i="1" s="1"/>
  <c r="AF40" i="1"/>
  <c r="AH40" i="1" s="1"/>
  <c r="AF61" i="1"/>
  <c r="AI61" i="1" s="1"/>
  <c r="AF163" i="1"/>
  <c r="AI163" i="1" s="1"/>
  <c r="AF178" i="1"/>
  <c r="AH178" i="1" s="1"/>
  <c r="AF32" i="1"/>
  <c r="AF67" i="1"/>
  <c r="AJ67" i="1" s="1"/>
  <c r="AF76" i="1"/>
  <c r="AJ76" i="1" s="1"/>
  <c r="AJ375" i="1" s="1"/>
  <c r="AF162" i="1"/>
  <c r="AJ162" i="1" s="1"/>
  <c r="AF169" i="1"/>
  <c r="AI169" i="1" s="1"/>
  <c r="AF177" i="1"/>
  <c r="AJ177" i="1" s="1"/>
  <c r="AF193" i="1"/>
  <c r="AI193" i="1" s="1"/>
  <c r="AC376" i="1"/>
  <c r="AC375" i="1"/>
  <c r="AD375" i="1"/>
  <c r="AD376" i="1"/>
  <c r="AF211" i="1"/>
  <c r="AJ211" i="1" s="1"/>
  <c r="AF218" i="1"/>
  <c r="AI218" i="1" s="1"/>
  <c r="AF233" i="1"/>
  <c r="AJ233" i="1" s="1"/>
  <c r="AF239" i="1"/>
  <c r="AJ239" i="1" s="1"/>
  <c r="AF247" i="1"/>
  <c r="AJ247" i="1" s="1"/>
  <c r="AF253" i="1"/>
  <c r="AI253" i="1" s="1"/>
  <c r="AF259" i="1"/>
  <c r="AF337" i="1"/>
  <c r="AJ337" i="1" s="1"/>
  <c r="AF271" i="1"/>
  <c r="AI271" i="1" s="1"/>
  <c r="AF307" i="1"/>
  <c r="AJ307" i="1" s="1"/>
  <c r="AF319" i="1"/>
  <c r="AJ319" i="1" s="1"/>
  <c r="AF335" i="1"/>
  <c r="AJ335" i="1" s="1"/>
  <c r="AD379" i="1"/>
  <c r="AD380" i="1"/>
  <c r="AF269" i="1"/>
  <c r="AJ269" i="1" s="1"/>
  <c r="AE379" i="1"/>
  <c r="AE380" i="1"/>
  <c r="AF200" i="1"/>
  <c r="AJ200" i="1" s="1"/>
  <c r="AF207" i="1"/>
  <c r="AF215" i="1"/>
  <c r="AF221" i="1"/>
  <c r="AJ221" i="1" s="1"/>
  <c r="AF229" i="1"/>
  <c r="AJ229" i="1" s="1"/>
  <c r="AF243" i="1"/>
  <c r="AJ243" i="1" s="1"/>
  <c r="AF250" i="1"/>
  <c r="AJ250" i="1" s="1"/>
  <c r="AF262" i="1"/>
  <c r="AJ262" i="1" s="1"/>
  <c r="AE375" i="1"/>
  <c r="AE376" i="1"/>
  <c r="AF206" i="1"/>
  <c r="AJ206" i="1" s="1"/>
  <c r="AF267" i="1"/>
  <c r="AJ267" i="1" s="1"/>
  <c r="AF309" i="1"/>
  <c r="AJ309" i="1" s="1"/>
  <c r="AF327" i="1"/>
  <c r="AJ327" i="1" s="1"/>
  <c r="AF198" i="1"/>
  <c r="AJ198" i="1" s="1"/>
  <c r="AF204" i="1"/>
  <c r="AJ204" i="1" s="1"/>
  <c r="AF212" i="1"/>
  <c r="AJ212" i="1" s="1"/>
  <c r="AF219" i="1"/>
  <c r="AJ219" i="1" s="1"/>
  <c r="AF225" i="1"/>
  <c r="AJ225" i="1" s="1"/>
  <c r="AF234" i="1"/>
  <c r="AJ234" i="1" s="1"/>
  <c r="AF240" i="1"/>
  <c r="AJ240" i="1" s="1"/>
  <c r="AF248" i="1"/>
  <c r="AI248" i="1" s="1"/>
  <c r="AF260" i="1"/>
  <c r="AF264" i="1"/>
  <c r="AJ264" i="1" s="1"/>
  <c r="AF265" i="1"/>
  <c r="AJ265" i="1" s="1"/>
  <c r="AF272" i="1"/>
  <c r="AJ272" i="1" s="1"/>
  <c r="AF286" i="1"/>
  <c r="AJ286" i="1" s="1"/>
  <c r="AF308" i="1"/>
  <c r="AH308" i="1" s="1"/>
  <c r="AF320" i="1"/>
  <c r="AJ320" i="1" s="1"/>
  <c r="AF339" i="1"/>
  <c r="AH339" i="1" s="1"/>
  <c r="AF351" i="1"/>
  <c r="AJ351" i="1" s="1"/>
  <c r="AF290" i="1"/>
  <c r="AJ290" i="1" s="1"/>
  <c r="AF365" i="1"/>
  <c r="AJ365" i="1" s="1"/>
  <c r="I422" i="1"/>
  <c r="I424" i="1"/>
  <c r="AF289" i="1"/>
  <c r="AJ289" i="1" s="1"/>
  <c r="AF364" i="1"/>
  <c r="AJ364" i="1" s="1"/>
  <c r="L377" i="1"/>
  <c r="L380" i="1"/>
  <c r="L379" i="1"/>
  <c r="L378" i="1"/>
  <c r="AF288" i="1"/>
  <c r="AJ288" i="1" s="1"/>
  <c r="AF363" i="1"/>
  <c r="AJ363" i="1" s="1"/>
  <c r="G432" i="1"/>
  <c r="AF287" i="1"/>
  <c r="AJ287" i="1" s="1"/>
  <c r="AF362" i="1"/>
  <c r="AJ362" i="1" s="1"/>
  <c r="AF372" i="1"/>
  <c r="AI372" i="1" s="1"/>
  <c r="F432" i="1"/>
  <c r="AF371" i="1"/>
  <c r="AJ371" i="1" s="1"/>
  <c r="I425" i="1"/>
  <c r="H432" i="1"/>
  <c r="AF284" i="1"/>
  <c r="AJ284" i="1" s="1"/>
  <c r="AF292" i="1"/>
  <c r="AI292" i="1" s="1"/>
  <c r="AF369" i="1"/>
  <c r="AI369" i="1" s="1"/>
  <c r="I419" i="1"/>
  <c r="I427" i="1"/>
  <c r="I432" i="1" l="1"/>
  <c r="AF380" i="1"/>
  <c r="AF379" i="1"/>
  <c r="AH113" i="1"/>
  <c r="AH375" i="1" s="1"/>
  <c r="AJ376" i="1"/>
  <c r="AI375" i="1"/>
  <c r="AI376" i="1"/>
  <c r="L382" i="1"/>
  <c r="AF376" i="1"/>
  <c r="AF375" i="1"/>
  <c r="AH376" i="1" l="1"/>
</calcChain>
</file>

<file path=xl/sharedStrings.xml><?xml version="1.0" encoding="utf-8"?>
<sst xmlns="http://schemas.openxmlformats.org/spreadsheetml/2006/main" count="3083" uniqueCount="1146">
  <si>
    <t>SEVERITY CODE</t>
  </si>
  <si>
    <t>MINE/PROJECT &amp; LOCATION</t>
  </si>
  <si>
    <t>ORE TYPE</t>
  </si>
  <si>
    <t>DAM TYPE</t>
  </si>
  <si>
    <t>DAM FILL MATERIAL</t>
  </si>
  <si>
    <t>DAM HEIGHT (meters)</t>
  </si>
  <si>
    <t>STORAGE VOLUME
(cu. meters)</t>
  </si>
  <si>
    <t>ICOLD INCIDENT CLASSIFICATIONS</t>
  </si>
  <si>
    <t>INCIDENT YEAR</t>
  </si>
  <si>
    <t>INCIDENT DATE</t>
  </si>
  <si>
    <t>RELEASE
(cu. meters)</t>
  </si>
  <si>
    <t>RUNOUT (km)</t>
  </si>
  <si>
    <t>DEATHS</t>
  </si>
  <si>
    <t>SOURCES</t>
  </si>
  <si>
    <t>NOTES</t>
  </si>
  <si>
    <t>DEPOSIT TYPE</t>
  </si>
  <si>
    <t>Est. Size (resource)  Mtonnes</t>
  </si>
  <si>
    <t>Cu, %</t>
  </si>
  <si>
    <t>Au, ppm</t>
  </si>
  <si>
    <t>CuEq, %</t>
  </si>
  <si>
    <t>1st Prod</t>
  </si>
  <si>
    <t>Est. Mill through-put to event, Mtonnes</t>
  </si>
  <si>
    <t>Adverse Minerals</t>
  </si>
  <si>
    <t>Magnitude Index Scores ( act/ ref decade average)</t>
  </si>
  <si>
    <t>INDEX BY SEVERITY CODE</t>
  </si>
  <si>
    <t>Type Number</t>
  </si>
  <si>
    <t>Type Key</t>
  </si>
  <si>
    <t>Type Cause</t>
  </si>
  <si>
    <t>ICOLD Incident Number</t>
  </si>
  <si>
    <t>Release</t>
  </si>
  <si>
    <t>Runout</t>
  </si>
  <si>
    <t>Deaths</t>
  </si>
  <si>
    <t>Overall</t>
  </si>
  <si>
    <t>vser</t>
  </si>
  <si>
    <t>ser</t>
  </si>
  <si>
    <t>minor</t>
  </si>
  <si>
    <t>ORE DEPOSIT DATA</t>
  </si>
  <si>
    <t>P/PRAVG</t>
  </si>
  <si>
    <t>Q/QRAVG</t>
  </si>
  <si>
    <t>R/RRAVG</t>
  </si>
  <si>
    <t>SUM AH:AJ</t>
  </si>
  <si>
    <t>raw</t>
  </si>
  <si>
    <t>-</t>
  </si>
  <si>
    <t xml:space="preserve">Shanxi Daoer Aluminum Co, Wenquan Township Jiaokou County, Shanxi Province, China </t>
  </si>
  <si>
    <t>Al</t>
  </si>
  <si>
    <t>A</t>
  </si>
  <si>
    <t>ST</t>
  </si>
  <si>
    <t>https://blogs.agu.org/landslideblog/2022/04/06/wenquan-township-tailings-1/</t>
  </si>
  <si>
    <t>Tailings pond was put into use around 2018.  7.5 mu of arbor forest land to be buried, more than 200 meters of seasonal ditches and rural roads were blocked, and part of the surrounding walls of adjacent enterprises were washed away. No casualties</t>
  </si>
  <si>
    <t>QMM Mandena Mine (QIT Madagascar Minerals / Rio Tinto)</t>
  </si>
  <si>
    <t>Ti</t>
  </si>
  <si>
    <t>OT</t>
  </si>
  <si>
    <t>https://theecologist.org/2022/mar/25/dead-fish-found-mine-dumps-water</t>
  </si>
  <si>
    <t>The basin has overflowed because there is no protective wall to retain the water. The incident lasted an hour. The spill potentially affected drinking water for Fort-Dauphin.  Subsequent to this incident, QMM released an additional one million cubic meters of wastewater, which led to a significant fish kill.</t>
  </si>
  <si>
    <t>Thelkoloi, in Odisha, India (JSW Bhushan Power and Steel Limited)</t>
  </si>
  <si>
    <t>Fe</t>
  </si>
  <si>
    <t>AGU Blog, WISE</t>
  </si>
  <si>
    <t>Breach of tailings pond wall holding iron slurry generated from beneficiation plant.   20-30 acres of farmland submerged under the iron ore slurry at Banjhiberana village. (https://www.hindustantimes.com/india-news/farmland-in-odisha-s-sambalpur-contaminated-by-breach-in-slurry-pond-101642794038816.html)  Two ponds were contaminated, causing a fish kill; a security guard is reported missing. (WISE)</t>
  </si>
  <si>
    <t>MMK Chrome smetler, (MMK - Metallurgy Industry Trade and Port Management Inc), Toroslar district of Mersin, Turkey</t>
  </si>
  <si>
    <t>Cr</t>
  </si>
  <si>
    <t>https://gazetesokak.com/toroslarda-cevre-felaketi-yasandi-video/</t>
  </si>
  <si>
    <t>A leak in the impoundment had been noted for 20 days.  The spill into the Deliçay Stream sent toxic wastes through the Taurus Mountains into the Meditterrean Sea. The smelter was opened in 2013.</t>
  </si>
  <si>
    <t>Pau Branco mine, Quadrilátero Ferrífero region, Brazll (Vallourec)</t>
  </si>
  <si>
    <t>https://blogs.agu.org/landslideblog/2022/01/11/pau-branco-1/, https://www.earthisland.org/journal/index.php/articles/entry/an-unfolding-disaster-in-brazil/</t>
  </si>
  <si>
    <t>The waste pile was a co-disposal stack of waste rock and tailings, and was registered as a tailings dam with the ANM. The overflow flooded a major highway, sweeping away cars and leading to a two-day road closure. It also forced the evacuation of a staff member and 400 animals that the Wild Animal Rehabilitation Center located below the mine. Brazilian regulators fined the company $51.6M USD for the spill and suspended operations at the mine.</t>
  </si>
  <si>
    <t>Zululand Anthracite Colliery (ZAC) coal mine, KwaZulu-Natal, South Africa</t>
  </si>
  <si>
    <t>Coal</t>
  </si>
  <si>
    <t>WISE, https://www.dailymaverick.co.za/article/2022-01-11-river-turns-black-after-coal-mine-dam-collapse-next-to-rural-communities-and-hluhluwe-imfolozi-game-reserve/</t>
  </si>
  <si>
    <t xml:space="preserve">Caol slurry dam collapsed during heavy rains.  The incident happened on 24 December 2021, at around 2pm,  The slurry pond end wall was newly installed, following the loading out of the dry slurry during November 2021. Heavy rain fall four days prior to the failure – 66mm. Extensive pollution of the Black Umfolozi River inside the wilderness zone of the 96,000ha Hluhluwe-iMfolozi Park. </t>
  </si>
  <si>
    <t>San Antonio de María mine, Ananea Puno Mineria, La Rinconada, Ananea district, Peru</t>
  </si>
  <si>
    <t>Au</t>
  </si>
  <si>
    <t>WISE, AGU Blog, and https://larepublica.pe/sociedad/2021/11/27/puno-relaves-mineros-inunden-calles-de-ananea-tras-falla-en-infraestructura-vial-lrsd/</t>
  </si>
  <si>
    <t>In the foothills of the Andes, the overflow of mining tailings ponds due to the constant rains in the jurisdiction of the Ananea district, caused vehicles to be swept away, flooded streets and destroyed roads.  The tailings wave destroyed approx. 400 meters of the national road that goes to the La Rinconada town center and spilled into three residential areas (Progreso, Central and Santiago).  The overflow occurred at 8:30 in the morning, apparently from one of the sedimentation ponds of the San Antonio mining cooperative, located on the Q’oñiunu hill.</t>
  </si>
  <si>
    <t>Nesko Madencilik AŞ (Yıldızlar Holdings) Şebinkarahisar district, Giresun Province, Turkey</t>
  </si>
  <si>
    <t>Cu, Pb, Zn</t>
  </si>
  <si>
    <t>SI</t>
  </si>
  <si>
    <t>&gt; 4,500</t>
  </si>
  <si>
    <t>https://www.duvarenglish.com/tailings-pond-breach-in-turkeys-north-creates-environmental-disaster-news-59786</t>
  </si>
  <si>
    <t>The ponds in the flotation facility belonging to Yıldızlar Holding's Nesko Mining collapsed on Nov.19 and the waste poured into the rivers nearby in the Şebinkarahisar district. The cyanide waste has also reached the Kılıçkaya Dam in the region. The accident occurred during the rehabilitation of the old tailings dam (#2). Old dam's body collapsed and the tailings spilled to the new dam (#3) causing this dam to overspill. Thousands of tons of heavy chemicals poured into the Darabul river reaching to Kılıçkaya dam,  It was at a closed mine that was hit by Hurricane Pamela and owned by Rio Panusco SA de CV.</t>
  </si>
  <si>
    <t>Rio Panusco SA de CV, municipality of Concordia, Sinaloa State, Mexico</t>
  </si>
  <si>
    <t>Ag, Cu, Pb, Zn</t>
  </si>
  <si>
    <t>B</t>
  </si>
  <si>
    <t>https://sonplayas.com/comunidad/denuncian-derrame-de-jales-mineros-en-afluente-del-rio-panuco-concordia/</t>
  </si>
  <si>
    <t>Highly toxic mining tailings were spilled into the Florido stream, a tributary of the Pánuco river, in the municipality of Concordia, Sinaloa.  The overflow of mining waste could have originated from the effect of the rains generated by Hurricane Pamela that touched Sinaloa territory on October 13. The compnay responsible for the spill has not been identified.</t>
  </si>
  <si>
    <t>Catoca Mine, Angola (Angolan state diamond company Endiama-41% and Russia’s Alrosa-41%)</t>
  </si>
  <si>
    <t>Diamonds</t>
  </si>
  <si>
    <t>OT?</t>
  </si>
  <si>
    <t>WISE, https://theafricanmirror.africa/news/drc-wants-angola-to-pay-for-deaths/</t>
  </si>
  <si>
    <t xml:space="preserve">After a "breach in a spillway for the mine waste dam", the Tshikapa river across the border in DR Congo turned red killing hippos, fish, and other animals. The leak killed at least 12 people and left 4,500 sick, a minister in neighbouring Democratic Republic of Congo says.  </t>
  </si>
  <si>
    <t>Aurizona mine, Maranhão, Brazil (Equinox Gold)</t>
  </si>
  <si>
    <t>https://yubanet.com/world/no-relief-for-4000-people-affected-by-brazil-mine-spill/, https://vision6.excelplas.com/ch/38100/6w3zs/2962306/Bt4wuxrf1AvFKR3xHAPrmRnz7Bf0u4GWgdGNndo6.pdf</t>
  </si>
  <si>
    <t>The failure of the Lagoa do Pirocáua dam at the Equinox Gold Aurizona mine on the Atlantic coast of Maranhão State, northeast Brazil, on March 25, 2021, at 4:00 am local time, contaminated the water supply of the village of Aurizona. The purpose of the 7-meter high earthen dam was to capture sediments from the open pits and to store water for use in the mining operation. The failure was caused by overtopping of the dam, which resulted from 426 mm of rain over March 23-24, corresponding to a 10,000-year precipitation event.  The dam did not hold tailings.</t>
  </si>
  <si>
    <t>Sasa Tailings Storage Facility 4, central Macedonia (Central Asia Metals)</t>
  </si>
  <si>
    <t>Pb, Zn, Ag</t>
  </si>
  <si>
    <t>https://polaris.brighterir.com/public/central_asia_metals_plc/news/rns/story/x5og98r, https://polaris.brighterir.com/public/central_asia_metals_plc/news/rns/story/w68zpkr</t>
  </si>
  <si>
    <t>Central Asia Metals reported ".. short-term leakage of tailings from Sasa's TSF4 into the local river."  (14Sep20)  And,  "… structural dam repairs that are underway, the causes of the incident must be fully understood in order to implement any necessary engineering solutions for the future ahead of the facility reopening." (17Sep20)</t>
  </si>
  <si>
    <t>Levikhinsky mine, Sverdlovsk Oblast, western Siberia</t>
  </si>
  <si>
    <t>Cu</t>
  </si>
  <si>
    <t>https://www.e1.ru/news/spool/news_id-69366844.html;
https://www.reuters.com/article/us-russia-mine-acid-spill/streams-of-acid-from-abandoned-russian-mine-burn-mountains-yellow-and-red-idUSKCN24O1YM</t>
  </si>
  <si>
    <t>Underflow/overflow point is heading to the Tagil River.  https://goo.gl/maps/1zWwFg5QQreZKYxJA  In January, the environmental prosecutor's office reported that there were no signs of destruction or uncontrolled overflow of water. But now they are conducting a new check after a wave of publications in the media - experts went to the mine on July 13.  In January, the environmental prosecutor's office reported that there were no signs of destruction or uncontrolled overflow of water. But now they are conducting a new check after a wave of publications in the media - experts went to the mine on July 13.</t>
  </si>
  <si>
    <t>Hpakant, Kachin state, Myanmar</t>
  </si>
  <si>
    <t>Jade</t>
  </si>
  <si>
    <t>K2fly 2021</t>
  </si>
  <si>
    <t>Following heavy rain, mining waste collapsed into a lake, triggering a 6.1-meter (20 ft) wave of mud and water that buried many workers. At least 174 people were killed and 100 missing.</t>
  </si>
  <si>
    <t>Ponce Enríquez, Azuay Province, Equador (Austro Gold)</t>
  </si>
  <si>
    <t>Reuters</t>
  </si>
  <si>
    <t>A small tailings dam breached in the southern Azuay province, releasing about 50 tonnes of pollutants into the Tenguel river, killing fish.</t>
  </si>
  <si>
    <t>San José de Los Manzanos, Canelas, Durango, Mexico (Exportaciones de Minerales de Topia SA - EMITSA)</t>
  </si>
  <si>
    <t>Pb, Zn</t>
  </si>
  <si>
    <t>WISE</t>
  </si>
  <si>
    <t>Tailings spilled on a nearby road and 8,000 m2 of land, reaching the San Bernabé stream after 5 km and the town of the same name (https://www.gob.mx/profepa/prensa/clausura-profepa-a-empresa-minera-que-sufrio-derrame-de-casi-6-mil-metros-cubicos-de-jales-en-durango)</t>
  </si>
  <si>
    <t>Sasan Ultra Mega Power Project, Harrahva in Singrauli district of Madhya Pradesh, India (Reliance Company)</t>
  </si>
  <si>
    <t>Ash</t>
  </si>
  <si>
    <t>https://sandrp.in/2020/04/12/singruali-fly-ash-dam-breach-who-regulates-these-dams-in-india/</t>
  </si>
  <si>
    <t>A fly ash Dam of Sasan Ultra Mega Power Project of Reliance Company has breached[i] in the evening of April 10, 2020, near village Harrahva in Singrauli district of Madhya Pradesh, killing six people and destroying downstream river and fields.  Following the breach there was massive flash flood of coal ash mixed sludge reportedly affecting hundreds of villages and destroying crops on thousands of acres. The liquid fly ash in huge volume has reached the river and Rihind reservoir located downstream in close proximity. According to Amar Ujala report the incident had destroyed crops[ix] on 200 acres of land and flash flood affected several villages and debris flow entered many houses in the area.</t>
  </si>
  <si>
    <t>Yichun Luming Mining, Heilongjiang Province, China (China Railway Resources Group)</t>
  </si>
  <si>
    <t>Mo</t>
  </si>
  <si>
    <t>US</t>
  </si>
  <si>
    <t>Rueters, WISE, AGU, Decipher</t>
  </si>
  <si>
    <t>Water and tailings flowed through the surrounding area, reaching Yijimi river after 3km, threatening the drinking water of 68,000 people in Tieli City. By 4 April 2020, the pollution reached 208km downstream.  "No. 4 overflow well" [?] of the tailings dam tilted, resulting in the release of supernatant water and tailings (WISE).  Testing of water in the Hulan river some 110 km southwest of the mining site in Yichun showed the molybdenum content was 2.8 times higher than standard levels.  AGU Blogoshpere proposed two hypotheses - (1) that this was a decant tower, a structure constructed to dewater the tailings; and, (2) this is a reclaim system.  (I favor the first explanation - DMC)</t>
  </si>
  <si>
    <t>Nossa Senhora do Livramento, Mato Grosso, Brazil (VM Mineração e Construção, Cuiabá)</t>
  </si>
  <si>
    <t>WISE, AGU, RISKOPE</t>
  </si>
  <si>
    <t xml:space="preserve">Tailings flowed 1-2 km, disrupting a power line </t>
  </si>
  <si>
    <t>Cobriza mine, San Pedro de Coris district, Churcampa province, Huancavelica region, Peru (Doe Run Perú S.R.L)</t>
  </si>
  <si>
    <t>WISE, AGU</t>
  </si>
  <si>
    <t xml:space="preserve">tailings covered an area of 41,574 m2 and reached Mantaro River. The tailings runout has reportedly generated a serious pollution incident in the Rio Mantaro.  There are fears that a stretch of the river extending for 375 km has been contaminated with cyanide.  </t>
  </si>
  <si>
    <t>Hpakant, Kachin state, Myanmar (Shwe Nagar Koe Kaung Gems Co. Ltd., Myanmar Thura Gems Co. Ltd.)</t>
  </si>
  <si>
    <t>wase heap failure 3 dead 54 missing</t>
  </si>
  <si>
    <t>Muri, Jharkhand, India (Hindalco Industries Limited)</t>
  </si>
  <si>
    <t>1?</t>
  </si>
  <si>
    <t>Spill of red mud over 35 acres and a nearby railway line, number of casualties still unclear. The boundary wall of the caustic pond created by Hindalco Ltd collapsed thus leading to a landslide like situation in Muri near the railway tracks.  Appears to be the result of stacking dry tailngs too high.</t>
  </si>
  <si>
    <t>Machadinho d'Oeste, Oriente Novo, Rondônia, Brazil (Metalmig Mineração Indústria e Comércio S/A)</t>
  </si>
  <si>
    <t>Sn</t>
  </si>
  <si>
    <t>Failure of inactive tailings dam after heavy rain. Tailings spill damaged seven bridges, leaving 50 families isolated. No deaths or injuries reported.  A number of photos of the accident aftermath were reviewed, and from the photos it is apparent the spill release is large enough to warrant a Severtiy Code rating of 2.</t>
  </si>
  <si>
    <t>Brumadinho, Mina Córrego do Feijão, Minas Gerais, Brazil (Vale)</t>
  </si>
  <si>
    <t>T</t>
  </si>
  <si>
    <t>Quelopana, 2019, www.worldminetailingsfailures.org</t>
  </si>
  <si>
    <t>The tailings wave devastated the mine's loading station and its administrative area. It then traveled approx. downhill until reaching Rio Paraopeba, destroying a railway bridge, and spreading to parts of the local community Vila Ferteco. 259 confirmed deaths + 11 missing (Feb20)</t>
  </si>
  <si>
    <t>Duke Energy, L.V. Sutton Power Station, Wilmington, North Carolina.</t>
  </si>
  <si>
    <t>https://www.nytimes.com/2018/09/21/climate/florences-floodwaters-breach-defenses-at-power-plant-prompting-shutdown.html</t>
  </si>
  <si>
    <t>The dam imperils two unlined coal ash ponds on site, which contain a combined 2.1 million cubic yards of coal ash.  During Hurricane Florence the ponds were overtopped.</t>
  </si>
  <si>
    <t>Duke Energy, HF Lee Power Plant, Goldsboro, North Carolina</t>
  </si>
  <si>
    <t>https://www.wral.com/after-florence-coal-ash-sites-near-goldsboro-completely-underwater-/17860975/</t>
  </si>
  <si>
    <t xml:space="preserve">Three older inactive storage sites, covered by soil and vegetation, including tall trees, were submerged by Hurrican Florence. They hold 1.3 million tons of ash. </t>
  </si>
  <si>
    <t>Cieneguita mine, Urique municipality, Chihuahua, Mexico 
(Minera Rio Tinto and Pan American Goldfields)</t>
  </si>
  <si>
    <t>Au Ag</t>
  </si>
  <si>
    <t>http://www.mining.com/five-bodies-rescued-collapsed-mine-mexico/</t>
  </si>
  <si>
    <t>Dam failure results in tailings release in Cañitas creek for 26 km. Seven workers reported missing.</t>
  </si>
  <si>
    <t>Hpakant Jade Mines, Myanmar</t>
  </si>
  <si>
    <t>U</t>
  </si>
  <si>
    <t>https://www.mmtimes.com/news/death-toll-hpakant-landslide-rises-20.html</t>
  </si>
  <si>
    <t>Failure of waste rock pile for Jade mining.</t>
  </si>
  <si>
    <t>Hector Mine Pit Pond, MN, USA</t>
  </si>
  <si>
    <t>ASDSO</t>
  </si>
  <si>
    <t>Tributary stream meandered into abandoned mine pit during spring snowmelt causing partially filled mine pit to completely fill and overtop natural earth embankment.  Embankment failed, draining pit into the Embarass River and causing damage to utilities and water quality issues on Embarass Lake.  There is question about whether the embankment that failed was man-made or natural.</t>
  </si>
  <si>
    <t>Cadia, New South Wales (Newcrest Mining)</t>
  </si>
  <si>
    <t>Cu Au</t>
  </si>
  <si>
    <t>DS / US</t>
  </si>
  <si>
    <t>MW</t>
  </si>
  <si>
    <t>FN</t>
  </si>
  <si>
    <t>WISE, Newcrest Release, Report on NTSF Embankment Failure, Cadia Valley Operations, for Ashurst Australia, by Independent Technical Review Board</t>
  </si>
  <si>
    <t>A central mechanism in how the embankment failure developed was load redistribution within the dam and its foundation as zones became over-stressed. A section of the northern dam wall collapsed into the southern tailings dam. Two earthquakes were recorded in the area, ten seconds apart and just over two kilometres from the mine the day before the failure. The earthquake had a magnitude of 2.7 with 0.15g loading that did affect the failure.</t>
  </si>
  <si>
    <t>Huancapatí, Recuay province, Áncash region, Peru (Compañía Minera Lincuna SA, Grupo Picasso)</t>
  </si>
  <si>
    <t>Au, Cu</t>
  </si>
  <si>
    <t>WISE, Decipher</t>
  </si>
  <si>
    <t>Collapse of embankment of tailings dam No. 2 after heavy rain.  The incident contaminated crops, the Sipchoc creek and the Santa river.</t>
  </si>
  <si>
    <t>Barcarena, Pará, Brazil , Alunorte 
(Hydro Alu Norte/Norsk Hydro ASA)</t>
  </si>
  <si>
    <t>https://news.mongabay.com/2018/02/norsk-hydro-accused-of-amazon-toxic-spill-admits-clandestine-pipeline/</t>
  </si>
  <si>
    <t>High levels of lead, aluminum, sodium and other toxins have been detected in drinking water up to two kilometers away from the Norsk Hydro property, according to the Ministry of Health. The pH recorded in the waters was 10. The company denied the spill on its website.</t>
  </si>
  <si>
    <t>https://www.efe.com/efe/english/portada/6-killed-in-landslide-abandoned-jade-mine-myanmar/50000260-3484590</t>
  </si>
  <si>
    <t>Hernic PGM Project, South Africa (Jubilee Metals Group)</t>
  </si>
  <si>
    <t>Reuters 5Jan18</t>
  </si>
  <si>
    <t>V-shaped failure of the side wall of compartment 2 of the tailings dam. The failure in the wall was resealed the same day by Hernic. The spillage was contained on the adjacent property, which was previously used as an opencast mining area.</t>
  </si>
  <si>
    <t>Kokoya mine, Liberia (MNG Gold-Liberia)</t>
  </si>
  <si>
    <t>Liberian Observer (https://www.liberianobserver.com/news/epa-provides-updates-on-mng-gold-mine-incident/)</t>
  </si>
  <si>
    <t>A section of the geo-membrane layer of the tailing storage dam at the MNG Gold mines in Kokoya Bong County ruptured and resulted into uncontrollable discharged of slurry containing cyanide from the dam into the Sien Creek. 34 persons were reportedly affected and admitted at major medical centers. The TSF holds about 300,000 cubic meters of water, and theamount spilled was 3 million gallons (11,356 m3, https://frontpageafricaonline.com/news/liberia-investigation-into-cyanide-spillage-finds-mng-gold-liable-of-polluting-bong-county/).</t>
  </si>
  <si>
    <t>Vedanta Aluminium Limited Smelter Ash Pond, Jharsuguda, India</t>
  </si>
  <si>
    <t>https://www.telegraphindia.com/1170908/jsp/odisha/story_171460.jsp</t>
  </si>
  <si>
    <t>115 acres of agricultural land had been covered by ash layered around 0.5 metres to 3 metres. The officials have also found evidence of severe water pollution in the Bheden river.</t>
  </si>
  <si>
    <t>Mishor Rotem, Israel (Rotem Amfert Negev Ltd.,Israel Chemicals (ICL))</t>
  </si>
  <si>
    <t>P</t>
  </si>
  <si>
    <t>Reuters 2Jul17</t>
  </si>
  <si>
    <t>ICL reported that on June 30 a dike partially collapsed at Pool 3, which is used for the accumulation of phosphogypsum water. 100,000 cubic meters (26.4 million gallons) of highly acidic wastewater surged through a dry Ashalim riverbed in southern Israel left a wake of ecological destruction more than 20 km (12 miles) long.</t>
  </si>
  <si>
    <t>Husab, Namibia (Swakop Uranium (Taurus Minerals))</t>
  </si>
  <si>
    <t>https://www.namibian.com.na/166987/archive-read/Husab-tailings-facility-leaked-due-to-pump-failure</t>
  </si>
  <si>
    <t>Pump failure in commissioning caused overtopping initially denied by miner. Fully contained near perimter.  No release onto unlined area</t>
  </si>
  <si>
    <t>Highland Valley Copper, British Columbia, Canada (Teck Resources)</t>
  </si>
  <si>
    <t>Sand</t>
  </si>
  <si>
    <t>ER</t>
  </si>
  <si>
    <t>https://www.castanet.net/news/Kamloops/194524/225K-gallon-spill-at-mine</t>
  </si>
  <si>
    <t>A 4.5-metre deep and six-metre wide trench down the face of the 140-metre high dam. Contaminated water collected in containment system at the base of the dam.  Water pipeline leak wasn't noticed for three hours.</t>
  </si>
  <si>
    <t>Tonglvshan Mine, Hubei Province, China (China Daye Ltd.)</t>
  </si>
  <si>
    <t>Cu Au Ag Fe</t>
  </si>
  <si>
    <t xml:space="preserve">A partial dam failure occurred at the northwestern corner of the tailings pond, which flooded a fish pond downstream of approx. 27 hectares. Two persons were reported dead and one was reported missing. </t>
  </si>
  <si>
    <t>Hpakant Jade Mines, Myanmar (Jade Palace Company)</t>
  </si>
  <si>
    <t>Antamok, Baguio, Philippines (Philex)</t>
  </si>
  <si>
    <t>Antamok leak under control, Baguio Midland Courier Website, 6Nov16</t>
  </si>
  <si>
    <t>50,000 metric tons of tailings material leaked into Liang River during the onslaught of Super Typhoon.</t>
  </si>
  <si>
    <t>Duke Energy Coal Ash, Goldsboro, North Carolina</t>
  </si>
  <si>
    <t>http://www.ecowatch.com/coal-ash-duke-energy-2053607683.html</t>
  </si>
  <si>
    <t>Coal ash pond flooded by Hurricane Matthew. The leaked tailings flowed into Liang, Ambalanga and Agno rivers.Fly ash coated tree branches as much as seven feet above the river surface.</t>
  </si>
  <si>
    <t>New Wales plant, Polk County, Mulberry, Florida (Mosaic Co)</t>
  </si>
  <si>
    <t>WISE, WFLA.com</t>
  </si>
  <si>
    <t>14 metre-wide sinkhole appeared in a phosphogypsum stack, opening a pathway for contamined liquid into the underground; the liquid reached the Floridan Aquifer, a major drinking water resource.</t>
  </si>
  <si>
    <t>Dahegou Village, Luoyang, Henan Province, China (Luoyang Xiangjiang Wanji Aluminium Co., Ltd.)</t>
  </si>
  <si>
    <t>Back analyses of the August 2016 Luoyang red mud tailings facility failure, David Reid and Andy Fourie, Tailings and Mine Waste 2017 Conference, Banff, AB, 6-8Nov17</t>
  </si>
  <si>
    <t>The southwest corner of its red-mud dam body was unsound, threatening a red-mud slide.  Around 7pm on 8th of August, Xiangjiang Wanji Aluminium’s red mud storage had a landslide accident. It has been reported that the dam held about 2 million cubic meters of red mud and was about 1.5km in length. (http://blogs.agu.org/landslideblog/2016/08/15/luoyang-1/) Xiangjiang Wanji Aluminium is a private alumina refinery ... established in 2005 ... annual capacity is 1.2 million tonnes of alumina. (http://az-china.com/archives/7980#)</t>
  </si>
  <si>
    <t>Hpakant Jade Mines, Lamaungkone, Kachin state, Myanmar (Tun Tauk Zabu jade mining company)</t>
  </si>
  <si>
    <t>1 worker killed, approximately 20 others missing.</t>
  </si>
  <si>
    <t>Hpakant Jade Mines, San Kat Kuu, Kachin state, Myanmar</t>
  </si>
  <si>
    <t>https://www.rfa.org/english/news/myanmar/landslide-05042018180440.html</t>
  </si>
  <si>
    <t>Fundao-Santarem (Germano), Minas Gerais, Brazil (Samarco = Vale &amp; BHP)</t>
  </si>
  <si>
    <t>Report on the Immediate Causes of the Failure of the Fundão Dam, August 25, 2016; SAMARCO Biennial (Sustainability) Report 2015-2016</t>
  </si>
  <si>
    <t>The Fundão dam breached and its tailings impacted the nearby Santarém dam and caused a partial erosion of its right shoulder.  The Selinha dike, one of the side walls of the Germano dam, was also damaged.  19 people killed, including 14 working on the dams at the time.  Waste discharge reached the Atlantic Ocean.</t>
  </si>
  <si>
    <t>Gold King Mine, near Silverton, Colorado</t>
  </si>
  <si>
    <t>N/A</t>
  </si>
  <si>
    <t>USEPA</t>
  </si>
  <si>
    <t>Summary Report, EPA Internal Review of the August 5, 2015 Gold King Mine Blowout, August 24, 2015.  On August 5, 2015, there was a release of approximately 3,000,000 gallons of mine wastewater from the Gold King Mine near Silverton, CO.</t>
  </si>
  <si>
    <t>Yellow Giant Mine, Banks Island, British Columbia, Canada</t>
  </si>
  <si>
    <t>Vancouver Sun</t>
  </si>
  <si>
    <t>Effluent and mine waste leaked from a pair of underground mine sites, including from a “non-engineered” containment berm and a concrete plug at an old underground site. Discharge reached the ocean through a creek, several beaver-dam-created wetlands and Banks Lake before entering the ocean at Surrey Bay. (Vancouver Sun, 27Jul15) ("Pollution spill at Yellow Giant gold mine sparks investigation by Environment Canada," Hoekstra, Vancouver 29Jul15)</t>
  </si>
  <si>
    <t>Herculano Iron Mine, Itabirite, Minas Gerais, Brazil</t>
  </si>
  <si>
    <t>WISE, Larrauri</t>
  </si>
  <si>
    <t>A large amount of waste was released on top of vehicles and workers. A truck driver, a bulldozer with operator and a Fiat Uno with the driver were all buried. "Tailings dam failure kills three workers," Mining.com, September 12, 2014.</t>
  </si>
  <si>
    <t>Buenavista del Cobre mine, Cananea, Sonora, Mexico (Grupo Mexico)</t>
  </si>
  <si>
    <t>WISE, CDC 2017</t>
  </si>
  <si>
    <t>Southern Copper Corp. (Grupo México) Flow into the 420km-long Bacanuchi river waterway, a tributary of the Sonora River, directly affecting 800,000 people</t>
  </si>
  <si>
    <t>PCD</t>
  </si>
  <si>
    <t>Py</t>
  </si>
  <si>
    <t>Imperial Metals, Mt Polley, British Columbia, Canada</t>
  </si>
  <si>
    <t>Modified CL</t>
  </si>
  <si>
    <t>Expert Panel Report</t>
  </si>
  <si>
    <t>Report on Mount Polley Tailings Storage Facility Breach, Independent Expert Engineering Investigation and Review Panel, Province of British Columbia, January 30, 2015; Imperial Metals 2015 Annual Report</t>
  </si>
  <si>
    <t>Queensland Nickel, Yabulu Refnery, Townsville, Australia</t>
  </si>
  <si>
    <t xml:space="preserve">NI </t>
  </si>
  <si>
    <t>https://www.townsvillebulletin.com.au/news/qni-fined-for-tailing-dam-spill/news-story/8276196b4f8f9d7b45b6dac23cece120</t>
  </si>
  <si>
    <t>Release 56,000 - 105,000 cu yds.  Several days of unautghorized uncntrlled releases warned of inadequate capacity in 2012 &amp; ignored, complex fnancial background maintenance deferedl under BHP before transfer to Palmer in liquidation Gov't footing cleanup bill.</t>
  </si>
  <si>
    <t>Ni U</t>
  </si>
  <si>
    <t>Dan River Steam Station, North Carolina (Duke Energy)</t>
  </si>
  <si>
    <t>WISE, Caldwell 2014</t>
  </si>
  <si>
    <t>Collapse of an old drainage pipe under a 27-acre ash waste pond.  Ash flowing through drainage pipe into Dan River. Tailings Facility Failures in 2013/2014, Caldwell, 4Nov14</t>
  </si>
  <si>
    <t>Kajaran, Syunik Province, Armenia (Zangezur Copper Molybdenum Combine)</t>
  </si>
  <si>
    <t>Cu Mo</t>
  </si>
  <si>
    <t>WISE, Green Program</t>
  </si>
  <si>
    <t>Cronimet Mining AG. Tailings pipeline damage, tailings flowing into Norashenik River for several days (http://www.thegreenprogram.org/slopedoc2.html)</t>
  </si>
  <si>
    <t>Obed Mountain Coal Mine Alberta, Canada</t>
  </si>
  <si>
    <t>WISE; Caldwell, 2014</t>
  </si>
  <si>
    <t>Sherritt International. Breach of wall in containment pond. Plume of slurry containing fine coal particles, clay and heavy metals into the Apetowun und Plate creeks and eventually the Athabasca River. $52.2 million Set aside by Sheritt for cleanup (2013 Annual Report).  Tailings Facility Failures in 2013/2014, Caldwell, 4Nov14 undocumented description of plume 113 miles away.</t>
  </si>
  <si>
    <t>Coalmont Energy Corporation, Basin Coal Mine</t>
  </si>
  <si>
    <t>https://globalnews.ca/news/805234/coalmont-villagers-fuming-over-black-river/</t>
  </si>
  <si>
    <t>The coal processing plant malfunctioned Saturday, forcing plant water to be drained into a detention pond. The tailings then overflowed into an emergency pond with the material entering the Tulameen river .</t>
  </si>
  <si>
    <t>Casa Berardi Mine, La Sarre, Abitibi region, Quebec (Hecla Mining Company)</t>
  </si>
  <si>
    <t>Caldwell 2014</t>
  </si>
  <si>
    <t>Breach of an internal tailings dyke which resulted in a surge of liquids and suspended solids over the external tailings dyke. Tailings Facility Failures in 2013/2014, Caldwell, 4Nov14</t>
  </si>
  <si>
    <t>Gullbridge Mine, Newfoundland, Canada</t>
  </si>
  <si>
    <t>DS</t>
  </si>
  <si>
    <t>E</t>
  </si>
  <si>
    <t>WISE, Caldwell 2013, CDC 2017</t>
  </si>
  <si>
    <t>At 7:45 am on Monday December 17, the tailings dam at the former Gullbridge copper mine, central Newfoundland failed while work was under way to stabilize it. The failure resulted in a breach of the 7 m high dam approximately 25 m wide. The dam was impounding mine tailings that were partially covered by water forming a tailings pond.</t>
  </si>
  <si>
    <t>Sotkamo, Kainuu Province, Finland (Talvivaara)</t>
  </si>
  <si>
    <t>SE</t>
  </si>
  <si>
    <t>Talvivaara Mining Company Plc  Leak from gypsum pond through a "funnel-shaped hole." Nickel and zinc concentrations in nearby Snow River exceeded the values that are harmful to organisms tenfold or even a hundredfold, uranium concentrations more than tenfold. Heap-leach operation; leakage form gypsum pond also occured in 8 April 2013 (4th leak since 2008); after restarting operations, the gypsum leaked again on 21 May 2013</t>
  </si>
  <si>
    <t>Padcal No 3, Benquet Philippines (Philex)</t>
  </si>
  <si>
    <t>Au Cu</t>
  </si>
  <si>
    <t>NASSA &amp; CCCP, Larauri</t>
  </si>
  <si>
    <t>20.6 million tonnes released due to heavy rains.  The Balog and Agno River are heavily polluted. "CSOs release results of independent investigation on Philex's tailings spill," NASSA &amp; CCCP press release, 2 October 2012</t>
  </si>
  <si>
    <t>Hudson Bay (HB) Mine, Salmo, British Columbia (Regional District of Central Kootenay &amp; Teck)</t>
  </si>
  <si>
    <t>Pb Zn</t>
  </si>
  <si>
    <t>Nelson Star, 9Jul12, Larrauri</t>
  </si>
  <si>
    <t>A sinkhole in the dam at the HB mine site south of Salmo has been determined as the primary cause of the slough that threatened the stability of the tailings pond last week.  Heavy rainfall throughout the month of June was a contributing factor to some seepage and the initial slough. The Regional District of Central Kootenay purchased the six-hectare tailings area in 1998 as part of their central landfill area. "Sinkhole to blame for slough at mine site near Salmo," Nelson Star, 9Jul12.</t>
  </si>
  <si>
    <t>Johson Gold Mining Corporation at Baranggay Bangong-Bayan</t>
  </si>
  <si>
    <t>Mambulaoans Worldwide Buzz, 2012</t>
  </si>
  <si>
    <t>Cyanide-laden mine tailings destroyed 10 houses. (http://mambulaoansworldwidebuzz.blogspot.com/2012/04/friday-13th-disaster-gold-miners_21.html)</t>
  </si>
  <si>
    <t>Mineracao Serra Grande Tailings Dam, State of Goias, Brazil (Anglo Ashanti)</t>
  </si>
  <si>
    <t>CL</t>
  </si>
  <si>
    <t>2012 Operational Profile, Serra Grande, Brazil, AngloGold Ashanti, 13Jun13</t>
  </si>
  <si>
    <t>Due to torrential rain, the lake’s level in the tailings dam rose. An overflow of up to 900m³ of rainwater, mixed with effluent, entered the Vermelho River via a channel (drainage system).</t>
  </si>
  <si>
    <t>Mianyang City, Songpan County, Sichuan Province, China</t>
  </si>
  <si>
    <t>Mn</t>
  </si>
  <si>
    <t>Future Directions Intl.</t>
  </si>
  <si>
    <t>Heavy rain on July 20 led the managers of the electrolytic manganese metal plant to release water from its tailing dams into the Fujiang River, which provides drinking water to Sichuan’s second largest city - (http://www.futuredirections.org.au/publications/food-and-water-crises/28-global-food-and-water-crises-swa/176-chinese-city-of-4-million-left-dry-as-pollution-contaminates-water.html)</t>
  </si>
  <si>
    <t>Ray Mine, Hayden, AZ, USA (Asarco)</t>
  </si>
  <si>
    <t>National Response Center, Incident No. 975013</t>
  </si>
  <si>
    <t>6000-8000 tons of copper ore tailing released from one of the tailing ponds due to a breach in the dike.</t>
  </si>
  <si>
    <t>Bloom Lake, Newfoundland, Canada (Cleveland Cliffs)</t>
  </si>
  <si>
    <t>Globe and Mail, December 25, 2014</t>
  </si>
  <si>
    <t>Cliffs' Bloom Lake mine hit with record $7.5-million environmental fine</t>
  </si>
  <si>
    <t>Ajka Alumina Plant, Kolontár, Hungary (MAL Magyar Aluminum)</t>
  </si>
  <si>
    <t>Compacted Fly Ash</t>
  </si>
  <si>
    <t>Kolontár Report, WISE, Zanbak 2010, Quelopana, 2019</t>
  </si>
  <si>
    <t>The Kolontar Report (https://www.google.com/?gws_rd=ssl#q=kolontar+hungary+disaster), 10 people dead and almost 150 injured, about 1,000 acres of polluted land.  8 square kilometres flooded, including several towns.  Failure Mechanism and Kinematics of the Ajka Tailings Pond, Hungary, C. Zanbak, 10 December 2010</t>
  </si>
  <si>
    <t>Zijin Mining, Xinyi Yinyan Tin Mine, Guangdong Province, China</t>
  </si>
  <si>
    <t>Zijin Mining Group;  Fry et al, 2012</t>
  </si>
  <si>
    <t>Gaoqiling tailing pool dam at Qianpai Town, Xinyi City, Guangdong. Yinyan Tin Mine Dam Failure, Zijin Mining Group, 27Dec10, (https://www.regjeringen.no/contentassets/e7016c9a7430498e8c583a533dd1ca15/rec_zijin_2012_eng.pdf, http://www.facing-finance.org/en/database/cases/zijin-mining-collapse-of-tailing-dam-kills-22-destroys-houses/)</t>
  </si>
  <si>
    <t>Zijin Mining, Zijinshan Gold &amp; Copper Mine, (Ting River)</t>
  </si>
  <si>
    <t>Zijin Mining Group</t>
  </si>
  <si>
    <t>Transfer tank used to dispose waste water for heap leach emergency leaked, Progress relating to the environmental incident concerning a sudden leakage of the waste water pond at the Zijinshan Copper Mine hydro-metallurgical plant, Zijin Mining Group, 16Jul10 (https://www.regjeringen.no/contentassets/e7016c9a7430498e8c583a533dd1ca15/rec_zijin_2012_eng.pdf)</t>
  </si>
  <si>
    <t>Heap Leach pond break, Social Responsibility Report of 2010, Zijin Mining Group Co., Ltd., Department of Investment Securities of Zijin Mining Group, 31Mar11 (https://www.regjeringen.no/contentassets/e7016c9a7430498e8c583a533dd1ca15/rec_zijin_2012_eng.pdf);</t>
  </si>
  <si>
    <t>Huancavelica, Peru, Unidad Minera Caudalosa Chica</t>
  </si>
  <si>
    <t>WISE, Wood 2012, McLemore et al, 2014</t>
  </si>
  <si>
    <t>Contamination of río Escalera and río Opamayo 110 km downstream.</t>
  </si>
  <si>
    <t>Las Palmas, Pencahue, VII Region, Maule, Chile (COMINOR)</t>
  </si>
  <si>
    <t>CST</t>
  </si>
  <si>
    <t>EQ</t>
  </si>
  <si>
    <t>Villavicencio, Quelopana, 2019</t>
  </si>
  <si>
    <t>Intraplate earthquake Mw = 8.8, 80% of total volume estimated lost, overtopping with ﬂow failure</t>
  </si>
  <si>
    <t>Veta del Agua Tranque No. 5, Nogales, V Region, Valparaíso, Chile</t>
  </si>
  <si>
    <t>Intraplate earthquake Mw = 8.8, slope 1.4:1, slope instability with seismically induced deformations</t>
  </si>
  <si>
    <t>Tranque Adosado Planta Alhué, Alhué, Region Metropolitana, Chile</t>
  </si>
  <si>
    <t>Villavicencio</t>
  </si>
  <si>
    <t>Intraplate earthquake Mw = 8.8, R = 252 km, slope 4.5:1, slope instability with seismically induced deformations</t>
  </si>
  <si>
    <t>Tranque Planta Chacón, Cachapoal, VI Region, Rancagua, Chile</t>
  </si>
  <si>
    <t>Intraplate earthquake Mw = 8.8, slope 1.8:1, slope instability with seismically induced deformations</t>
  </si>
  <si>
    <t>Tranque Adosado Planta Alhué, Alhué, Region Metropolitana, Chile (Florida Mining)</t>
  </si>
  <si>
    <t>Intraplate earthquake Mw = 8.8, 80% of total volume estimated lost, slope 1.2:1, slope instability with seismically induced deformations</t>
  </si>
  <si>
    <t>Karamken, Magadan Region, Russia (cyanide-leach processing facility of gold mines in the region)</t>
  </si>
  <si>
    <t>WISE, MACE, Glotov 2018</t>
  </si>
  <si>
    <t>11 houses lost, 1 death (Karamken Update - MACE 2012-02-10); shutdown in 1990s; bad design, bad construction, no maintenance led to groundwater contamination prior to failure. (see Goltov 2018. Causes and Environmental Impact of the Gold-Tailings Dam Failure at Karamken, the Russian Far East, Vladimir E. Glotov, Jiri Chlachula, Ludmila. P. Glotova, Edward Little, engineering Geology (draft), Feb18)</t>
  </si>
  <si>
    <t>Vein</t>
  </si>
  <si>
    <t>Huayuan County, Xiangxi Autonomous Prefecture, Hunan Province, China</t>
  </si>
  <si>
    <t>The landslide set off by the tailings dam failure destroyed a home, killing three and injuring four people.</t>
  </si>
  <si>
    <t>Kingston fossil plant, Harriman, Tennessee, USA (TVA)</t>
  </si>
  <si>
    <t>5.4 million cubic yards (1.09 billion gallons) of fly ash was released (http://www.sourcewatch.org/index.php?title=TVA_Kingston_Fossil_Plant_coal_ash_spill#TVA_Reaction)</t>
  </si>
  <si>
    <t>Strat</t>
  </si>
  <si>
    <t>Taoshi, Linfen City, Xiangfen county, Shanxi province, China (Tahsan Mining Co.)</t>
  </si>
  <si>
    <t>WR</t>
  </si>
  <si>
    <t>WISE, Larrauri &amp; Lall 2018</t>
  </si>
  <si>
    <t>A mudslide several metres high flowed 2.5 km downstream, buried a market, several homes and a three-storey building. 277 people are killed and 33 injured.  Mine not operating - claimed that state-owned company "sealed" TSF</t>
  </si>
  <si>
    <t>Ekati Mine, Northwest Territories, CA (BHP Billiton)</t>
  </si>
  <si>
    <t>Technical Report 2008-09, Independent Environmental Monitoring Agency, Yellowknife, Northwest Territories, 31Mar09</t>
  </si>
  <si>
    <t>Overtopping? 4.5 million litres of processed kimberlite tailings and treated sewage flowed over the Long Lake Containment Facility, spilling onto the tundra and onto nearby Fay Lake, which was frozen at the time.</t>
  </si>
  <si>
    <t>Bernburg, Germany (Solvay)</t>
  </si>
  <si>
    <t>Limestone</t>
  </si>
  <si>
    <t>Vanden Berghe et al 2009</t>
  </si>
  <si>
    <t>In February 2007, a tailings dam used as sedimentation pond of lime particles failed. As a result, an estimated volume of 150,000m3 of
tailings flowed from the breach in the dam slope.</t>
  </si>
  <si>
    <t>Glebe Mines, UK</t>
  </si>
  <si>
    <t>F</t>
  </si>
  <si>
    <t>HSE Report</t>
  </si>
  <si>
    <t>Flourspar mine.  Initial Report of the HSE investigation into the Glebe Mines Stony Middleton dam failure 2007, HSE Central Division - Nottingham, UK, 23Feb07</t>
  </si>
  <si>
    <t>Mineracao Rio Pomba Cataguases, Mirai, Minas Gerais, Brazil, Mineração (Industrias Quimicas Cataguases)</t>
  </si>
  <si>
    <t xml:space="preserve">The mud flow left about 4000 residents of the cities of Miraí and Muriaé in the Zona da Mata homeless. Crops and pastures were destroyed and the water supply was compromised in cities in the states of Minas Gerais and Rio de Janeiro. </t>
  </si>
  <si>
    <t>Laterite (Bauxite)</t>
  </si>
  <si>
    <t>Fonte Santa ,Freixia De Espado a Cinta, Potugal</t>
  </si>
  <si>
    <t>?</t>
  </si>
  <si>
    <t>Franca et al 2007, Duque 2011</t>
  </si>
  <si>
    <t>On the 24th November 2006, an extraordinary rainfall occurred in the region. The continuous feeding of the reservoir for three days, combined with the clogging of the spillway, lead to the overtopping of the Fonte Santa dam crest originating breaching and subsequent total failure. Duque 2011 estimated the runout at 17.5 km.</t>
  </si>
  <si>
    <t>Nchanga, Chingola, Zambia (Konkola Copper Mines - Vedanta)</t>
  </si>
  <si>
    <t>Konkola Copper Mines Plc (51% Vedanta Resources plc)  Failure of tailings slurry pipeline from Nchanga tailings leaching plant to Muntimpa tailings dumps. Release of highly acidic tailings into Kafue river; high concentrations of copper, manganese, cobalt in river water; drinking water supply of downstream communities shut down.</t>
  </si>
  <si>
    <t>SSC</t>
  </si>
  <si>
    <t>Co</t>
  </si>
  <si>
    <t>Miliang, Zhen'an County, Shangluo, Shaanxi Province, China</t>
  </si>
  <si>
    <t xml:space="preserve">The landslide buried about 40 rooms of nine households, leaving 17 residents missing. Five injured people were taken to hospital. More than 130 local residents have been evacuated. Toxic potassium cyanide was released into the Huashui river, contaminating it approx. 5 km downstream. </t>
  </si>
  <si>
    <t>Brazil Magazine</t>
  </si>
  <si>
    <t>In March 2006, a leaking (sic) let 400 million liters (400,000 m3) of muddy water escape making its way to Rio de Janeiro. "Brazilian Rains Kill Dozens and Broken Dam Leaves, Thousands Without Shelter ," José Wilson Miranda , Brazzil Magazine, 11 January 2007  The mud flow left about 4000 residents of the cities of Miraí and Muriaé in the Zona da Mata homeless. Crops and pastures were destroyed and the water supply was compromised in cities in the states of Minas Gerais and Rio de Janeiro; company was cited for a TSF infraction in 2006</t>
  </si>
  <si>
    <t>Tailings Dam, USA</t>
  </si>
  <si>
    <t>CDA 2017</t>
  </si>
  <si>
    <t>Excessive seepage and breaching the dyke by erosion. Loss of confinement resulted in the liquefaction and flow of the tailings</t>
  </si>
  <si>
    <t>Captains Flat Dump No 3, Australia</t>
  </si>
  <si>
    <t>Bangs Lake, Jackson County, Mississippi, USA (Mississippi Phosphates Corp)</t>
  </si>
  <si>
    <t>Mississippi Phosphates Corp. Phosphogypsum stack failure, because the company was trying to increase the capacity of the pond at a faster rate than normal, according to Officials with the Mississippi Department of Environmental Quality (the company has blamed the spill on unusually heavy rainfall, though). Liquid poured into adjacent marsh lands, causing vegetation to die.</t>
  </si>
  <si>
    <t>Pinchi Lake, BC, Canada (Teck Cominco Ltd.)</t>
  </si>
  <si>
    <t>Hg</t>
  </si>
  <si>
    <t>Mercury contaminated tailings into Pinchi Lake; operated 1940-43 and 1968-1975 by Cominco. Release 6,000-8 ,000 cu meters.</t>
  </si>
  <si>
    <t>Vein-Strat</t>
  </si>
  <si>
    <t>Riverview, Florida (Cargill)</t>
  </si>
  <si>
    <t>A dike at the top of a 100-foot-high gypsum stack holding 150-million gallons of polluted water broke after waves driven by Hurricane Frances bashed the dike's southwest corner. Liquid spilled into Archie Creek that leads to Hillsborough Bay.</t>
  </si>
  <si>
    <t>Partizansk, Primorski Krai, Russia (Dalenergo)</t>
  </si>
  <si>
    <t>Ring</t>
  </si>
  <si>
    <t>A ring dike, enclosing an area of roughly 1 km2 and holding roughly 20 million cubic meters of coal ash, broke. The break left a hole roughly 50 meter wide in the dam. The ash flowed through a drainage canal into a tributary to the Partizanskaya River which empties in to Nahodka Bay in Primorski Krai (east of Vladivostok).  For details download Sept. 2004 report by Paul Robinson, SRIC.</t>
  </si>
  <si>
    <t>Malvési, Aude, France (Comurhex, Cogéma/Areva)</t>
  </si>
  <si>
    <t>Uranium slurries elevated nitrate in river. Decantation and evaporation pond of uranium conversion plant dam failure after heavy rain in preceding year. the release led to elevated nitrate concentrations of up to 170 mg/L in the canal of Tauran for several weeks.</t>
  </si>
  <si>
    <t>Cerro Negro, Petorca Province, Quinta region, Chile (Cia Minera Cerro Negro), (5 of 5)</t>
  </si>
  <si>
    <t>WISE, Villavicencio</t>
  </si>
  <si>
    <t>Tailings flowed 20 kilometers downstream the río La Ligua.</t>
  </si>
  <si>
    <t>Sasa Mine, Macedonia</t>
  </si>
  <si>
    <t>Pb-Zn</t>
  </si>
  <si>
    <t>Vrhovnik et al, 2011; Vrhovnik et al, 2013; Peck, 2007</t>
  </si>
  <si>
    <t>Culvert failure under Sasa Mine Tailings Dam. (Avoiding tailings dam failures, Good practice in prevention, Philip Peck, UNEP GRID Arendal and IIIEE at Lund University, Workshop on the safety of Tailings Management Facilities, November 12, 2007, Yerevan, Armenia); Tailings dam break with waste flowing into Lake Kalimanci 12 km from mine. (http://www.geologija-revija.si/dokument.aspx?id=1229); The Occurrence of Heavy Metals and Metalloids in Surficial Lake Sediments before and after a Tailings Dam Failure, Petra Vrhovnik, Tadej Dolenec, Todor Serafimovski, Matej Dolenec, Nastja Rogan Šmuc, Pol. J. Environ. Stud. Vol. 22, No. 5 (2013), 1525-1538 (http://www.pjoes.com/pdf/22.5/Pol.J.Environ.Stud.Vol.22.No.5.1525-1538.pdf)  Release 70,000-100,000 cu meters.</t>
  </si>
  <si>
    <t>1.2 billion liters (1.2 million m3) of toxic water was poured out into the Pomba and Paraíba do Sul rivers. "Brazilian Rains Kill Dozens and Broken Dam Leaves, Thousands Without Shelter ," José Wilson Miranda , Brazzil Magazine, 11 January 2007</t>
  </si>
  <si>
    <t>El Cobre, Chile - El Soldado (Exxon)</t>
  </si>
  <si>
    <t>Strong rains and overﬂow</t>
  </si>
  <si>
    <t>HT Manto</t>
  </si>
  <si>
    <t>19th c</t>
  </si>
  <si>
    <t>El Cobre, Chile, 2, 3, 4, 5 (Exxon)</t>
  </si>
  <si>
    <t>San Marcelino Zambales, Philippines, Bayarong dam (Benguet Corp-Dizon Copper-Silver Mines Inc)</t>
  </si>
  <si>
    <t>WISE, Piplinks</t>
  </si>
  <si>
    <t>Dizon Copper Silver Mines Inc. Spillway of Bayarong tailings dam collapsed and Camalca tailings dam damaged during heavy rain. Low lying villages flooded with mine waste; 250 families evacuated; mined ceased operations in 1997</t>
  </si>
  <si>
    <t>San Marcelino Zambales, Philippines, Camalca dam (Benguet Corp-Dizon Copper-Silver Mines)</t>
  </si>
  <si>
    <t xml:space="preserve">Heavy rains impounded water on the Bayarong tailings dam and Camalca silt dam, and spillways, eroding these and eventually causing leak. Some tailings spilled into Mapanuepe Lake and eventually into the Sto. Tomas River.  </t>
  </si>
  <si>
    <t>Thalanga  Mine, Queensland Australia</t>
  </si>
  <si>
    <t>Cu Pb Zn</t>
  </si>
  <si>
    <t>UTSD</t>
  </si>
  <si>
    <t>--</t>
  </si>
  <si>
    <t>MS</t>
  </si>
  <si>
    <t>https://www.imwa.info/docs/imwa_2004/IMWA2004_12_Thienenkamp.pdf</t>
  </si>
  <si>
    <t>Bulkheads retaining tailings inunerground workings failed under pressures from groundwater recharge from -450 at closure in 1998 to -35 in 2002.</t>
  </si>
  <si>
    <t>VMS</t>
  </si>
  <si>
    <t>Tarkwa, Ghana (Goldfields)</t>
  </si>
  <si>
    <t>Environmental New Service</t>
  </si>
  <si>
    <t>http://www.corpwatch.org/article.php?id=744  (accessed 1Jul16)  A joint in the main pipe which carries the cyanide wastewater to the tailings dam was dislodged after a heavy downpour allowing the cyanide solution to spew onto the ground. Chlorine was added to the river to neutralize the toxicity of the cyanide.  There was a large fish kill associated with the accident.</t>
  </si>
  <si>
    <t>Cuajone mine, Torata water supply dam, Peru</t>
  </si>
  <si>
    <t>none</t>
  </si>
  <si>
    <t>Effects from the 26Jun01 Peruvian earthquake.  Effects at the dam site included minor cracking and joint separation in the concrete face near the left abutment, and densification cracking in the uncompacted portion of the downstream rockfill.</t>
  </si>
  <si>
    <t>Sebastião das Águas Claras, Nova Lima district, Minas Gerais, Brazil</t>
  </si>
  <si>
    <t>2 killed, 3 missing. Taililngs 8 km downstream the Córrego Taquaras stream, mud affected an area of 30 hectares</t>
  </si>
  <si>
    <t>Nandan Tin mine, Dachang, Guangxi Province, China</t>
  </si>
  <si>
    <t>Wei, WISE</t>
  </si>
  <si>
    <t>WISE:15 killed, 100 missing, 100 houses destroyed</t>
  </si>
  <si>
    <t>Py, Asp, Ga</t>
  </si>
  <si>
    <t>Inez, Martin County, Kentucky, USA (Massey Energy subsidiary Martin Co. Coal Corp)</t>
  </si>
  <si>
    <t>Table 1</t>
  </si>
  <si>
    <t>ICOLD, WISE, Wood 2012</t>
  </si>
  <si>
    <t>Estimated 250 million gallons (950,000 m3) of water and 155,000 cubic yards (118,500 m3) of coal waste into local streams 80' deep over a 15-18' crown pillar; $46M for cleanup, $3.5M in state fines; since this event, 22 impoundment spills attributed to Massey-operated sites through2010 (Wheeling Jesuit Univ.)</t>
  </si>
  <si>
    <t>Aitik mine, near Gällivare, Sweden (Boliden Ltd)</t>
  </si>
  <si>
    <t>MW &amp; E</t>
  </si>
  <si>
    <t>ICOLD, WISE</t>
  </si>
  <si>
    <t>Failure at containment wall separating tailings pond from decant pond, which caused a 1.3m rise I nwater level. Discharge was controlled and only increase in suspended solids in the Leipojoki and Sakajoki Rivers was reported. https://pure.ltu.se/portal/files/96533586/Numerical_analysis_of_staged_construction_of_an_upstream_tailings_dam.pdf</t>
  </si>
  <si>
    <t>Borsa, Romania (Remin S.A - govt)</t>
  </si>
  <si>
    <t>22,000 t of heavy-metal contaminated tailings, contamination of the Vaser stream, tributary of the Tisza River. Company: Remin SA</t>
  </si>
  <si>
    <t>Baia Mare, Romania (Aurul S.A,.Esmeralda Exploration)</t>
  </si>
  <si>
    <t>DS then US</t>
  </si>
  <si>
    <t>ICOLD, WISE, Rico</t>
  </si>
  <si>
    <t>(Aurul SA-Esmeralda Exploration, Australia (50%), Remin S.A. (44.8%))  Killed tonnes of fish and poisoned drinking water of more than 2 million people in Hungary; retreating old tailings (mining there for over 2,000 years) with cyanide; high snowfall led to water rise and overtopping causing a breach 25m wide and 2.5m deep (livebettermagazine.com)</t>
  </si>
  <si>
    <t>Tailings</t>
  </si>
  <si>
    <t>St, Bi, Py, Ga</t>
  </si>
  <si>
    <t>Toledo City, Philippines (Atlas Con Mining Corp)</t>
  </si>
  <si>
    <t>Piplinks</t>
  </si>
  <si>
    <t>Drainage tunnel blowout</t>
  </si>
  <si>
    <t>Red Mountain, BC</t>
  </si>
  <si>
    <t>Jumbo</t>
  </si>
  <si>
    <t>Mt Polley Expert Panel 2015, App. I</t>
  </si>
  <si>
    <t>Failure of the surface water diversion culvert beneath the facility. Discharge of tailings into the water reclaim pond downstream of the impoundment and into Little Sheep Creek.</t>
  </si>
  <si>
    <t>Surigao Del Norte Placer, Philippines (3 of 3) Manila Mining Corp</t>
  </si>
  <si>
    <t>ICOLD, Piplinks</t>
  </si>
  <si>
    <t>Manila Mining Corp.  Tailings spill from damaged concrete pipe.  17 homes buried, 51 hectares of riceland swamped. Release 700,000 t (ICOLD)</t>
  </si>
  <si>
    <t>Placer</t>
  </si>
  <si>
    <t>Huelva, Spain (Fertiberia, Foret)</t>
  </si>
  <si>
    <t>Fertiberia phosphate mine.  Release of wastewater between 50,000 - 400,000m3 of acidic and toxic water (Wood 2012).  Dam constructed in 1997.</t>
  </si>
  <si>
    <t>Zamboanga Del Norte, Sibutad Gold Project (Philex Mining Corp)</t>
  </si>
  <si>
    <t>Philex Gold Philippines Inc. Heavy rain resulted in overflowing of silt dam at the Sibutad gold project</t>
  </si>
  <si>
    <t>Los Frailes, near Seville, Spain (Boliden Ltd.)</t>
  </si>
  <si>
    <t>Modern mining started in 1876 at nearby Aznalcollar; Andaluza de Piritas started open pit in 1979 after delineating recently-discovered mineralization; Boliden purchased company in 1987.</t>
  </si>
  <si>
    <t>PY</t>
  </si>
  <si>
    <t>Mulberry Phosphate, Polk County, Florida, USA (Mulberry Phosphate)</t>
  </si>
  <si>
    <t>WISE; Beavers 2013.</t>
  </si>
  <si>
    <t>Phosphogypsum stack failure. Biota in the Alafia River eliminated (WISE). Mulberry Phosphate had a gypsum stack dam break that resulted in the release of approximately 50 million gallons of waters into adjacent marshes and ponds. Acidic water eventually traveled down the Alafia toward Tampa Bay. Estimates of fish killed ranged from 50,000 to 3,000,000 (Beavers 2013).</t>
  </si>
  <si>
    <t>Philex Gold Philippines Inc. Heavy rain caused mudflow and rockslide into silt dam at Lalab. Flashfloods damaged nearby houses and rice fields.</t>
  </si>
  <si>
    <t>Pinto Valley, Arizona, USA (BHP Copper)</t>
  </si>
  <si>
    <t>Tailings dam slope failure. Tailings flow covers 16 hectares.</t>
  </si>
  <si>
    <t>Tranque Antiguo Planta La Cocinera, IV Region, Vallenar, Chile</t>
  </si>
  <si>
    <t>US/CL</t>
  </si>
  <si>
    <t>Intraplate earthquake Ms = 7.0, R = 80 km, dam slope 1.7:1; deaths in 1943 failure after 7.9 magnitude eartquake</t>
  </si>
  <si>
    <t>Algarrobo, IV Region, Vallenar, Chile</t>
  </si>
  <si>
    <t>Intraplate earthquake Ms = 7.0, R = 100 km, dam slope 1.5:1</t>
  </si>
  <si>
    <t>Magmatic</t>
  </si>
  <si>
    <t>Intraplate earthquake Ms = 7.0, R = 80 km, dam slope 1.5:1</t>
  </si>
  <si>
    <t>Maitén, IV Region, Vallenar, Chile</t>
  </si>
  <si>
    <t>Intraplate earthquake Ms = 7.0, R = 120 km, dam slope 1.5:1</t>
  </si>
  <si>
    <t>Amatista, Peru</t>
  </si>
  <si>
    <t>WISE, Oldecop &amp; Rodríguez 2007</t>
  </si>
  <si>
    <t>Liquefaction failure of upstream-type tailings dam during M 7.5 Nazca earthquake. Flow runout of about 600 meters, spill into river, croplands contaminated. Contamination, damming Acarí river with 600 thousand m3 of tailings</t>
  </si>
  <si>
    <t>Caravelí, Peru</t>
  </si>
  <si>
    <t>Oldecop &amp; Rodríguez 2007</t>
  </si>
  <si>
    <t>M 7.5 Nazca earthquake</t>
  </si>
  <si>
    <t>El Porco, Bolivia (Comsur-62%, Rio Tinto-33%)</t>
  </si>
  <si>
    <t>400,000 tonnes released, 300 km of Pilcomayo river contaminated</t>
  </si>
  <si>
    <t>Sgurigrad, Bulgaria</t>
  </si>
  <si>
    <t>ICOLD, Rico</t>
  </si>
  <si>
    <t>Marcopper, Marinduque Island, Philippines (2 of 2) (Placer Dome and President Marcos)</t>
  </si>
  <si>
    <t>ICOLD, WISE, Piplinks</t>
  </si>
  <si>
    <t>Drainage tunnel plug failed. 26 km of the Makulaquit and Boac river systems filled with tailings rendering them unusable; US$ 80 million in damage; no production after this event</t>
  </si>
  <si>
    <t>Laisvall (Boliden), Sweden</t>
  </si>
  <si>
    <t>Pb,Zn, Ag</t>
  </si>
  <si>
    <t>Unk</t>
  </si>
  <si>
    <t>tailings &amp; moraine</t>
  </si>
  <si>
    <t>http://ec.europa.eu/environment/waste/mining/pdf/mining_dams_seminar.pdf</t>
  </si>
  <si>
    <t>Uncontrolled erosion at an internal dam due to earth works resulted in high flows into the clarification pond.</t>
  </si>
  <si>
    <t>Negros Occidental, Bulawan Mine Sipalay River, Philippines (Philex Mining Corp)</t>
  </si>
  <si>
    <t>Pressure exerted by impounded tailings caused leak in decant tower of tailings pond 1 at the Bulawan gold mine. This was the 4th discharge in this area (1st was in 1982);  mine reactivated by Philex in 1996 and decommissioned in 2002 after which tailings dried up causing a dust problem as far as 5km from site</t>
  </si>
  <si>
    <t>Golden Cross, Waitekauri Valley, New Zealand (Coeur d'Alène Mines)</t>
  </si>
  <si>
    <t>R</t>
  </si>
  <si>
    <t>25-30</t>
  </si>
  <si>
    <t>ICOLD</t>
  </si>
  <si>
    <t>Movement of dam</t>
  </si>
  <si>
    <t>Surigao del Norte Placer, Philippines (2 of 3) (Manila Mining Corp)</t>
  </si>
  <si>
    <t xml:space="preserve">12 people killed, coastal pollution </t>
  </si>
  <si>
    <t>Omai Mine, Tailings dam No 1, 2, Guyana (Cambior)</t>
  </si>
  <si>
    <t>Cambior Inc., Canada (65%), Golden Star Resources Inc., Colorado, USA (30%) 80 km of Essequibo River declared environmental disaster zone.</t>
  </si>
  <si>
    <t>Middle Arm, Launceston, Tasmania</t>
  </si>
  <si>
    <t>Riltec, Mathinna, Tasmania</t>
  </si>
  <si>
    <t>Hopewell Mine, Hillsborough County, Florida, USA (IMC-Agrico)</t>
  </si>
  <si>
    <t>Water from a clay settling pond spilled into nearby wetlands and the Alafia River, Keysville flooded.</t>
  </si>
  <si>
    <t>Payne Creek Mine, Polk County, Florida, USA (IMC-Agrico)</t>
  </si>
  <si>
    <t>Majority of spill contained on adjacent mining area; 500,000 m3 released into Hickey Branch, a tributary of Payne Creek.</t>
  </si>
  <si>
    <t>Fort Meade Phosphate, Florida, USA (Cargill)</t>
  </si>
  <si>
    <t>Phosphogypsum process (?) water. Spill into Peace River near Fort Meade.</t>
  </si>
  <si>
    <t>IMC-Agrico Phosphate, Florida, USA</t>
  </si>
  <si>
    <t>Sinkhole opens in phosphogypsum stack.</t>
  </si>
  <si>
    <t>Merriespruit, near Virginia, South Africa (Harmony) - No 4A Tailings Complex</t>
  </si>
  <si>
    <t>US paddock</t>
  </si>
  <si>
    <t>Dam wall breach following heavy rain, tailings traveled 4 km downstream, 17 people killed, extensive damage to residential township; No 4 TSF started in 1978 and was only 320m from nearest houses</t>
  </si>
  <si>
    <t>WITS</t>
  </si>
  <si>
    <t>Olympic Dam, Roxby Downs, South Australia</t>
  </si>
  <si>
    <t>Cu U</t>
  </si>
  <si>
    <t>Designed groundwater leakage from unlined tailings impoundment into groundwater.  Up to 5 million m3 of contaminated water into the subsoil.</t>
  </si>
  <si>
    <t>Minera Sera Grande: Crixas, Goias, Brazil</t>
  </si>
  <si>
    <t>Slip from rise in phreatic surface.caused by poorly constructed ineffectual drains.no release operations halted for 3 weeks lost revenue.</t>
  </si>
  <si>
    <t>Tapo Canyon, Northbridge, California</t>
  </si>
  <si>
    <t>Aggregate</t>
  </si>
  <si>
    <t>Harder&amp;Stewart 1996</t>
  </si>
  <si>
    <t>The failure involved a 60-m-wide breach of a tailings dam with a maximum height of 24 m, and 60 and 90 m downstream displacements of two sections of the dam. The failure resulted from liquefaction of the impounded tailings and possibly of the embankment materials.</t>
  </si>
  <si>
    <t>Fort Meade, Florida, Cargill phosphate (3 of 3)</t>
  </si>
  <si>
    <t>Longjiaoshan, Daye Iron Ore mine, Hubei</t>
  </si>
  <si>
    <t>Wei</t>
  </si>
  <si>
    <t>Marcopper, Marinduque Island, Mogpog Philippines(12/6) (1 of 2) (Placer Dome-President Marcos)</t>
  </si>
  <si>
    <t>Siltation (tailings) dam failure. Mogpog River and Mogpog town flooded. The dam was completed in 1992.</t>
  </si>
  <si>
    <t>Gibsonton, Florida, USA (Cargill)</t>
  </si>
  <si>
    <t xml:space="preserve">Fish killed when acidic water spilled into Archie Creek (WISE). </t>
  </si>
  <si>
    <t>TD 7, Chingola, Zambia</t>
  </si>
  <si>
    <t>T&amp;E</t>
  </si>
  <si>
    <t>Itogon-Suyoc, Baguio gold district, Luzon, Philippines (Benguet Corp)</t>
  </si>
  <si>
    <t>Itogon-Suyoc Mines.  Overtopping at the dam of the Itogon-Suyoc gold and silver mines occurred during a typhoon when the dam’s penstock and diversion tunnel were blocked. Siltation of the adjoining river. No production after this event.</t>
  </si>
  <si>
    <t>&gt;50</t>
  </si>
  <si>
    <t>Saaiplaas, South Africa, failure on south ring dyke (22Mar93)</t>
  </si>
  <si>
    <t>Blight, ICOLD</t>
  </si>
  <si>
    <t xml:space="preserve">Slope Stability in Surface Mining, W. A. Hustrulid, M. Kim McCarter, Dirk J. A. Van Zyl, 2001, Chapter 42, Management and Operational Background to the Three Tailings Dam Failures in South Africa, G Blight, p. 386.  Three separate events within 4 days.  </t>
  </si>
  <si>
    <t>Wits</t>
  </si>
  <si>
    <t>Saaiplaas, South Africa, 2 failures on west ring dyke (18-19Mar93)</t>
  </si>
  <si>
    <t xml:space="preserve">Magma Copper Company Pinto Valley Division Pinto Valley Operations, Arizona </t>
  </si>
  <si>
    <t>cu</t>
  </si>
  <si>
    <t>Jan/Feb-93</t>
  </si>
  <si>
    <t>EPA 1998</t>
  </si>
  <si>
    <t xml:space="preserve">In January and February 1993 heavy precipitation contributed to an overtopping of the No 1 Tailings Dam berm resulting in an erosional event on the face of the dam Approximately 54.1 million gallons of storm water and process water and 90,000 cubic yards of tailings were released </t>
  </si>
  <si>
    <t>Ray Complex, Pinal County, Arizona, AB-BA Impoundment</t>
  </si>
  <si>
    <t>EPA 1997</t>
  </si>
  <si>
    <t>Swollen out of its banks by the heavy rains, the Gila River breached the AB-BC tailings impoundment containment dike on the night of January 9, 1993.  Continued flooding over the next several days resulted in a total of 13 separate breaches of the dike, three of which eroded through the dike and into the toe of the tailings pile.</t>
  </si>
  <si>
    <t>Marsa, Peru (Marsa Mining Corp)</t>
  </si>
  <si>
    <t>Dam failure from overtopping.</t>
  </si>
  <si>
    <t>Kojkovac, Montenegro</t>
  </si>
  <si>
    <t>Maritsa Istok 1, Bulgaria</t>
  </si>
  <si>
    <t>Dam failure from inundation of the beach.</t>
  </si>
  <si>
    <t>Tubu, Benguet, No.2 Tailings Pond, Luzon, Philippines - Padcal (Philex)</t>
  </si>
  <si>
    <t>Piplinks, Larrauri</t>
  </si>
  <si>
    <t>Philex Mining Corp. Collapse of dam wall (foundation failure). 80,000,000 tonnes released, siltation affected government irrigation system; the 2nd of 3 dams that Philex controls failed in 1994 and a 3rd breached in 2001; Benguet Corp and Lepanto mines have built 5 TSFs each and no longer operate their mines; Itogon-Suyac;s TSF collapsed in 1994 (from UN report (2007))</t>
  </si>
  <si>
    <t>Ajka Alumina Plant, Kolontár, Hungary</t>
  </si>
  <si>
    <t>Kolontár Report, Larrauri</t>
  </si>
  <si>
    <t>The Kolontar Report (https://www.google.com/?gws_rd=ssl#q=kolontar+hungary+disaster)  Dam break occurred during the construction of Reservoir 10 resulting in alkaline (pH = 10-11) slag water escaping, polluting the rivers Marcal and Rába through the Torna stream to a traceable extent.</t>
  </si>
  <si>
    <t>Iron Dyke, Sullivan Mine, Kimberley, BC, Canada (Cominco, Inc)</t>
  </si>
  <si>
    <t>ICOLD, WISE, Mt Polley Expert Panel 2015, App I</t>
  </si>
  <si>
    <t>Dam failure (liquefaction in old tailings foundation during construction of incremental raise), material was contained in an adjacent pond.</t>
  </si>
  <si>
    <t>Magma Mine Tailings Dam #3</t>
  </si>
  <si>
    <t>On January 4, 1991, the face of Tailings Dam No. 3 failed, allowing 150 to 250 tons of tailings to enter Pinto Creek. The tailings discharge was accompanied by approximately two million gallons of water which were released over a period of 16 hours.</t>
  </si>
  <si>
    <t>Brewer Gold Mine Jefferson South Carolina</t>
  </si>
  <si>
    <t>NWF, 2012</t>
  </si>
  <si>
    <t>The spill killed 11,000 fish and decimated 50 miles of the Lynches River. (Protecting America's Waters from Irresponsible Mining, National Wildlife Federation, February, 2012)</t>
  </si>
  <si>
    <t>Matachewan Mines, Kirtland Lake, Ontario</t>
  </si>
  <si>
    <t>Proceedings of Canadian dam safety conference, Niagara Falls (Canada), Oct 1996; Ontario Environment, 1990</t>
  </si>
  <si>
    <t>Proceedings: Failure of the dam in 1990, when it discharged 190,000 cu m of tailings into Davidson Creek and the Montreal River. The contaminant plume was observed as far away as Lake Temiskaming, some 168 km downstream. (https://www.etde.org/etdeweb/details.jsp?query_id=1&amp;page=0&amp;osti_id=415194); Ontario Environment (https://archive.org/details/matachewanmineta00ontauoft)</t>
  </si>
  <si>
    <t>Soda Lake, California, USA</t>
  </si>
  <si>
    <t>Na</t>
  </si>
  <si>
    <t>Stancil, Maryland, USA</t>
  </si>
  <si>
    <t>ICOLD, Rico, WISE</t>
  </si>
  <si>
    <t>Silver King, Idaho, USA</t>
  </si>
  <si>
    <t>Ag Pb</t>
  </si>
  <si>
    <t>Southern Clay, Tennessee, USA</t>
  </si>
  <si>
    <t>Clay</t>
  </si>
  <si>
    <t>Little Bay Mine (Atlantic Coast Copper Co), Little Bay, Newfoundland and Labrador, Canada</t>
  </si>
  <si>
    <t>https://www.researchgate.net/publication/10589756_State_of_the_marine_environment_at_Little_Bay_Arm_Newfoundland_and_Labrador_Canada_10_years_after_a_do_nothing_response_to_a_mine_tailings_spill</t>
  </si>
  <si>
    <t>In 1989, the tailings pond dam at the site of a former copper mine near Little Bay, Newfoundland and Labrador, Canada, ruptured and tailings spilled into Little Bay Arm. As a result, the marine environment around Little Bay Arm has become contaminated with heavy metals from the tailings.</t>
  </si>
  <si>
    <t>Big Four, Florida, USA</t>
  </si>
  <si>
    <t>Thompson Creek, Idaho, USA (Cyprus)</t>
  </si>
  <si>
    <t>Unidentified, Hernando, County, Florida, USA #2</t>
  </si>
  <si>
    <t>Jinduicheng, Shaanxi Province., China</t>
  </si>
  <si>
    <t>Consolidated Coal No.1, Tennessee, USA,</t>
  </si>
  <si>
    <t>Riverview, Hillsborough County, Florida (Gardiner/Cargill)</t>
  </si>
  <si>
    <t>A breach at a Riverview phosphogypsum stack caused the release of 65,000 gallons of process water into Hillsborough Bay, impacting coastal ecosystems, including sea grasses and mangroves. Acidic spill. Thousands of fish killed at mouth of Alafia River. (An Overview of Phosphate Mining and Reclamation in Florida, Casey Beavers, University of Florida thesis, April 2013)</t>
  </si>
  <si>
    <t>Unidentified, Hernando, County, Florida, USA #1</t>
  </si>
  <si>
    <t>Rain Starter Dam, Elko, Nevada, USA</t>
  </si>
  <si>
    <t>Surigao Del Norte Placer, Philippines (1 of 3) (Manila Mining Corp)</t>
  </si>
  <si>
    <t>Montcoal No.7, Raleigh County, West Virginia, USA</t>
  </si>
  <si>
    <t>tailings flow 80 km downstream</t>
  </si>
  <si>
    <t>Bekovsky, Western Siberia</t>
  </si>
  <si>
    <t>Argillite, aleurolite</t>
  </si>
  <si>
    <t>7th dyke was being placed over a frozen beach, to raise dam height to 53m. Rotational slip 15m high x 250m long lowered crest 3m and bottom of slip moved 3m downstream. Caused by high rate of filling (260,000 cu m during 2 ½ months).</t>
  </si>
  <si>
    <t>Xishimen, China</t>
  </si>
  <si>
    <t>Montana Tunnels, MT, USA (Pegasus Gold)</t>
  </si>
  <si>
    <t>When tailings deposition resumed following liner repairs, routine groundwater monitoring detected elevated levels of process solution immediately downstream from the embankment.  Impoundment seepage was estimated as 450 to 650 gpm.  A recovery system of pumpback wells was installed downstream from the embankment.</t>
  </si>
  <si>
    <t>Marianna Mine #58, PA</t>
  </si>
  <si>
    <t>A slide occurred in the upstream slope as a raise was being constructed of clayey fill over the fine coal refuse (tailings)beach.  The cause was undrained shear failure due to rapid loading.</t>
  </si>
  <si>
    <t>Mankayan District, Luzon, Phillippines, No.3 Tailings Pond (Benguet Corp subsidiary Lepanto Con Mining Co)</t>
  </si>
  <si>
    <t>Lepanto Consolidated Mining Corporation. Collapse of tailings pond 3 due to weakened dam embankment caused by additional loading. Siltation of the Abra River which affected 9 municipalities</t>
  </si>
  <si>
    <t>Pico de Sao Luis, Gerais, Brazil</t>
  </si>
  <si>
    <t xml:space="preserve">Fe </t>
  </si>
  <si>
    <t>Story’s Creek, Tasmania</t>
  </si>
  <si>
    <t>Valley side</t>
  </si>
  <si>
    <t>Dam built in 1931 in an uncontrolled manner, mainly of tailings, with crest width of 1m and downstream slope 1:1.  Overtopped during 1 in 100 year flood.  Dam failed, spillway shifted; slimes released; pipeline washed out causing further pollution of waterway. Minimal release of tailings.</t>
  </si>
  <si>
    <t>Rossarden, Tasmania</t>
  </si>
  <si>
    <t>Itabirito, Minas Gerais, Brazil (Itaminos Comercio de Minerios)</t>
  </si>
  <si>
    <t>Gravity</t>
  </si>
  <si>
    <t>Masonry</t>
  </si>
  <si>
    <t>Dam of masonry construction using bricks made from clay and iron ore tailings burst, it is said, due to saturation of the brickwork.</t>
  </si>
  <si>
    <t>Mineral King, BC, Canada</t>
  </si>
  <si>
    <t>Small</t>
  </si>
  <si>
    <t>ICOLD, MT Polley Expert Panel 2015, App I</t>
  </si>
  <si>
    <t>Tailings spilt out through dam but were almost completely contained by the emergency pond downstream of the dam.</t>
  </si>
  <si>
    <t>Huangmeishan, China</t>
  </si>
  <si>
    <t>Spring Creek Plant, Borger, Texas, USA</t>
  </si>
  <si>
    <t>Niujiaolong tailings pond, China</t>
  </si>
  <si>
    <t>CEC 2017</t>
  </si>
  <si>
    <t>Bonsal, North Carolina, USA</t>
  </si>
  <si>
    <t>Prestavel Mine - Stava, North Italy, 2, 3 (Prealpi Mineraria)</t>
  </si>
  <si>
    <t>ICOLD, WISE, Rico, Luino &amp; De Graff 2012</t>
  </si>
  <si>
    <t>Damage valued at Euro133M; razed 20 buildings in Stava and flowed in to Avisio River; mining of argentiferous galena since 16th c.; fluorite mining commenced in 1934 and throughput increased from 30tpd to 200tpd in 1961; 1st TSF in use by 1962, 2nd by 1970</t>
  </si>
  <si>
    <t>La Belle, Pennsylvania, USA</t>
  </si>
  <si>
    <t>Cerro Negro No. (4 of 5)</t>
  </si>
  <si>
    <t>ICOLD WISE, Rico</t>
  </si>
  <si>
    <t>Veta de Agua No. 1, Chile</t>
  </si>
  <si>
    <t>WISE, Rico</t>
  </si>
  <si>
    <t>The dam was constructed using both upstream and centerline methods with downstream slopes of 1.5:1.  During the M7.8 earthquake of March 3, 1985, the dam failed by liquefaction.</t>
  </si>
  <si>
    <t>Niujiaolong, Hunan (Shizhuyuan Non-ferrous Metals Co.)</t>
  </si>
  <si>
    <t>Wei, Quelopana, 2019</t>
  </si>
  <si>
    <t>Olinghouse, Nevada, USA</t>
  </si>
  <si>
    <t>With no engineering supervision during construction, the dam fill was essentially uncompacted (less than 80% maximum dry density).  Collapse of the fill occurred as saturation developed resulting in loss of freeboard, slumping of the slope, and breach of the dam.</t>
  </si>
  <si>
    <t>El Cobre No. 4 - El Soldado (Exxon)</t>
  </si>
  <si>
    <t>Cycloned sands received some compaction during spreading with a bulldozer. During the M7.8 earthquake of March 3, 1985, minor damage occurred in the form of a sloughing of sands in the upper part of the downstream slope and shallow slides in the upper 6 ft of the unsubmerged upstream slope.</t>
  </si>
  <si>
    <t>Marga, Chile - El Teniente (Codelco)</t>
  </si>
  <si>
    <t>The cross-valley abandoned dam had a decant structure but no abandonment spillway. Overtopping failure occurred due to insufficient decant capacity for routing streamflows through the impoundment.</t>
  </si>
  <si>
    <t>Quintette, MaËmot, BC, Canada</t>
  </si>
  <si>
    <t>Blight &amp; Fourie, 2004</t>
  </si>
  <si>
    <t>Waste dump failure - pore pressure resulting from collapse settlement. River valley filled with waste for 2.5km. (Blight &amp; Fourie, 2004)</t>
  </si>
  <si>
    <t>Texasgulf 4B Pond, Beaufort, Co., North Carolina, USA</t>
  </si>
  <si>
    <t>A 200-ft long shallow slide occurred on the downstream slope of this slimes dam at the point of transition where the slope flattened from 3H:1V to 6H:1V.</t>
  </si>
  <si>
    <t>Mirolubovka, Southern Ukraine</t>
  </si>
  <si>
    <t>E&amp;T</t>
  </si>
  <si>
    <t>Phreatic surface allowed to rise and ditch cut in crest of starter dam to collect seepage.  Starter dam became saturated. Rotational slip developed, said to be caused by incompatibility between real and design values for shear characteristics of foundation soil. Stabilized by toe weighting with rockfill.</t>
  </si>
  <si>
    <t>Battle Mt. Gold, Nevada,</t>
  </si>
  <si>
    <t>Instability of the downstream slope was caused by poor compaction of fill.</t>
  </si>
  <si>
    <t>Virginia Vermiculite, Louisa County, Virginia, USA</t>
  </si>
  <si>
    <t>Vermiculite</t>
  </si>
  <si>
    <t>A pipe spillway through the clay-shale embankment collapsed and caused the dam to fail A downstream impoundment contained the tailings released.</t>
  </si>
  <si>
    <t>Clayton Mine, Idaho, USA</t>
  </si>
  <si>
    <t>A tailings pipeline on the dam crest broke during the night, eroding a gully 2-3 ft wide and 5-6 ft deep on the downstream face of the embankment. No impounded tailings were released.</t>
  </si>
  <si>
    <t>Golden Sunlight, MT, USA</t>
  </si>
  <si>
    <t>It is estimated that 160,000 gal.  of cyanide-bearing effluent leaked past the slurry cutoff between April 1983 and June, 1984, with average concentrations of 1.5 mg/l total and 0.3 mg/l free cyanide.  The reason for the leakage is presumed to be an undetected landslide-related discontinuity in the impermeable stratum that was not penetrated by the cutoff.</t>
  </si>
  <si>
    <t>Vallenar 1 and 2</t>
  </si>
  <si>
    <t>The two abandoned dams contained cross-valley impoundments in series, and incorporated only decant structures with no abandonment spillways. Overtopping caused failure of the upper dam and cascade failure of the lower dam.</t>
  </si>
  <si>
    <t>Grey Eagle, California, USA</t>
  </si>
  <si>
    <t>Seepage through/under the dam was higher than expected, and contained high levels of cynaide. A treatment system for the seepage had to be installed.</t>
  </si>
  <si>
    <t>Sipalay, Phillippines, No.3 Tailings Pond (Maricalum Mining Corp)</t>
  </si>
  <si>
    <t>Dam failure, due to slippage of foundations on clayey soils.  Widespread inundation of agricultural land up to 1.5 m high; 1st of 4 discharges reported in this area (4th in 1995); mine reactivated by Philex in 1996 and decommissioned in 2002 after which tailings dried up causing a dust problem as far as 5km from site.</t>
  </si>
  <si>
    <t>~100</t>
  </si>
  <si>
    <t>Royster, Florida, USA</t>
  </si>
  <si>
    <t>Gypsum</t>
  </si>
  <si>
    <t>The gypsum embankment was built on soft phosphatic clay slimes, which caused a 900-ft section of the embankment slope to fail.  An unknown quantity of low-pH process water was released.</t>
  </si>
  <si>
    <t>Ages, Harlan County, Kentucky, USA</t>
  </si>
  <si>
    <t>Dixie Mine, Colorado, USA</t>
  </si>
  <si>
    <t>Ceased operations in 1954. No additional details available.</t>
  </si>
  <si>
    <t>Py Ga</t>
  </si>
  <si>
    <t>Balka Chuficheva, Russia</t>
  </si>
  <si>
    <t>Texasgulf No. 1 Pond, Beaufort Co., North Carolina, USA</t>
  </si>
  <si>
    <t>Veta de Aqua A</t>
  </si>
  <si>
    <t>Veta de Agua B</t>
  </si>
  <si>
    <t>Tyrone, New Mexico (Phelps Dodge)</t>
  </si>
  <si>
    <t>The failure is attributed to a rapid raising rate and insufficient dissipation of pore pressures in the embankment.</t>
  </si>
  <si>
    <t>Sweeney Tailings Dam, Longmont, Colorado, USA</t>
  </si>
  <si>
    <t>Marga, Sewell, VI Region, Rancagua, Chile - El Teniente (Codelco)</t>
  </si>
  <si>
    <t>Arena, Sewell, VI Region, Rancagua, Chile - El Teniente (Codelco)</t>
  </si>
  <si>
    <t>San Nicolas, Peru</t>
  </si>
  <si>
    <t>Pollution Tingo river, damage to agriculture</t>
  </si>
  <si>
    <t>Kyanite Mining, Virginia, USA</t>
  </si>
  <si>
    <t>Kyanite</t>
  </si>
  <si>
    <t>Churchill Copper, BC</t>
  </si>
  <si>
    <t>Seepage and piping with release of 10,000,000 gallons of supernatant.</t>
  </si>
  <si>
    <t>Churchrock, New Mexico, United Nuclear</t>
  </si>
  <si>
    <t>ICOLD, Wikipedia, Rico</t>
  </si>
  <si>
    <t>Mined closed in 1982; basic surface remediation and tailings pumped into undergorund mine; high radium levels proximal to and on site; EPA program in progress</t>
  </si>
  <si>
    <t>Union Carbide, Uravan, Colorado, USA</t>
  </si>
  <si>
    <t>Two slides occurred on the 1.5:1 embankment slope due to snowmelt and internal seepage.  Both were shallow, measuring 30-80 ft top width, 150-200 ft base width, and 80-100 ft length.</t>
  </si>
  <si>
    <t xml:space="preserve">Unidentified, British Columbia, Canada </t>
  </si>
  <si>
    <t xml:space="preserve">Piping in the sand beach of the tailings dam </t>
  </si>
  <si>
    <t>Suncor E-W Dike, Alberta, Canada</t>
  </si>
  <si>
    <t>Oil Sands</t>
  </si>
  <si>
    <t>Slope instability occurred during construction of the dam.</t>
  </si>
  <si>
    <t>Incident No. 1, Elliot, Ontario, Canada</t>
  </si>
  <si>
    <t>Measures to reduce seepage were undertaken in conjunction with abandonment and closure of the impoundment.  These included an embankment buttress with an internal synthetic impervious membrane, and cement-bentonite grouting of selected zones of the rock foundation.</t>
  </si>
  <si>
    <t>Arcturus, Zimbabwe</t>
  </si>
  <si>
    <t>Following continuous rain over several days (seasonal total rainfall above average), a breach 55m wide suddenly developed, releasing a flow slide of tailings, blocking and contaminating public waterway.  Minor damage to local village.  One child killed and another injured.</t>
  </si>
  <si>
    <t>Asp, Py</t>
  </si>
  <si>
    <t>Mochikoshi No. 2, Japan (2 of 2)</t>
  </si>
  <si>
    <t>ICOLD, Rico, Quelopana 2019, CDA 2017</t>
  </si>
  <si>
    <t>dam failure due to aftershock</t>
  </si>
  <si>
    <t>Mochikoshi No. 1, Japan (1 of 2)</t>
  </si>
  <si>
    <t>ICOLD, WISE, Rico, Ishihara 1984</t>
  </si>
  <si>
    <t>Dam failure due to earthquake</t>
  </si>
  <si>
    <t>Norosawa, Japan</t>
  </si>
  <si>
    <t>ICOLD, Ishihara 1984</t>
  </si>
  <si>
    <t>Hirayama, Japan</t>
  </si>
  <si>
    <t>Syncrude, Alberta, Canada</t>
  </si>
  <si>
    <t>The embankment is founded on pre-sheared clay shales of low residual strength.  Measured foundation movements indicated the potential for foundation instability, and portions of the embankment were re-designed with slopes as flat as 9:1.</t>
  </si>
  <si>
    <t>Madison, Missouri, USA</t>
  </si>
  <si>
    <t>Pb</t>
  </si>
  <si>
    <t>The dam overtopped during an intense 6-inch rainfall due to inadequate spillway capacity.  Tailings were eroded by the impounded water flowing through the breach.  These tailings were subsequently deposited throughout the city of Fredricktown.</t>
  </si>
  <si>
    <t>Grants, Milan, New Mexico, USA mill site (Homestake Mining)</t>
  </si>
  <si>
    <t>Dam failure, due to rupture of plugged slurry pipeline; mill decommissioned in 1993</t>
  </si>
  <si>
    <t>n.a.</t>
  </si>
  <si>
    <t>Western Nuclear, Jeffrey City, Wyoming, USA #2</t>
  </si>
  <si>
    <t>Melting of snow incorporated into the dam fill caused sufficient slumping to allow overtopping to occur.  About 2.3 million gallons of effluent was released along with a small quantity of tailings, but no offsite contamination occurred.</t>
  </si>
  <si>
    <t>Pit No. 2, Western</t>
  </si>
  <si>
    <t>REE</t>
  </si>
  <si>
    <t>An initial localized dike failure in 1976 was attributed to a high phreatic surface in the dike resulting from rainfall and high pond operating levels.  A larger failure one year later showed evidence of upthrusting at the toe of the pit, block-type downslope movement of tailings and sand boils within the failed mass.</t>
  </si>
  <si>
    <t>Unidentified, Hernando, County, Florida, USA</t>
  </si>
  <si>
    <t>Concentrated seepage and piping in karstic foundation limestone occurred at the embankment toe.  A small ring dike was constructed around the area, and water within it was allowed to rise until pressure head balanced seepage exit pressures.  No further piping occurred.</t>
  </si>
  <si>
    <t>Kerr-McGee, Churchrock, New Mexico, USA</t>
  </si>
  <si>
    <t>Differential settlement of foundation soils caused embankment cracking and piping failure. A minor quantity of effluent was released.</t>
  </si>
  <si>
    <t>Zlevoto No. 4, Yugoslavia</t>
  </si>
  <si>
    <t>Dam failure due to high phreatic surface and seepage breakout on the embankment face.  Tailings flow reached and polluted nearby river</t>
  </si>
  <si>
    <t>Dashihe, China</t>
  </si>
  <si>
    <t>The area experienced a M7.8 main shock, a M7.1 shock 15 days later, and numerous aftershocks of magnitude greater than 5.  Damage consisted of cracks on the downstream embankment face and tailings beach, accompanied by boils and fissures near the ponded water.  The dam did not fail and remained in service.</t>
  </si>
  <si>
    <t>Unidentified, Idaho, USA</t>
  </si>
  <si>
    <t>During the spring thaw, severe sloughing on the downstream face of the dam occurred, accompanied by extensive downslope creep of heavily saturated fill containing blocks of frozen soil.</t>
  </si>
  <si>
    <t>Cadet No. 2, Montana,</t>
  </si>
  <si>
    <t>Barite</t>
  </si>
  <si>
    <t>During initial raising of the starter dike, sand and gravel mill reject with excessive fines content was used as fill in the downstream portion of the raise.  This did not provide sufficient drainage, and a slide resulted due to the high phreatic surface.</t>
  </si>
  <si>
    <t>Silverton, Colorado, USA</t>
  </si>
  <si>
    <t xml:space="preserve">Tailings flow slide polluted nearly 100 miles (160 km) of the Animas river and its tributaries; severe property damage; no injuries </t>
  </si>
  <si>
    <t>Madjarevo, Bulgaria</t>
  </si>
  <si>
    <t>Rising of tailings above design level caused overloading of the decant tower and collectors, resulting in structural failure.  Tailings flowed through tower and collector into river and backwater of a water retention downstream.</t>
  </si>
  <si>
    <t>Carr Fork, Utah, USA (Anaconda)</t>
  </si>
  <si>
    <t>Adjacent to Bingham Canyon open pit; underground mine operated form 1979-1982 and re-opened in 1984. The embankment breached due to overtopping when a slide blocked the spillway structure.</t>
  </si>
  <si>
    <t>Skarn</t>
  </si>
  <si>
    <t>Mike Horse, Montana, USA (Asarco)</t>
  </si>
  <si>
    <t>During extreme runoff from a rain-on-snow event, the slopes of a sidehill diversion ditch became saturated and failed, directing the diverted streamflow into the abandoned impoundment.  The decant capacity was insufficient to discharge the inflow, and the embankment was breached by overtopping.</t>
  </si>
  <si>
    <t>Py, En, Ga</t>
  </si>
  <si>
    <t>Dresser No. 4, Montana,</t>
  </si>
  <si>
    <t>The apparent cause of failure was embankment sliding along residual and alluvial foundation soils. The tailings flowslide reached a nearby drainage and from there entered a creek.</t>
  </si>
  <si>
    <t>Keystone Mine, Crested Butte, Colorado, USA</t>
  </si>
  <si>
    <t>Now known as the Mt Emmons mine.</t>
  </si>
  <si>
    <t>Heath Steele main dam, Brunswick, Canada (American Metals)</t>
  </si>
  <si>
    <t>R,E</t>
  </si>
  <si>
    <t>Leakage of water containing copper and zinc. Dam built on fractured bedrock, with no liner or grouting.</t>
  </si>
  <si>
    <t>PY Ga</t>
  </si>
  <si>
    <t>PCS Rocanville, Saskatchewan, Canada</t>
  </si>
  <si>
    <t>K</t>
  </si>
  <si>
    <t>During operation, leakage of brine into the shallow aquifer was detected.</t>
  </si>
  <si>
    <t>Unidentified, Green River, Wyoming, USA</t>
  </si>
  <si>
    <t>Trona</t>
  </si>
  <si>
    <t>Foundation conditions consisted of highly fractured rock with open joints, and the dam initially incorporated a
nominal cutoff. Seepage containing high salt concentrations emerged on the surface downstream from the dam.</t>
  </si>
  <si>
    <t>Bafokeng, South Africa</t>
  </si>
  <si>
    <t>Pt</t>
  </si>
  <si>
    <t>ICOLD, WISE, Rico, Quelopana, 2019</t>
  </si>
  <si>
    <t>https://books.google.com/books?id=mDgarPrQ1_YC&amp;pg=PA383&amp;lpg=PA383&amp;dq=Bafokeng+tailings&amp;source=bl&amp;ots=rgKF0PG8jS&amp;sig=ZHuhBXlzouXT6uMa4exSS0DC96U&amp;hl=en&amp;sa=X&amp;ved=0ahUKEwjKj4OnguLMAhUMcj4KHaBwAc0Q6AEIMDAD#v=onepage&amp;q=Bafokeng%20tailings&amp;f=false (copied 9Jun16)</t>
  </si>
  <si>
    <t>Golden Gilpin Mine, Colorado, USA</t>
  </si>
  <si>
    <t>Deneen Mica Yancey County, North Carolina, USA</t>
  </si>
  <si>
    <t>Mica</t>
  </si>
  <si>
    <t>During a heavy rain, the dam overtopped and deep gullies were eroded into the embankment face.  This loss of support caused sliding of the downstream slope over its full height and over a width of 200 ft.  Slimes were released to an adjacent river.</t>
  </si>
  <si>
    <t>Ag</t>
  </si>
  <si>
    <t>Rain on heavy snowpack caused the impoundment to fill to capacity, and emergency pumping was insufficient to prevent overtopping with the loss of 2 million gallons of water and about 20% of the impounded tailings.</t>
  </si>
  <si>
    <t>Galena Mine, Idaho, USA (ASARCO) (2 of 2)</t>
  </si>
  <si>
    <t xml:space="preserve">Three tailings impoundments in a sidehill configuration adjoined each other within a narrow valley with a creek at their toe.  During a rain-on-snow event, flooding on the creek reached estimated 100-yr recurrence interval flows.  A culvert in the creek upstream from the impoundments became blocked by debris, diverting a large portion of the streamflow into the uppermost impoundment.  Lacking sufficient decant spillway capacity for these flows the uppermost embankment breached by overtopping, resulting in cascade failure of all three impoundments.  Tailings released in the failure covered about 5 acres, including a short section of highway and railroad track. </t>
  </si>
  <si>
    <t>Berrien, France</t>
  </si>
  <si>
    <t>The starter dike for an upstream embankment partially breached due to seepage and piping after heavy rains.</t>
  </si>
  <si>
    <t>GCOS, Alberta, Canada</t>
  </si>
  <si>
    <t>Several episodes of instability occurred within compacted fill that was being placed over spigotted beach sand tailings during construction of upstream raises.</t>
  </si>
  <si>
    <t>Unidentified, Mississippi, USA #2</t>
  </si>
  <si>
    <t>When the embankment reached a height of 65 feet, slope instability occurred due to undrained shearing in soft foundation clays that had reached normally-consolidated conditions under the applied embankment loading.  Further raising was discontinued, and the impoundment was subsequently abandoned.</t>
  </si>
  <si>
    <t>Unidentified, Canaca, Mexico</t>
  </si>
  <si>
    <t>Overtopping resulted in breach of the embankment, loss of impounded water, and erosional-type gullying of tailings within the impoundment.  Flow sliding of the tailings mass, however, did not occur.</t>
  </si>
  <si>
    <t>Ray Mine, Arizona, USA #2 (Kennecott)</t>
  </si>
  <si>
    <t>Instability occurred along a small section of the embankment near the location where embankment failure had previously occurred on Dec. 2, 1972. No tailings were released. An earlier failure due to "perched seepage conditions along a slimes layer".</t>
  </si>
  <si>
    <t>(unidentified), Southwestern USA</t>
  </si>
  <si>
    <t>The dam included a 60 foot high zoned earthfill starter dike.  Prior to failure, two 15-foot high upstream raises had been added using perimeter dikes of uncompacted clayey soils derived from weathered shales.  A third raise of cycloned sand tailings was under construction when the uncompacted shale dikes slumped from increased load and pore pressure.  The resulting embankment breach took the form of a narrow gulley down to the level of the starter dike crest, and released about one-third of the impoundment contents in the form of a tailings flowslide. Tailings reached streams and rivers as far as 15 miles away.</t>
  </si>
  <si>
    <t>Earth Resources, N M,</t>
  </si>
  <si>
    <t>Improper operation and inadequate tailings beach deposition allowed ponded water to encroach on the embankment crest and overtopping failure to occur.</t>
  </si>
  <si>
    <t>Ray Mine, Arizona, USA</t>
  </si>
  <si>
    <t>Slope instability along a 500-ft section of the embankment caused failure to occur.  Instability is believed to have been related to saturation and perched seepage conditions along a layer of slimes deposited within the embankment 20 years earlier.  Released tailings covered a small section of an adjacent railroad.</t>
  </si>
  <si>
    <t>Brunita Mine, Caragena, Spain (SMM Penaroya)</t>
  </si>
  <si>
    <t>Zn, Pb, Cu</t>
  </si>
  <si>
    <t>Martín-Crespo et al 2017, Rodríguez et al. 2011, WISE</t>
  </si>
  <si>
    <t>In October 1972, an extremely intense rainfall event caused instability in the Brunita mine pond. A flash flood of the tailings killed one person and caused serious material damage.</t>
  </si>
  <si>
    <t>Buffalo Creek, West Virginia, USA (Pittson Coal Co.)</t>
  </si>
  <si>
    <t>ICOLD, WISE, Rico, CDA 2017</t>
  </si>
  <si>
    <t>Tailings traveled 27 km downstream, 125 people lost their lives, 500 homes were destroyed. Property and highway damage exceeded $65 million</t>
  </si>
  <si>
    <t>Galena Mine, Idaho, USA (ASARCO) (1 of 2)</t>
  </si>
  <si>
    <t>Flooding on the stream adjacent to the toe of four sidehill type impoundments caused erosion damage to the embankments.</t>
  </si>
  <si>
    <t>Cities Service, Fort Meade, Florida,  phosphate</t>
  </si>
  <si>
    <t>WISE, Rico, CDA 201</t>
  </si>
  <si>
    <t>Breach of the dam allowed the phosphatic clay slimes to enter the Peace River, where they were carried in suspension for 120 km. The cause of the failure is unknown, although the dam was observed to have been intact and with no signs of distress 15 minutes before the failure occurred.</t>
  </si>
  <si>
    <t>Certej gold mine, Romania</t>
  </si>
  <si>
    <t>Mining Watch Romania, 30Oct14;  Adevărul, 14Oct10</t>
  </si>
  <si>
    <t>43 years since the Certej gold mine dam failure, Mining Watch Romania, October 30, 2014; Certej 1971 forgotten tragedy of 89 lives buried under 300 thousand cubic meters of mud, Adevărul, October 14, 2010</t>
  </si>
  <si>
    <t>Chungar, Peru</t>
  </si>
  <si>
    <t>yes</t>
  </si>
  <si>
    <t>Rudolph &amp; Coldewey 2008</t>
  </si>
  <si>
    <t>M 4.8 earthquake caused a landslide that broke the tailings dam.  Tailings mud destroyed the surface facilities of the mine and flew into the shafts. Only 25 miners survived. (used average for deaths for severity score)</t>
  </si>
  <si>
    <t>Ticapampa, Peru</t>
  </si>
  <si>
    <t>3 dead, 1 destroyed house, interruption of little Lima highway-Huaraz.</t>
  </si>
  <si>
    <t>Pinchi Lake, BC, Canada</t>
  </si>
  <si>
    <t>Water decanted from the impoundment flowed in an unlined channel parallel to the downstream toe of the dam.  Erosion of the unlined channel produced downcutting of as much as 12 feet.  This triggered cracking and deformation of the downstream embankment slope, with movements seated within lacustrine foundation sediments at a depth coincident with the eroded channel bottom.</t>
  </si>
  <si>
    <t>Atacocha, Peru (Compañía Minera Atacocha)</t>
  </si>
  <si>
    <t>St</t>
  </si>
  <si>
    <t>Pollution of Huallaga river and damage to road infrastructure</t>
  </si>
  <si>
    <t>Quiruvilca mine, Almivirca tailings dam, Peru (2 of 2)</t>
  </si>
  <si>
    <t>Cu, Ag, Pb, Zn</t>
  </si>
  <si>
    <t>Pollution of San Felipe river</t>
  </si>
  <si>
    <t>Western Nuclear, Jeffrey City, Wyoming, USA</t>
  </si>
  <si>
    <t>A break in the tailings discharge line caused the dike to breach and tailings to flow for a period of 2 hours.  No offsite contamination occurred.</t>
  </si>
  <si>
    <t>Mufulira, Zambia (Roan Consolidated Mines)</t>
  </si>
  <si>
    <t>Saturated slime tailings deposited in a TSF #3 over subsidence feature flowed into an underground mine killing 89 miners.</t>
  </si>
  <si>
    <t>Maggie Pye, United Kingdom, clay</t>
  </si>
  <si>
    <t>Slope failure occurred immediately after completion of a perimeter dike to raise the embankment and following a period of heavy rainfall.</t>
  </si>
  <si>
    <t>Park, United Kingdom</t>
  </si>
  <si>
    <t>Overtopping failure occurred due to ice blockage of a decant structure.</t>
  </si>
  <si>
    <t>Portworthy, United Kingdom</t>
  </si>
  <si>
    <t>Dam breach occurred due to structural failure of a decant conduit.</t>
  </si>
  <si>
    <t>Unidentified, Mississippi, USA</t>
  </si>
  <si>
    <t>Overtopping occurred due to accumulation of water in the impoundment from hurricane rainfall.  The embankment breached and water was released, but flow failure of the tailings did not develop.</t>
  </si>
  <si>
    <t>Williamsport Washer, Maury County, Tennessee, USA</t>
  </si>
  <si>
    <t>No details provided.</t>
  </si>
  <si>
    <t>Phoenix Copper, BC</t>
  </si>
  <si>
    <t>Piping failure occurred 25 years after closure with a release of 9 million gallons of tailings and supernatant.</t>
  </si>
  <si>
    <t>Bilbao, Spain</t>
  </si>
  <si>
    <t>Sloughing of the rockfill dam following heavy rains caused large strains in the saturated tailings deposit that induced liquefaction and tailings flowsliding, with major downstream damage and loss of life.</t>
  </si>
  <si>
    <t>Buenaventura, Peru</t>
  </si>
  <si>
    <t>Gill 2011, Oldecop &amp; Rodríguez 2007</t>
  </si>
  <si>
    <t>"Damage to the agriculture of Huachocolpa, pollution" (not enough information for a higher Severity Code) (http://www.acingenieros.com/descargas/pdfs/Articulo_03_Parte_03.pdf)</t>
  </si>
  <si>
    <t>Monsanto Dike 15, TN,</t>
  </si>
  <si>
    <t xml:space="preserve">Excessive seepage through the dam occurred during the first few years of operation. No loss of tailings, or damage to dam.  </t>
  </si>
  <si>
    <t>Stoney Middleton, UK</t>
  </si>
  <si>
    <t>The retaining dam of a settling pond burst and there was damage to property and roads.</t>
  </si>
  <si>
    <t>Yauli-Yacu, Peru</t>
  </si>
  <si>
    <t xml:space="preserve">Gill 2011, Oldecop &amp; Rodríguez 2007  </t>
  </si>
  <si>
    <t>Interruption of the central road and pollution of the Rimac River (not enough information for a higher Severity Code).</t>
  </si>
  <si>
    <t>Hokkaido, Japan</t>
  </si>
  <si>
    <t>The embankment failed by liquefaction during the M7.8 Tokachi-Oki earthquake, and the resulting flowslide reached and crossed a river at the downstream toe of the embankment</t>
  </si>
  <si>
    <t>Agrico Chemical, Florida, USA</t>
  </si>
  <si>
    <t>Dam breach resulted in pollution of a nearby creek and the Peace River.</t>
  </si>
  <si>
    <t>IMC K-2, Saskatchewan, Canada</t>
  </si>
  <si>
    <t>The collector ditch proved to be too shallow to completely control seepage.</t>
  </si>
  <si>
    <t>Iwiny Tailings Dam, Poland</t>
  </si>
  <si>
    <t>ICOLD Bulletin 121</t>
  </si>
  <si>
    <t>Underground mining upward stopping created a cavity and ultimately a sinkhole beneath the upstream slope of the dam.  A breach occurred near S end of dam: liquefied tailings swept down the valley with a width of 50m to 220m, covering 7 small villages, destroying the railway and killing 18 people.</t>
  </si>
  <si>
    <t>Climax, Grand Junction, CO, USA - Mill (Climax Molybdenum Co)</t>
  </si>
  <si>
    <t>Mill decommissioned in 1970</t>
  </si>
  <si>
    <t>Mobil Chemical, Fort Meade, Florida,  phosphate</t>
  </si>
  <si>
    <t>250,000 m3 of phosphatic clay slimes, 1.8 million m3 of water.  Spill reaches Peace River, fish kill reported</t>
  </si>
  <si>
    <t>Unidentified, United Kingdom</t>
  </si>
  <si>
    <t>The failure occurred during regrading operations to stabilize bulging and deformation of the downstream dam slope that had occurred two months previously.  The tailings flow failure covered an area of 4 ha.</t>
  </si>
  <si>
    <t>Unidentified, United Kingdom #2</t>
  </si>
  <si>
    <t>Unidentified, United Kingdom #3</t>
  </si>
  <si>
    <t>Aberfan, Tip No 7, South Wales Colliery</t>
  </si>
  <si>
    <t>Blight &amp; Fourie, 2004; WISE; Wikipedia</t>
  </si>
  <si>
    <t xml:space="preserve">Coal tip (waste rock pile) failure. Waste dumped over spring on hillside above village in Tips;  a Tip failed in 1939 burying a road, Tip 4 failed in 1944, Tip 7 failed in 1966 and slid into village </t>
  </si>
  <si>
    <t>Geising/Erzgebirge, German Democratic Republic VEB Zinnerz</t>
  </si>
  <si>
    <t>Collapse of stream deviation tunnel located under the Tiefenbachtal tailings dam. The iron oxide slurry reached the Müglitz river and then the Elbe river, coloring it red until Hamburg.</t>
  </si>
  <si>
    <t>Mir mine, Sgurigrad, Bulgaria</t>
  </si>
  <si>
    <t>ICOLD, WISE, Quelopana, 2019</t>
  </si>
  <si>
    <t>Tailings wave traveled 8 km to the city of Vratza and destroyed half of Sgorigrad village 1 km downstream, killing 488 people.</t>
  </si>
  <si>
    <t>Williamthorpe, UK #2</t>
  </si>
  <si>
    <t>A slurry pond that had been built into the Old Dirt Tip collapsed, sending a flow of tailings over an adjacent road which was covered to a depth of 3m and remained closed for 10 days.</t>
  </si>
  <si>
    <t>Gypsum Tailings Dam (Texas, USA)</t>
  </si>
  <si>
    <t>ICOLD, WISE, CDA 2017</t>
  </si>
  <si>
    <t>The failure is attributed to seepage-related slumping and piping that initiated at the toe and progressed until breach of the embankment and tailings flowsliding occurred.  The drainage system is believed to have been ineffective due to insufficient permeability of the sand.</t>
  </si>
  <si>
    <t>Williamthorpe, UK #1</t>
  </si>
  <si>
    <t>The failure is thought to have been triggered by excess foundation pore pressures.</t>
  </si>
  <si>
    <t>Derbyshire, United Kingdom</t>
  </si>
  <si>
    <t>Failure by foundation sliding was attributed to artesian foundation pore pressures produced by seepage from adjacent active impoundments and natural recharge, with subsidence from underground workings as a possible contributing cause.</t>
  </si>
  <si>
    <t>Tymawr, United Kindom #2</t>
  </si>
  <si>
    <t>Lagoon has been formed in heaps of colliery waste on mountain side.  When tailings level reached 175m, the downslope bund breached and the released tailings flowed down towards the river and entered the colliery car park at elevation 65m where it smashed two or three cars.  It could easily have gone down the shaft.</t>
  </si>
  <si>
    <t>El Cobre Old Dam</t>
  </si>
  <si>
    <t>The tailings failures of March 28, 1965, were from La Ligua, Chile, earthquake.  This accounts for a sigificant part of the large number of earthquakes in the period of 1960-1970.  About half of the failed dams  were abandoned, and half were lecated at operating mines. (see Villavicencio et al, 2014).  The dam had been constructed according to the upstream method by spigotting from flumes on the crest and was in use as an emergency impoundment at the time of the earthquake.  Embankment slopes as steep as 1.2:1 and the presence of slimes layers near the face suggest that static stability may have been marginal even before the earthquake.  The tailings flowslide destroyed the town of El Cobre, killing more than 200.</t>
  </si>
  <si>
    <t>El Cobre New Dam</t>
  </si>
  <si>
    <t>The tailings failures of March 28, 1965, were from La Ligua, Chile, earthquake.  The dam was constructed by cycloning and is inferred to have been raised according to the downstream method with a downstream slope of 3.7:1.  The impoundment had undergone rapid filling immediately prior to the M7-7 1/4 La Ligua earthquake of March 28, 1965.  Eyewitness accounts indicated that the impounded slimes completely liquefied, with waves generated on the surface.  Inertial forces combined with increased pressure from the liquefied slimes opened a breach near the abutment, which was rapidly enlarged by the flowslide.  The failure, combined with that of the adjacent Old Dam, destroyed the town of El Cobre and killed more than 200 people.</t>
  </si>
  <si>
    <t>El Cobre Small Dam - El Soldado (Penarroya)</t>
  </si>
  <si>
    <t>The El Cobre Small Dam was adjacent to the New Dam and Old Dam, both of which failed during the M7-7 1/4 La Ligua earthquake.  The Small Dam was similar in construction to the Old Dam with steep (1.2:1) slopes, but was abandoned at the time of the earthquake, with a desiccated surface crust about 5 m deep.  Damage in the form of local slides is reported, but the dam remained essentially intact.</t>
  </si>
  <si>
    <t>21st c</t>
  </si>
  <si>
    <t>La Patagua New Dam, Chile (La Patagua - private)</t>
  </si>
  <si>
    <t>The tailings failures of March 28, 1965, were from La Ligua, Chile, earthquake.  The New Dam was being used to retain mill process water at the time of the M7-7 1/4 1965 La Liqua earthquake, and pond water levels retained by the upstream-type embankment were relatively high.  Embankment slopes were a maximum of 1.4:1.  The dam failed by liquefaction during the earthquake, but no damage was reported.</t>
  </si>
  <si>
    <t>Los Maquis No. 3</t>
  </si>
  <si>
    <t>The tailings failures of March 28, 1965, were from La Ligua, Chile, earthquake.  The dam was constructed by the upstream method with slopes as steep as 1.4:1.  No damage from the resulting flowslide was reported.</t>
  </si>
  <si>
    <t>Bellavista, Chile</t>
  </si>
  <si>
    <t>The tailings failures of March 28, 1965, were from La Ligua, Chile, earthquake.  Only 8m separated the edge of the ponded water from the crest of this upstream-type embankment with slopes as steep as 1.4:1. According to eyewitness accounts, the face of the embankment slid first, followed by flowsliding of the tailings behind the breach.</t>
  </si>
  <si>
    <t>Hierro Viejo, Chile</t>
  </si>
  <si>
    <t>The tailings failures of March 28, 1965, were from La Ligua, Chile, earthquake.  This upstream dam experienced liquefaction flow failure. The liquefied tailings traveled a distance of 1 km on the gently sloping valley floor without doing any damage.</t>
  </si>
  <si>
    <t>Ramayana No. 1, Chile</t>
  </si>
  <si>
    <t>The tailings failures of March 28, 1965, were from La Ligua, Chile, earthquake.  Two nearly identical upstream type dams were located on a 30 degree mountainside slope and used alternately.  Dam No.  1 was breached during the M7-7 1/4 Ligua earthquake, releasing a small flowslide from the upper portion of the impounded tailings.</t>
  </si>
  <si>
    <t>Cerro Blanco de Polpaico, Chile</t>
  </si>
  <si>
    <t>The tailings failures of March 28, 1965, were from La Ligua, Chile, earthquake.  The rockfill dam with slideslopes of about 1.5:1.  Damage consisted of shallow longitudinal cracking on the crest.</t>
  </si>
  <si>
    <t>El Cerrado, Chile</t>
  </si>
  <si>
    <t>The tailings failures of March 28, 1965, were from La Ligua, Chile, earthquake.  The impoundment, incorporating 3 levels, had been abandoned for 10 years.  The embankments were constructed with 1.4:1 slopes.  The earthquake produced cracks up to 6 feet deep along the entire crest accompanied by several circular slides, especially at corners of the embankment.  Crest deformation up to 1 foot also occurred.</t>
  </si>
  <si>
    <t>Los Maquis No. 1</t>
  </si>
  <si>
    <t>ICOLD, Quelopana, 2019</t>
  </si>
  <si>
    <t>The tailings failures of March 28, 1965, were from La Ligua, Chile, earthquake.  The dam experienced strong shaking during the earthquake and was adjacent to the active Los Maguis No.  3 dam which failed. The No.1 dam had been out of service for many years, and experienced only slight cracking along the crest and small slides in dry tailings on the sideslopes.</t>
  </si>
  <si>
    <t>Sauce No. 1, Chile</t>
  </si>
  <si>
    <t>The tailings failures of March 28, 1965, were from La Ligua, Chile, earthquake.  The No. 1 dam had been constructed with 1.7:1 slopes and was in active operation at the time of the earthquake.  Serious cracking occurred at one corner, but the embankment did not fail.</t>
  </si>
  <si>
    <t>Sauce No. 2, Chile</t>
  </si>
  <si>
    <t>The tailings failures of March 28, 1965, were from La Ligua, Chile, earthquake.  The No. 2 dam was inactive at the time of the earthquake, and suffered minor cracking.</t>
  </si>
  <si>
    <t>Sauce No. 3, Chile</t>
  </si>
  <si>
    <t>The tailings failures of March 28, 1965, were from La Ligua, Chile, earthquake.  The No.  3 dam was inactive at the time of the earthquake, and suffered minor cracking.</t>
  </si>
  <si>
    <t>Sauce No. 4, Chile</t>
  </si>
  <si>
    <t>The tailings failures of March 28, 1965, were from La Ligua, Chile, earthquake. The No. 4 dam was inactive at the time of the earthquake, and suffered minor cracking.</t>
  </si>
  <si>
    <t>Cerro Negro No. (3 of 5)</t>
  </si>
  <si>
    <t>The upstream type dam experienced strong shaking during the M7-7 1/4 La Ligua earthquake.  Eyewitness accounts indicate that surface waves were generated on the liquefied slimes for as long as 1-1/2 minutes after shaking ceased.  These waves of liquefied slimes eroded the small perimeter dike on the embankment crest, breaching the embankment and producing a tailings flowslide.</t>
  </si>
  <si>
    <t>Cerro Negro No. (2 of 5)</t>
  </si>
  <si>
    <t>The Cerro Negro No.  2 dam was inactive at the time of the M7-7 1/4 La Ligua earthquake and adjacent to the No.  3 dam which failed.  Its slopes were as steep as 1:1.  The No.  2 dam, like the adjoining inactive No.  1 dam, experienced cracking along the crest and small slides.</t>
  </si>
  <si>
    <t>Cerro Negro No. (1 of 5)</t>
  </si>
  <si>
    <t>The Cerro Negro No. 1 dam was inactive at the time of the M7-7 1/4 La Ligua earthquake and adjacent to the No. 3 dam which failed.  Its slopes were as steep as 1:1.  The No. 1 dam experienced cracking, especially along the crest, and some small slides.</t>
  </si>
  <si>
    <t>American Cyanamid, Florida #2</t>
  </si>
  <si>
    <t>Release of impounded phosphatic clay slimes caused pollution of an adjacent creek and the Alafia River</t>
  </si>
  <si>
    <t>N'yukka Creek, USSR</t>
  </si>
  <si>
    <t>The dam was constructed as a starter dike for subsequent upstream raising, and operated initially to retain water.  During first filling, sinkholes appeared in both abutments, and were initially treated by covering with tailings.  When this proved ineffective, a concrete cutoff wall was constructed through the embankment and into the foundation.  Sinkhole development was attributed to thawing of foundation permafrost that allowed ice-filled joints in foundation rock to transmit seepage and piping to occur.</t>
  </si>
  <si>
    <t>The dam was initially constructed and raised using clay and gravel soils with downstream slopes of 1.5:1.  Slope instability occurred due to lack of internal drainage and the steep embankment slopes.  An internal drainage zone was incorporated for subsequent raises of the dam.</t>
  </si>
  <si>
    <t>Alcoa, Texas, USA</t>
  </si>
  <si>
    <t>Cause of the failure is not reported.  Released material was contained in a downstream impoundment.</t>
  </si>
  <si>
    <t xml:space="preserve">Castano Viejo Mine, San Juan, Argentina </t>
  </si>
  <si>
    <t>Pb,Zn,Cu,Ag</t>
  </si>
  <si>
    <t>Wood</t>
  </si>
  <si>
    <t xml:space="preserve">Garino et al 2016, Pacheco 2018. </t>
  </si>
  <si>
    <t>The mine utilized several primative dams, one of which collapsed during operation. The reason of the failure is unknown but there is some evidence suggesting it was caused by water injection, due the rupture of a decant pipe, followed by erosion of the external slope and tailings liquefaction. The tailings flowed downstream causing 3 causalities without reaching the Castaño River.</t>
  </si>
  <si>
    <t>Utah Construction, Riverton, Wyoming, USA</t>
  </si>
  <si>
    <t>The dam was intentionally breached and a 2-foot depth of effluent was released to prevent uncontrolled release of the impoundment contents during heavy rain.</t>
  </si>
  <si>
    <t>Louisville, USA</t>
  </si>
  <si>
    <t>Carbide</t>
  </si>
  <si>
    <t>Excessive seepage and subsequent erosion of the embankment</t>
  </si>
  <si>
    <t>Huogudu, Yunnan Tin Group Co., Yunnan</t>
  </si>
  <si>
    <t>Mines Development, Edgemont, South Dakota, USA</t>
  </si>
  <si>
    <t>The dam failed from unreported causes.  Tailings released reached a creek and some were carried 25 miles to a reservoir downstream.</t>
  </si>
  <si>
    <t>American Cyanamid, Florida</t>
  </si>
  <si>
    <t>ICOLD; Beavers 2013.</t>
  </si>
  <si>
    <t>A gypsum stack dike break occurred at American Cyanamid Phosphate Complex in Brewster, Florida.  Approximately 3 billion gallons of process water were released into Hooker's Prairie.  The water was contained and limed on-site before the water was discharged into the South Prong of the Alafia River.  (An Overview of Phosphate Mining and Reclamation in Florida, Casey Beavers, University of Florida thesis, April 2013)</t>
  </si>
  <si>
    <t>Quiruvilca mine, Almivirca tailings dam, Peru (1 of 2)</t>
  </si>
  <si>
    <t>ICOLD, Oldecop &amp; Rodríguez 2007</t>
  </si>
  <si>
    <t>An earthquake of M6-3/4 that occurred in northern Peru following 3 weeks of heavy rainfall caused liquefaction failure of a tailings embankment located in the vicinity of the epicenter.</t>
  </si>
  <si>
    <t>Union Carbide, Maybell, Colorado, USA</t>
  </si>
  <si>
    <t>The dam failed from unreported causes.  No damage was reported, and effluent released did not reach any flowing stream.</t>
  </si>
  <si>
    <t>Tymawr, United Kingdon #1</t>
  </si>
  <si>
    <t>Lagoon had been formed in the toe of a pile of colliery waste on a valley side at an elevation of about 183m, and washery tailings pumped to it by pipeline.  The downslope bund overtopped and breached, releasing tailings that flowed down to an elevation of 65m near the Rhondda River.</t>
  </si>
  <si>
    <t>Jupille, Belgium</t>
  </si>
  <si>
    <t>Blight &amp; Fourie 2004, CDA 2017</t>
  </si>
  <si>
    <t>Cause - Fly ash dum faulure due to removal of toe support of dump. 11 deaths, houses destroyed.</t>
  </si>
  <si>
    <t>La Luciana, Reocín (Santander), Cantabria, Spain</t>
  </si>
  <si>
    <t>Fernández-Naranjo 2017, Quelopana, 2019</t>
  </si>
  <si>
    <t>Several victims of the first failure died because they were trapped when a second landslide buried them. The material reached distances over 500 m until have been channeled to the Besaya River.</t>
  </si>
  <si>
    <t>Lower Indian Creek, MO, USA</t>
  </si>
  <si>
    <t>The original earthfill dam was constructed in 1953 to an initial height of 45 feet and raised several times with additional earthfill.  In 1959, the spillway washed out in a flood, causing some release of tailings but no breach or damage to the dam embankment.  In 1960, the dam was reported to have shown signs of slumping on its 2:1 downstream face and was buttressed with a rockfill toe berm at a 3:1 slope.  The dam remained in service was raised from 1971 to 1976 with cycloned sand tailings, and reached an ultimate height of 83 feet.</t>
  </si>
  <si>
    <t>Union Carbide, Green River, Utah, USA</t>
  </si>
  <si>
    <t>The tailings dam failed during a flash flood, with tailings and mill effluent reaching a creek and river.</t>
  </si>
  <si>
    <t>Mailuu-Suu #7 tailings dam (Kyrgyzstan)</t>
  </si>
  <si>
    <t>Wikipedia (2017)</t>
  </si>
  <si>
    <t>About 50% of the entire volume of the dam flowed into the swift Mailuu-Suu River, only 30 metres (98 ft) downhill from the breach. The waste then spread about 40 kilometres (25 mi) downstream across the national border into Uzbekistan then into the heavily populated Fergana Valley. Multiple deaths.</t>
  </si>
  <si>
    <t>Milpo, Peru</t>
  </si>
  <si>
    <t xml:space="preserve">Oldecop &amp; Rodríguez 2007  </t>
  </si>
  <si>
    <t>Several dead, interruption of the mountain road Pasco-Huánuco, environmental damage</t>
  </si>
  <si>
    <t>Grootvlei, South Africa</t>
  </si>
  <si>
    <t>An embankment slope failure occurred after a prolonged period of rain when water covered the tailings beach and encroached upon the embankment crest.  About one third of the impoundment contents were lost in the ensuing tailings flowslide.</t>
  </si>
  <si>
    <t>Unidentified, Peace River, Florida, USA 3/52</t>
  </si>
  <si>
    <t>The dam failed by sliding of the downstream and possibly also the upstream slope.</t>
  </si>
  <si>
    <t>Unidentified, Alfaria River, Florida, USA 2/52</t>
  </si>
  <si>
    <t>The dam incorporated a return-water canal at its downstream toe that impounded water against the downstream face of the dam.  Failure occurred when water in the canal was released by a break in its confining dike.  The rapid reduction in canal tailwater level probably caused rapid-drawdown instability of the downstream slope of the impoundment dam.  The breach was about 100 feet wide, and the resulting release of phosphatic clay slimes impounded behind the dam produced suspended solids concentrations as high as 20,000 ppm in the Alafia River.</t>
  </si>
  <si>
    <t>Casapulca, Peru (Centromin)</t>
  </si>
  <si>
    <t xml:space="preserve">Oldecop &amp; Rodríguez 2007.  </t>
  </si>
  <si>
    <t>Contamination of the Rimac River, several deaths</t>
  </si>
  <si>
    <t>Unidentified, Peace River, Florida, USA 9/51</t>
  </si>
  <si>
    <t>At the time of failure, the impoundment contained about 12 feet of phosphatic clay slimes and 1.5 feet of water in direct contact with the upstream embankment face.  Failure occurred by seepage and piping on the downstream face of the embankment, with a possible contributing factor being 1.6 inches of rainfall prior to failure.  The released slimes produced suspended solids concentrations of 15,000 ppm in a creek immediately adjacent to the impoundment and 800 ppm in the Peace River farther downstream.</t>
  </si>
  <si>
    <t>Unidentified, Peace River, Florida 7/51</t>
  </si>
  <si>
    <t>The dam had been constructed to a height of 100 feet using draggling-cast mine waste, probably consisting of sands and clays.  At the time of failure, phosphate slimes and clear water were impounded to a depth of 25 feet, and failure is believed to have been due to seepage and piping, perhaps exacerbated by considerable rainfall just prior to the failure.  The released slimes produced suspended solids concentrations as high as 800 ppm in the Peace River.</t>
  </si>
  <si>
    <t>Unidentified, Peace River, Florida, USA 2/51</t>
  </si>
  <si>
    <t>The dam had been raised in height several months prior to the failure using sand fill.  At the time of failure, water at least 5 feet deep was in direct contact with the upstream face of the dam, including the interface between the new and old fill.  The failure is thought to be related to either the incorporation of logs and brush in the original portion of the structure, or an old decant pipe found at the bottom of the breach.  In either case, seepage and piping were the eventual cause of failure.  The phosphate clay slimes released produced suspended solids concentrations as high as 8000 ppm in the Peace River.</t>
  </si>
  <si>
    <t>Sullivan Mine, Kimberley, BC, Canada</t>
  </si>
  <si>
    <t>The embankment was constructed by direct spigotting of tailings using upstream raising procedures.  The foundation is believed to have consisted of low-permeability glacial till.  The failure is attributed to freezing of the dam face during a period of high snowmelt and spring runoff that raised the phreatic surface and caused slope instability.  A large tailings flowslide was triggered that moved toward, but apparently did not reach, the St.  Mary River a few miles away. Frozen blocks of material were observed in the flow failure mass.</t>
  </si>
  <si>
    <t>Castle Dome, Arizona, USA</t>
  </si>
  <si>
    <t>The failure of a sand dike occurred due to excessive seepage and high phreatic conditions.</t>
  </si>
  <si>
    <t>Hollinger, Canada</t>
  </si>
  <si>
    <t xml:space="preserve">The dam was constructed on 5 to 17 feet of muskeg overlying alluvial sands, clays, and clayey silts.  Between 1936 and 1944, 17 separate episodes of foundation sliding occurred, producing subsidence of the embankment crest and lateral spreading.  Failures occurred rapidly (within a few minutes) and without warning. Crest subsidence ranged from 4-8 feet when the embankment height was about 15 feet to 20-25 feet, after embankment raising to a height of 50 ft. </t>
  </si>
  <si>
    <t>Tip No 4, UK</t>
  </si>
  <si>
    <t>Captains Flat Dump 3, Australia</t>
  </si>
  <si>
    <t>No details of the failure are available, except that the tailings liquefied and the resulting tailings flowslide reached a nearby river.</t>
  </si>
  <si>
    <t>Kennecott, Utah, USA</t>
  </si>
  <si>
    <t>Dam breach was caused by shear failure in weak foundation materials.</t>
  </si>
  <si>
    <t>Kennecott, Garfield, Utah, USA</t>
  </si>
  <si>
    <t>Breach of the embankment triggered a tailings flowslide.  Accounts indicate that rainfall proceeding the failure which may have increased dike saturation, and that "minor shearing" may have initiated the failure.</t>
  </si>
  <si>
    <t>St. Joe Lead, Flat Missouri, USA</t>
  </si>
  <si>
    <t>During embankment raising, a portion of the tailings was discharged from the rear of the impoundment producing a narrow sand tailings beach and accumulation of water near the embankment crest.</t>
  </si>
  <si>
    <t>Captains Flat Dump 6A, Australia</t>
  </si>
  <si>
    <t>Abercyon, UK</t>
  </si>
  <si>
    <t>Los Cedros, Tlalpujahua, Michoacán, México</t>
  </si>
  <si>
    <t>Macias et al, 2015</t>
  </si>
  <si>
    <t>The 27 May 1937 catastrophic flow failure of gold tailings at Tlalpujahua, Michoacán, Mexico, J. L. Macías, P. Corona-Chávez, J. M. Sanchéz-Núñez, M. Martínez-Medina, V. H. Garduño-Monroy, L. Capra, F. García-Tenorio, and G. Cisneros-Máximo, Nat. Hazards Earth Syst. Sci., 15, 1069–1085, 2015, www.nat-hazards-earth-syst-sci.net/15/1069/2015/</t>
  </si>
  <si>
    <t>Simmer and Jack, South Africa</t>
  </si>
  <si>
    <t>ICOLD, Infomine</t>
  </si>
  <si>
    <t>Embankment breach occurred after a period of rain and in an area weakened by excavation.  The tailings flowslide traveled a considerable distance and engulfed a mine train with multiple deaths.  http://www.infomine.com/library/publications/docs/Golder2012.pdf  took steam engine of the rail and killed people in mine houses.</t>
  </si>
  <si>
    <t>Barahona, Chile</t>
  </si>
  <si>
    <t>The dam was constructed by cycloning sand tailings to form the outer shell.  Embankment slopes were as steep as 1:1, and at the time of failure the last perimeter dike on the embankment crest had been constructed to a height of 55 feet. The dam failed by liquefaction during the M8.3 Talca earthquake of October 1, 1928.  A tailings flowslide developed through a breach section approximately 1500 feet wide and flowed down a valley, killing 54 people.</t>
  </si>
  <si>
    <t>Unidentified, South Africa</t>
  </si>
  <si>
    <t>Mention is made of a failed tailings dam. No further details are provided.</t>
  </si>
  <si>
    <t>Agua Dulce, Sewell, VI Region, Rancagua, Chile</t>
  </si>
  <si>
    <t xml:space="preserve"> ====</t>
  </si>
  <si>
    <t>Overall Stats</t>
  </si>
  <si>
    <t>sum indx</t>
  </si>
  <si>
    <t>Total</t>
  </si>
  <si>
    <t>TSF FAILURE CODE CLASSIFICATIONS (Chambers, Jul15, rev Mar18)</t>
  </si>
  <si>
    <t>LOCUS OF FAILURE</t>
  </si>
  <si>
    <t>avgindx</t>
  </si>
  <si>
    <t>Average</t>
  </si>
  <si>
    <t>Very Serious Tailings Dam Failures = multiple loss of life and/or release of ≥ 1,000,000 m3 total discharge, and/or release travel of 20 km or more</t>
  </si>
  <si>
    <t>TSF Dam Wall Failure</t>
  </si>
  <si>
    <t>Serious Tailings Dam Failures = loss of life and/or release of ≥ 100,000 m3 discharge</t>
  </si>
  <si>
    <t>TSF Impoundment Component</t>
  </si>
  <si>
    <t>Reference Decade 1991-2000</t>
  </si>
  <si>
    <t>Other Tailings Dam Failures = Engineering/facility failures other than those classified as Very Serious or Serious, no loss of life</t>
  </si>
  <si>
    <t>TSF External Component/Operation</t>
  </si>
  <si>
    <t>Waste-Related Accidents = Related facility tailings failures (e.g. sinkholes, pipelines), and non-tailings incidents (e.g. mine plug failures, waste rock failures, etc.)</t>
  </si>
  <si>
    <t xml:space="preserve">Other failures &amp; significant events with tailings disposal storage </t>
  </si>
  <si>
    <t>Return</t>
  </si>
  <si>
    <t xml:space="preserve"> =======</t>
  </si>
  <si>
    <t>Deposit Type:</t>
  </si>
  <si>
    <t>ICOLD DAM TYPE KEY</t>
  </si>
  <si>
    <t>DAM FILL
MATERIAL KEY</t>
  </si>
  <si>
    <t xml:space="preserve">          INCIDENT TYPE KEY</t>
  </si>
  <si>
    <t xml:space="preserve">         INCIDENT CAUSE CLASSIFICATIONS</t>
  </si>
  <si>
    <t>PCD-</t>
  </si>
  <si>
    <t>Porphyry Copper Deposit. Mineralization occurs as disseminations, in veinlets, and breccias. Always some pyrite in unoxidized/enriched zones, enargite can occur in upper reaches</t>
  </si>
  <si>
    <t>Upstream</t>
  </si>
  <si>
    <t>1A</t>
  </si>
  <si>
    <t>Active Dam Failure</t>
  </si>
  <si>
    <t>Slope instability - static failure</t>
  </si>
  <si>
    <t>• A constant load that causes deformation up to the point a dam partially or completely fails. Often caused by partial saturation of areas of the dam that are designed to remain dry.</t>
  </si>
  <si>
    <t>HT Manto-</t>
  </si>
  <si>
    <t>High-Temperature Manto - mineralization hosted by volcanic rocks, especially confined to certain volcanic layers forming a tabular body</t>
  </si>
  <si>
    <t>Downstream</t>
  </si>
  <si>
    <t xml:space="preserve">Cycloned </t>
  </si>
  <si>
    <t>1B</t>
  </si>
  <si>
    <t>Inactive Dam Failure</t>
  </si>
  <si>
    <t>Seepage - seepage and internal erosion</t>
  </si>
  <si>
    <t>• Erosion of dam material by water passing through areas of the dam that are designed to remain dry.</t>
  </si>
  <si>
    <t>Skarn-</t>
  </si>
  <si>
    <t>High-temperature mineralization hosted by limestone, which was altered due to heat</t>
  </si>
  <si>
    <t>Centerline</t>
  </si>
  <si>
    <t xml:space="preserve">   sand tailings</t>
  </si>
  <si>
    <t>2A</t>
  </si>
  <si>
    <t>Active Tailings Accident</t>
  </si>
  <si>
    <t>Foundation - structural and foundation conditions, foundations with insufficient investigations</t>
  </si>
  <si>
    <t>• Failure related to building the dam on a surface that does not supply sufficient support for the weight of the dam.  An example is a layer of clay under a dam.</t>
  </si>
  <si>
    <t>Placer-</t>
  </si>
  <si>
    <t>gold, and other heavy minerals like tin, occur as small grains in unconsolidated sediments</t>
  </si>
  <si>
    <t>Water retention</t>
  </si>
  <si>
    <t>Mine waste</t>
  </si>
  <si>
    <t>2B</t>
  </si>
  <si>
    <t>Inactive Tailings Accident</t>
  </si>
  <si>
    <t>Overtopping</t>
  </si>
  <si>
    <t>• Water flowing over the top of a dam.  (Tailings dams are made of erodible material, and overtopping will cause erosion and failure of the dam.)</t>
  </si>
  <si>
    <t>Laterite-</t>
  </si>
  <si>
    <t>Fe-rich soils in tropical climates that contain elevated quantities of Bauxite (aluminum oxide) and nickel</t>
  </si>
  <si>
    <t>NR</t>
  </si>
  <si>
    <t>Not reported</t>
  </si>
  <si>
    <t>Earthfill</t>
  </si>
  <si>
    <t>Groundwater</t>
  </si>
  <si>
    <t>Structural - structural inadequacies, inadequate or failed decants</t>
  </si>
  <si>
    <t>•  Design errors, or failure of a designed component to function as designed.  Failed decants (to drain water from the impoundment) are a common cause.</t>
  </si>
  <si>
    <t>VMS-</t>
  </si>
  <si>
    <r>
      <t xml:space="preserve">Volcanogenic Massive Sulfide; herein, deposits formed at coean floor; majority of ore deposit is sulfides </t>
    </r>
    <r>
      <rPr>
        <b/>
        <sz val="10"/>
        <color theme="1"/>
        <rFont val="Arial"/>
        <family val="2"/>
      </rPr>
      <t>with a very high content of pyrite</t>
    </r>
  </si>
  <si>
    <t>Rockfill</t>
  </si>
  <si>
    <t>Earthquake - seismic instability</t>
  </si>
  <si>
    <t xml:space="preserve">• Dams are designed to withstand earthquakes, but if the earthquake is larger than that which was predicted, the structure can be destroyed by shaking.  </t>
  </si>
  <si>
    <t>VEIN-</t>
  </si>
  <si>
    <t>Typically a subvertical tabular body; herein includes mineralization in faults and breccias</t>
  </si>
  <si>
    <t>Mine Subsidence</t>
  </si>
  <si>
    <t>• If the dam or impoundment is built over an underground mine, collapse of the underground mine workings can lead to release of the impounded tailings.</t>
  </si>
  <si>
    <t>WITS-</t>
  </si>
  <si>
    <t>Free gold in a lithified conglomerate typical of deposits in the Witswatersrand, S Africa near Johannesberg</t>
  </si>
  <si>
    <t>Erosion - external erosion</t>
  </si>
  <si>
    <t>• Simple erosion of a dam face, typically due to precipitation runoff, that is not corrected and leads to a dam failure.</t>
  </si>
  <si>
    <t>Magmatic-</t>
  </si>
  <si>
    <t xml:space="preserve">Sulfide mineralization formed in layers as magma cools; commodity, e.g, platiunum group metals, generally confined to a layer </t>
  </si>
  <si>
    <t>Unknown</t>
  </si>
  <si>
    <t>• Many of the older dam failures that were not sufficiently documented may fall into this category.</t>
  </si>
  <si>
    <t>SSC-</t>
  </si>
  <si>
    <r>
      <t xml:space="preserve">Stratiform sedimentary-rock hosted copper deposit; mineralization generally confined to a stratigraphic unit; </t>
    </r>
    <r>
      <rPr>
        <b/>
        <sz val="10"/>
        <color theme="1"/>
        <rFont val="Arial"/>
        <family val="2"/>
      </rPr>
      <t>very little or no pyrite</t>
    </r>
  </si>
  <si>
    <t>Strat-</t>
  </si>
  <si>
    <t>Stratiform. commodity either is the straigraphic unit, e.g., coal, iron, or confined to that unit, e.g., phosphate</t>
  </si>
  <si>
    <t>BACK</t>
  </si>
  <si>
    <t>Est. Size-</t>
  </si>
  <si>
    <t>tonnage that encompasses the mineralization that may have the reasonable expectation of economic extraction; principal source is Singer, D.A., et al., 2008, Porphyry Copper Deposits of the World: USGS Open File Report 2008-1155</t>
  </si>
  <si>
    <t>Cu, %-</t>
  </si>
  <si>
    <t>grade of copper in percent; principal source as above</t>
  </si>
  <si>
    <t>Au, ppm-</t>
  </si>
  <si>
    <t>grade of gold in ppm (or g/t); principal source as above</t>
  </si>
  <si>
    <t>CuEq, %-</t>
  </si>
  <si>
    <t>equivalent coppr grade in percent adding gold grade; prices of $2.00/lb copper, $1,100/oz gold, $14.00/oz Ag, $1.00/lb Pb, $1.00/lb Zn, $4.00/lb Ni, $6.00/lb Mo used</t>
  </si>
  <si>
    <t>1st prod-</t>
  </si>
  <si>
    <t>year that mine started operations and production; based on production series from USGS Mineral Commodity Summaries, American Metal Statistics, and Annual Reports</t>
  </si>
  <si>
    <t>Est. throughput-</t>
  </si>
  <si>
    <t>calculated by dividing copper production by estimated copper grade from start to year of event using aforementioned sources</t>
  </si>
  <si>
    <t>Deleterious Minerals-</t>
  </si>
  <si>
    <t>Gangue minerals known to potentially cause environmental issues:</t>
  </si>
  <si>
    <t>Pyrite-</t>
  </si>
  <si>
    <t>Iron sulfide that upon the addition of water and oxygen, leaches to form sulfuric acid and iron in solution; other sulfide minerals, e.g., chalcopyrite, bornite, will also leach</t>
  </si>
  <si>
    <t>En</t>
  </si>
  <si>
    <t>Enargite-</t>
  </si>
  <si>
    <t>Copper-arsenic sulfide that upon oxidation or leaching will release arsenic and copper into the ecosystem</t>
  </si>
  <si>
    <t>Stibnite-</t>
  </si>
  <si>
    <t>Antimony sulfide</t>
  </si>
  <si>
    <t>Ga</t>
  </si>
  <si>
    <t>Galena-</t>
  </si>
  <si>
    <t>Lead sulfide</t>
  </si>
  <si>
    <t>Bi</t>
  </si>
  <si>
    <t>Bismuthinite-</t>
  </si>
  <si>
    <t>Bismuth sulfide</t>
  </si>
  <si>
    <t>TSF DAM FAILURES</t>
  </si>
  <si>
    <t>Asp-</t>
  </si>
  <si>
    <t>Arsenopyrite-</t>
  </si>
  <si>
    <t>Arsenic-iron sulfide</t>
  </si>
  <si>
    <t>Very Serious Failures</t>
  </si>
  <si>
    <t>Serious Failures</t>
  </si>
  <si>
    <t>Other Failures</t>
  </si>
  <si>
    <t>Other Accidents</t>
  </si>
  <si>
    <t>All Failures</t>
  </si>
  <si>
    <t>cu prod</t>
  </si>
  <si>
    <t>cugrade</t>
  </si>
  <si>
    <t>cucost</t>
  </si>
  <si>
    <t>cu price</t>
  </si>
  <si>
    <t>x axis</t>
  </si>
  <si>
    <t>Notes</t>
  </si>
  <si>
    <t>Co-</t>
  </si>
  <si>
    <t>Cobalt</t>
  </si>
  <si>
    <t>U-</t>
  </si>
  <si>
    <t>Uranium</t>
  </si>
  <si>
    <t>2010-19</t>
  </si>
  <si>
    <t>(incomplete list)</t>
  </si>
  <si>
    <t>2000-09</t>
  </si>
  <si>
    <t>PY -</t>
  </si>
  <si>
    <t>indicates very high volume of pyrite in ore</t>
  </si>
  <si>
    <t>1990-99</t>
  </si>
  <si>
    <t>1980-89</t>
  </si>
  <si>
    <t>Key references:</t>
  </si>
  <si>
    <t>1970-79</t>
  </si>
  <si>
    <t>MRDS inventory (USGS) of mines</t>
  </si>
  <si>
    <t>1960-69</t>
  </si>
  <si>
    <t>USGS Mineral Commodities Summaries, American Metals Bulletin, Annual Reports (for production esitmates)</t>
  </si>
  <si>
    <t>1950-59</t>
  </si>
  <si>
    <t>USGS compilation of Porphyry Copper Deposits</t>
  </si>
  <si>
    <t>1940-49</t>
  </si>
  <si>
    <t>1930-39</t>
  </si>
  <si>
    <t>1920-29</t>
  </si>
  <si>
    <t>1910-19</t>
  </si>
  <si>
    <t>1900-09</t>
  </si>
  <si>
    <t>(Note: this data includes 1910 - 2017)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</si>
</sst>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164" formatCode="[$-409]d/mmm/yy;@"/>
    <numFmt numFmtId="165" formatCode="#,###"/>
    <numFmt numFmtId="166" formatCode="[$-409]mmm/yy;@"/>
    <numFmt numFmtId="167" formatCode="0.000"/>
    <numFmt numFmtId="168" formatCode="0.0"/>
  </numFmts>
  <fonts count="51" x14ac:knownFonts="1">
    <font>
      <sz val="10"/>
      <color theme="1"/>
      <name val="Arial"/>
      <family val="2"/>
    </font>
    <font>
      <sz val="10"/>
      <color theme="1"/>
      <name val="Arial"/>
      <family val="2"/>
    </font>
    <font>
      <b/>
      <sz val="10"/>
      <color theme="1"/>
      <name val="Arial"/>
      <family val="2"/>
    </font>
    <font>
      <sz val="11"/>
      <color theme="1"/>
      <name val="Calibri"/>
      <family val="2"/>
      <scheme val="minor"/>
    </font>
    <font>
      <b/>
      <sz val="10"/>
      <color rgb="FF0000FF"/>
      <name val="Calibri"/>
      <family val="2"/>
      <scheme val="minor"/>
    </font>
    <font>
      <sz val="10"/>
      <name val="Arial"/>
      <family val="2"/>
    </font>
    <font>
      <b/>
      <sz val="11"/>
      <name val="Calibri"/>
      <family val="2"/>
      <scheme val="minor"/>
    </font>
    <font>
      <u/>
      <sz val="10"/>
      <color theme="10"/>
      <name val="Arial"/>
      <family val="2"/>
    </font>
    <font>
      <b/>
      <sz val="11"/>
      <color rgb="FF0000FF"/>
      <name val="Calibri"/>
      <family val="2"/>
      <scheme val="minor"/>
    </font>
    <font>
      <sz val="11"/>
      <name val="Calibri"/>
      <family val="2"/>
      <scheme val="minor"/>
    </font>
    <font>
      <b/>
      <u/>
      <sz val="12"/>
      <name val="Calibri"/>
      <family val="2"/>
      <scheme val="minor"/>
    </font>
    <font>
      <b/>
      <sz val="12"/>
      <name val="Calibri"/>
      <family val="2"/>
      <scheme val="minor"/>
    </font>
    <font>
      <sz val="12"/>
      <name val="Calibri"/>
      <family val="2"/>
      <scheme val="minor"/>
    </font>
    <font>
      <b/>
      <sz val="10"/>
      <name val="Calibri"/>
      <family val="2"/>
      <scheme val="minor"/>
    </font>
    <font>
      <b/>
      <sz val="11"/>
      <color theme="1"/>
      <name val="Calibri"/>
      <family val="2"/>
      <scheme val="minor"/>
    </font>
    <font>
      <b/>
      <sz val="9"/>
      <color rgb="FFFF0000"/>
      <name val="Calibri"/>
      <family val="2"/>
      <scheme val="minor"/>
    </font>
    <font>
      <sz val="11"/>
      <color rgb="FF0000FF"/>
      <name val="Calibri"/>
      <family val="2"/>
      <scheme val="minor"/>
    </font>
    <font>
      <sz val="10"/>
      <name val="Calibri"/>
      <family val="2"/>
      <scheme val="minor"/>
    </font>
    <font>
      <sz val="9"/>
      <name val="Calibri"/>
      <family val="2"/>
      <scheme val="minor"/>
    </font>
    <font>
      <sz val="7"/>
      <name val="Calibri"/>
      <family val="2"/>
      <scheme val="minor"/>
    </font>
    <font>
      <sz val="6"/>
      <name val="Calibri"/>
      <family val="2"/>
      <scheme val="minor"/>
    </font>
    <font>
      <sz val="8"/>
      <name val="Calibri"/>
      <family val="2"/>
      <scheme val="minor"/>
    </font>
    <font>
      <sz val="8.5"/>
      <name val="Calibri"/>
      <family val="2"/>
      <scheme val="minor"/>
    </font>
    <font>
      <sz val="11"/>
      <name val="Arial"/>
      <family val="2"/>
    </font>
    <font>
      <sz val="11"/>
      <color rgb="FF0000FF"/>
      <name val="Arial"/>
      <family val="2"/>
    </font>
    <font>
      <sz val="9"/>
      <name val="Arial"/>
      <family val="2"/>
    </font>
    <font>
      <sz val="11"/>
      <color theme="1"/>
      <name val="Arial"/>
      <family val="2"/>
    </font>
    <font>
      <sz val="11"/>
      <color rgb="FFFF0000"/>
      <name val="Calibri"/>
      <family val="2"/>
      <scheme val="minor"/>
    </font>
    <font>
      <sz val="12"/>
      <color rgb="FF0000FF"/>
      <name val="Calibri"/>
      <family val="2"/>
      <scheme val="minor"/>
    </font>
    <font>
      <b/>
      <u/>
      <sz val="14"/>
      <name val="Calibri"/>
      <family val="2"/>
      <scheme val="minor"/>
    </font>
    <font>
      <sz val="10"/>
      <color rgb="FF0000FF"/>
      <name val="Calibri"/>
      <family val="2"/>
      <scheme val="minor"/>
    </font>
    <font>
      <sz val="9"/>
      <color rgb="FF0000FF"/>
      <name val="Calibri"/>
      <family val="2"/>
      <scheme val="minor"/>
    </font>
    <font>
      <sz val="9"/>
      <color theme="1"/>
      <name val="Calibri"/>
      <family val="2"/>
      <scheme val="minor"/>
    </font>
    <font>
      <sz val="12"/>
      <color theme="3"/>
      <name val="Calibri"/>
      <family val="2"/>
      <scheme val="minor"/>
    </font>
    <font>
      <b/>
      <sz val="9"/>
      <color rgb="FF0000FF"/>
      <name val="Calibri"/>
      <family val="2"/>
    </font>
    <font>
      <b/>
      <sz val="10"/>
      <color rgb="FF000000"/>
      <name val="Calibri"/>
      <family val="2"/>
      <scheme val="minor"/>
    </font>
    <font>
      <sz val="10"/>
      <color theme="1"/>
      <name val="Calibri"/>
      <family val="2"/>
      <scheme val="minor"/>
    </font>
    <font>
      <sz val="10"/>
      <color rgb="FF0000FF"/>
      <name val="Arial"/>
      <family val="2"/>
    </font>
    <font>
      <sz val="10"/>
      <color rgb="FF002060"/>
      <name val="Calibri"/>
      <family val="2"/>
      <scheme val="minor"/>
    </font>
    <font>
      <sz val="12"/>
      <color rgb="FF002060"/>
      <name val="Times New Roman"/>
      <family val="1"/>
    </font>
    <font>
      <sz val="10"/>
      <color rgb="FF000000"/>
      <name val="Calibri"/>
      <family val="2"/>
      <scheme val="minor"/>
    </font>
    <font>
      <sz val="10"/>
      <color rgb="FF000000"/>
      <name val="Arial"/>
      <family val="2"/>
    </font>
    <font>
      <b/>
      <sz val="11"/>
      <color theme="3"/>
      <name val="Calibri"/>
      <family val="2"/>
      <scheme val="minor"/>
    </font>
    <font>
      <b/>
      <sz val="9"/>
      <color theme="3"/>
      <name val="Calibri"/>
      <family val="2"/>
      <scheme val="minor"/>
    </font>
    <font>
      <b/>
      <sz val="9"/>
      <name val="Calibri"/>
      <family val="2"/>
      <scheme val="minor"/>
    </font>
    <font>
      <b/>
      <u/>
      <sz val="9"/>
      <name val="Calibri"/>
      <family val="2"/>
      <scheme val="minor"/>
    </font>
    <font>
      <b/>
      <u/>
      <sz val="9"/>
      <color theme="3"/>
      <name val="Calibri"/>
      <family val="2"/>
      <scheme val="minor"/>
    </font>
    <font>
      <sz val="11"/>
      <color theme="0"/>
      <name val="Calibri"/>
      <family val="2"/>
      <scheme val="minor"/>
    </font>
    <font>
      <i/>
      <sz val="11"/>
      <name val="Calibri"/>
      <family val="2"/>
      <scheme val="minor"/>
    </font>
    <font>
      <i/>
      <sz val="11"/>
      <color rgb="FF0000FF"/>
      <name val="Calibri"/>
      <family val="2"/>
      <scheme val="minor"/>
    </font>
    <font>
      <sz val="9"/>
      <color theme="1"/>
      <name val="Arial"/>
      <family val="2"/>
    </font>
  </fonts>
  <fills count="26">
    <fill>
      <patternFill patternType="none"/>
    </fill>
    <fill>
      <patternFill patternType="gray125"/>
    </fill>
    <fill>
      <patternFill patternType="solid">
        <fgColor theme="0" tint="-0.14999847407452621"/>
        <bgColor indexed="64"/>
      </patternFill>
    </fill>
    <fill>
      <patternFill patternType="solid">
        <fgColor theme="0" tint="-0.14999847407452621"/>
        <bgColor rgb="FF0000FF"/>
      </patternFill>
    </fill>
    <fill>
      <patternFill patternType="solid">
        <fgColor theme="4" tint="0.59999389629810485"/>
        <bgColor indexed="64"/>
      </patternFill>
    </fill>
    <fill>
      <patternFill patternType="solid">
        <fgColor rgb="FFFFEFBD"/>
        <bgColor rgb="FF0000FF"/>
      </patternFill>
    </fill>
    <fill>
      <patternFill patternType="solid">
        <fgColor theme="2"/>
        <bgColor indexed="64"/>
      </patternFill>
    </fill>
    <fill>
      <patternFill patternType="solid">
        <fgColor rgb="FFDDEBF7"/>
        <bgColor indexed="64"/>
      </patternFill>
    </fill>
    <fill>
      <patternFill patternType="solid">
        <fgColor theme="4" tint="0.79998168889431442"/>
        <bgColor indexed="64"/>
      </patternFill>
    </fill>
    <fill>
      <patternFill patternType="solid">
        <fgColor rgb="FFFFEFBD"/>
        <bgColor indexed="64"/>
      </patternFill>
    </fill>
    <fill>
      <patternFill patternType="solid">
        <fgColor theme="7" tint="-0.249977111117893"/>
        <bgColor indexed="64"/>
      </patternFill>
    </fill>
    <fill>
      <patternFill patternType="solid">
        <fgColor theme="7"/>
        <bgColor indexed="64"/>
      </patternFill>
    </fill>
    <fill>
      <patternFill patternType="solid">
        <fgColor rgb="FFB9FFFF"/>
        <bgColor indexed="64"/>
      </patternFill>
    </fill>
    <fill>
      <patternFill patternType="solid">
        <fgColor theme="7" tint="0.79998168889431442"/>
        <bgColor indexed="64"/>
      </patternFill>
    </fill>
    <fill>
      <patternFill patternType="solid">
        <fgColor theme="7" tint="0.79998168889431442"/>
        <bgColor rgb="FFFFFFFF"/>
      </patternFill>
    </fill>
    <fill>
      <patternFill patternType="solid">
        <fgColor rgb="FFFFFF00"/>
        <bgColor indexed="64"/>
      </patternFill>
    </fill>
    <fill>
      <patternFill patternType="solid">
        <fgColor rgb="FFDCE6F1"/>
        <bgColor indexed="64"/>
      </patternFill>
    </fill>
    <fill>
      <patternFill patternType="solid">
        <fgColor theme="8" tint="0.79998168889431442"/>
        <bgColor indexed="64"/>
      </patternFill>
    </fill>
    <fill>
      <patternFill patternType="solid">
        <fgColor rgb="FF92D050"/>
        <bgColor rgb="FFFF0000"/>
      </patternFill>
    </fill>
    <fill>
      <patternFill patternType="solid">
        <fgColor rgb="FF92D050"/>
        <bgColor indexed="64"/>
      </patternFill>
    </fill>
    <fill>
      <patternFill patternType="solid">
        <fgColor theme="2"/>
        <bgColor rgb="FF0000FF"/>
      </patternFill>
    </fill>
    <fill>
      <patternFill patternType="solid">
        <fgColor theme="0"/>
        <bgColor indexed="64"/>
      </patternFill>
    </fill>
    <fill>
      <patternFill patternType="solid">
        <fgColor rgb="FFEEECE1"/>
        <bgColor indexed="64"/>
      </patternFill>
    </fill>
    <fill>
      <patternFill patternType="solid">
        <fgColor rgb="FF203764"/>
        <bgColor indexed="64"/>
      </patternFill>
    </fill>
    <fill>
      <patternFill patternType="solid">
        <fgColor rgb="FF4472C4"/>
        <bgColor indexed="64"/>
      </patternFill>
    </fill>
    <fill>
      <patternFill patternType="solid">
        <fgColor rgb="FFC5E4ED"/>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0" fontId="3" fillId="0" borderId="0"/>
    <xf numFmtId="0" fontId="5" fillId="0" borderId="0"/>
    <xf numFmtId="0" fontId="7" fillId="0" borderId="0" applyNumberFormat="0" applyFill="0" applyBorder="0" applyAlignment="0" applyProtection="0">
      <alignment vertical="top"/>
      <protection locked="0"/>
    </xf>
    <xf numFmtId="41" fontId="3" fillId="0" borderId="0" applyFont="0" applyFill="0" applyBorder="0" applyAlignment="0" applyProtection="0"/>
  </cellStyleXfs>
  <cellXfs count="374">
    <xf numFmtId="0" fontId="0" fillId="0" borderId="0" xfId="0"/>
    <xf numFmtId="0" fontId="4" fillId="2" borderId="1" xfId="1" applyFont="1" applyFill="1" applyBorder="1" applyAlignment="1">
      <alignment horizontal="center" textRotation="90" wrapText="1"/>
    </xf>
    <xf numFmtId="0" fontId="6" fillId="3" borderId="1" xfId="2" applyFont="1" applyFill="1" applyBorder="1" applyAlignment="1">
      <alignment horizontal="center" wrapText="1"/>
    </xf>
    <xf numFmtId="0" fontId="7" fillId="2" borderId="2" xfId="3" applyFill="1" applyBorder="1" applyAlignment="1" applyProtection="1">
      <alignment horizontal="center" vertical="center"/>
    </xf>
    <xf numFmtId="0" fontId="7" fillId="2" borderId="3" xfId="3" applyFill="1" applyBorder="1" applyAlignment="1" applyProtection="1">
      <alignment horizontal="center" vertical="center"/>
    </xf>
    <xf numFmtId="0" fontId="7" fillId="2" borderId="4" xfId="3" applyFill="1" applyBorder="1" applyAlignment="1" applyProtection="1">
      <alignment horizontal="center" vertical="center"/>
    </xf>
    <xf numFmtId="0" fontId="8" fillId="3" borderId="1" xfId="2" applyFont="1" applyFill="1" applyBorder="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6" fillId="2" borderId="1" xfId="1" applyFont="1" applyFill="1" applyBorder="1" applyAlignment="1">
      <alignment horizontal="center" wrapText="1"/>
    </xf>
    <xf numFmtId="0" fontId="9" fillId="0" borderId="5" xfId="1" applyFont="1" applyFill="1" applyBorder="1"/>
    <xf numFmtId="0" fontId="10" fillId="4" borderId="2" xfId="3" applyFont="1" applyFill="1" applyBorder="1" applyAlignment="1" applyProtection="1">
      <alignment horizontal="center"/>
    </xf>
    <xf numFmtId="0" fontId="10" fillId="4" borderId="3" xfId="3" applyFont="1" applyFill="1" applyBorder="1" applyAlignment="1" applyProtection="1">
      <alignment horizontal="center"/>
    </xf>
    <xf numFmtId="0" fontId="10" fillId="4" borderId="4" xfId="3" applyFont="1" applyFill="1" applyBorder="1" applyAlignment="1" applyProtection="1">
      <alignment horizontal="center"/>
    </xf>
    <xf numFmtId="2" fontId="9" fillId="0" borderId="5" xfId="1" applyNumberFormat="1" applyFont="1" applyFill="1" applyBorder="1"/>
    <xf numFmtId="0" fontId="6"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4" fillId="2" borderId="6" xfId="1" applyFont="1" applyFill="1" applyBorder="1" applyAlignment="1">
      <alignment horizontal="center" textRotation="90" wrapText="1"/>
    </xf>
    <xf numFmtId="0" fontId="6" fillId="3" borderId="6" xfId="2" applyFont="1" applyFill="1" applyBorder="1" applyAlignment="1">
      <alignment horizontal="center" wrapText="1"/>
    </xf>
    <xf numFmtId="0" fontId="11" fillId="3" borderId="5" xfId="2" applyFont="1" applyFill="1" applyBorder="1" applyAlignment="1">
      <alignment horizontal="center" wrapText="1"/>
    </xf>
    <xf numFmtId="0" fontId="8" fillId="3" borderId="6" xfId="2" applyFont="1" applyFill="1" applyBorder="1" applyAlignment="1">
      <alignment horizontal="center" wrapText="1"/>
    </xf>
    <xf numFmtId="0" fontId="6" fillId="2" borderId="6" xfId="0" applyFont="1" applyFill="1" applyBorder="1" applyAlignment="1">
      <alignment horizontal="center" wrapText="1"/>
    </xf>
    <xf numFmtId="0" fontId="6" fillId="2" borderId="6" xfId="0" applyFont="1" applyFill="1" applyBorder="1" applyAlignment="1">
      <alignment horizontal="center"/>
    </xf>
    <xf numFmtId="0" fontId="6" fillId="2" borderId="6" xfId="1" applyFont="1" applyFill="1" applyBorder="1" applyAlignment="1">
      <alignment horizontal="center" wrapText="1"/>
    </xf>
    <xf numFmtId="0" fontId="9" fillId="2" borderId="5" xfId="1" applyFont="1" applyFill="1" applyBorder="1" applyAlignment="1">
      <alignment horizontal="center"/>
    </xf>
    <xf numFmtId="0" fontId="11" fillId="2" borderId="5" xfId="1" applyFont="1" applyFill="1" applyBorder="1" applyAlignment="1">
      <alignment horizontal="center"/>
    </xf>
    <xf numFmtId="0" fontId="12" fillId="2" borderId="5" xfId="1" applyFont="1" applyFill="1" applyBorder="1" applyAlignment="1">
      <alignment horizontal="center"/>
    </xf>
    <xf numFmtId="0" fontId="13" fillId="2" borderId="5" xfId="1" applyFont="1" applyFill="1" applyBorder="1" applyAlignment="1">
      <alignment horizontal="center" textRotation="90" wrapText="1"/>
    </xf>
    <xf numFmtId="164" fontId="8" fillId="3" borderId="5" xfId="2" applyNumberFormat="1" applyFont="1" applyFill="1" applyBorder="1" applyAlignment="1">
      <alignment horizontal="center" wrapText="1"/>
    </xf>
    <xf numFmtId="0" fontId="6" fillId="3" borderId="5" xfId="2" applyFont="1" applyFill="1" applyBorder="1" applyAlignment="1">
      <alignment horizontal="center" wrapText="1"/>
    </xf>
    <xf numFmtId="0" fontId="8" fillId="3" borderId="5" xfId="2" applyFont="1" applyFill="1" applyBorder="1" applyAlignment="1">
      <alignment horizontal="center" wrapText="1"/>
    </xf>
    <xf numFmtId="0" fontId="14" fillId="3" borderId="5" xfId="2" applyFont="1" applyFill="1" applyBorder="1" applyAlignment="1">
      <alignment horizontal="center" wrapText="1"/>
    </xf>
    <xf numFmtId="0" fontId="6" fillId="2" borderId="6" xfId="0" applyFont="1" applyFill="1" applyBorder="1" applyAlignment="1">
      <alignment horizontal="center" wrapText="1"/>
    </xf>
    <xf numFmtId="0" fontId="6" fillId="2" borderId="5" xfId="0" applyFont="1" applyFill="1" applyBorder="1" applyAlignment="1">
      <alignment horizontal="center" wrapText="1"/>
    </xf>
    <xf numFmtId="0" fontId="6" fillId="2" borderId="5" xfId="0" applyFont="1" applyFill="1" applyBorder="1" applyAlignment="1">
      <alignment horizontal="center"/>
    </xf>
    <xf numFmtId="0" fontId="6" fillId="2" borderId="5" xfId="1" applyFont="1" applyFill="1" applyBorder="1" applyAlignment="1">
      <alignment horizontal="center" wrapText="1"/>
    </xf>
    <xf numFmtId="0" fontId="15" fillId="2" borderId="5" xfId="1" applyFont="1" applyFill="1" applyBorder="1" applyAlignment="1">
      <alignment horizontal="left" wrapText="1"/>
    </xf>
    <xf numFmtId="0" fontId="6" fillId="5" borderId="2" xfId="2" applyFont="1" applyFill="1" applyBorder="1" applyAlignment="1">
      <alignment horizontal="center" vertical="center" wrapText="1"/>
    </xf>
    <xf numFmtId="0" fontId="6" fillId="5" borderId="3" xfId="2" applyFont="1" applyFill="1" applyBorder="1" applyAlignment="1">
      <alignment horizontal="center" vertical="center" wrapText="1"/>
    </xf>
    <xf numFmtId="0" fontId="6" fillId="5" borderId="3" xfId="2" applyFont="1" applyFill="1" applyBorder="1" applyAlignment="1">
      <alignment horizontal="center" vertical="center"/>
    </xf>
    <xf numFmtId="0" fontId="6" fillId="5" borderId="4" xfId="2" applyFont="1" applyFill="1" applyBorder="1" applyAlignment="1">
      <alignment horizontal="center" vertical="center" wrapText="1"/>
    </xf>
    <xf numFmtId="1" fontId="12" fillId="6" borderId="5" xfId="1" applyNumberFormat="1" applyFont="1" applyFill="1" applyBorder="1" applyAlignment="1">
      <alignment horizontal="center"/>
    </xf>
    <xf numFmtId="0" fontId="12" fillId="6" borderId="5" xfId="1" applyFont="1" applyFill="1" applyBorder="1" applyAlignment="1">
      <alignment horizontal="center"/>
    </xf>
    <xf numFmtId="2" fontId="16" fillId="0" borderId="5" xfId="1" applyNumberFormat="1" applyFont="1" applyFill="1" applyBorder="1" applyAlignment="1">
      <alignment horizontal="center" vertical="center"/>
    </xf>
    <xf numFmtId="0" fontId="9" fillId="7" borderId="5" xfId="1" applyFont="1" applyFill="1" applyBorder="1" applyAlignment="1">
      <alignment vertical="center" wrapText="1"/>
    </xf>
    <xf numFmtId="0" fontId="9" fillId="8" borderId="5" xfId="1" applyFont="1" applyFill="1" applyBorder="1" applyAlignment="1">
      <alignment horizontal="center" vertical="center" wrapText="1"/>
    </xf>
    <xf numFmtId="0" fontId="9" fillId="8" borderId="5" xfId="1" applyFont="1" applyFill="1" applyBorder="1" applyAlignment="1">
      <alignment horizontal="center" vertical="center"/>
    </xf>
    <xf numFmtId="3" fontId="9" fillId="8" borderId="5" xfId="4" applyNumberFormat="1" applyFont="1" applyFill="1" applyBorder="1" applyAlignment="1">
      <alignment horizontal="right" vertical="center"/>
    </xf>
    <xf numFmtId="41" fontId="9" fillId="8" borderId="5" xfId="4" applyFont="1" applyFill="1" applyBorder="1" applyAlignment="1">
      <alignment horizontal="center" vertical="center"/>
    </xf>
    <xf numFmtId="0" fontId="16" fillId="8" borderId="5" xfId="1" applyFont="1" applyFill="1" applyBorder="1" applyAlignment="1">
      <alignment horizontal="center" vertical="center"/>
    </xf>
    <xf numFmtId="164" fontId="17" fillId="8" borderId="5" xfId="0" applyNumberFormat="1" applyFont="1" applyFill="1" applyBorder="1" applyAlignment="1">
      <alignment horizontal="center" vertical="center" wrapText="1"/>
    </xf>
    <xf numFmtId="41" fontId="9" fillId="8" borderId="5" xfId="4" applyFont="1" applyFill="1" applyBorder="1" applyAlignment="1">
      <alignment horizontal="right" vertical="center"/>
    </xf>
    <xf numFmtId="0" fontId="9" fillId="8" borderId="5" xfId="0" applyFont="1" applyFill="1" applyBorder="1" applyAlignment="1">
      <alignment horizontal="center" vertical="center"/>
    </xf>
    <xf numFmtId="0" fontId="18" fillId="8" borderId="5" xfId="0" applyFont="1" applyFill="1" applyBorder="1" applyAlignment="1">
      <alignment horizontal="left" vertical="center" wrapText="1"/>
    </xf>
    <xf numFmtId="0" fontId="18" fillId="8" borderId="5" xfId="1" applyFont="1" applyFill="1" applyBorder="1" applyAlignment="1">
      <alignment vertical="center" wrapText="1"/>
    </xf>
    <xf numFmtId="0" fontId="9" fillId="9" borderId="5" xfId="1" applyFont="1" applyFill="1" applyBorder="1" applyAlignment="1">
      <alignment horizontal="center" vertical="center"/>
    </xf>
    <xf numFmtId="0" fontId="9" fillId="9" borderId="5" xfId="2" applyFont="1" applyFill="1" applyBorder="1" applyAlignment="1">
      <alignment horizontal="center" vertical="center" wrapText="1"/>
    </xf>
    <xf numFmtId="2" fontId="12" fillId="0" borderId="5" xfId="1" applyNumberFormat="1" applyFont="1" applyFill="1" applyBorder="1" applyAlignment="1">
      <alignment horizontal="center" vertical="center"/>
    </xf>
    <xf numFmtId="0" fontId="12" fillId="0" borderId="5" xfId="1" applyFont="1" applyFill="1" applyBorder="1" applyAlignment="1">
      <alignment horizontal="center" vertical="center"/>
    </xf>
    <xf numFmtId="0" fontId="16" fillId="4" borderId="5" xfId="1" applyFont="1" applyFill="1" applyBorder="1" applyAlignment="1">
      <alignment horizontal="center" vertical="center"/>
    </xf>
    <xf numFmtId="164" fontId="17" fillId="8" borderId="6" xfId="0" applyNumberFormat="1" applyFont="1" applyFill="1" applyBorder="1" applyAlignment="1">
      <alignment horizontal="center" vertical="center" wrapText="1"/>
    </xf>
    <xf numFmtId="0" fontId="5" fillId="8" borderId="5" xfId="3" applyFont="1" applyFill="1" applyBorder="1" applyAlignment="1" applyProtection="1">
      <alignment horizontal="left" vertical="center" wrapText="1"/>
    </xf>
    <xf numFmtId="0" fontId="16" fillId="10" borderId="5" xfId="1" applyFont="1" applyFill="1" applyBorder="1" applyAlignment="1">
      <alignment horizontal="center" vertical="center"/>
    </xf>
    <xf numFmtId="0" fontId="19" fillId="8" borderId="5" xfId="0" applyFont="1" applyFill="1" applyBorder="1" applyAlignment="1">
      <alignment horizontal="left" vertical="center" wrapText="1"/>
    </xf>
    <xf numFmtId="0" fontId="9" fillId="11" borderId="5" xfId="1" applyFont="1" applyFill="1" applyBorder="1" applyAlignment="1">
      <alignment horizontal="center" vertical="center"/>
    </xf>
    <xf numFmtId="0" fontId="16" fillId="12" borderId="5" xfId="1" applyFont="1" applyFill="1" applyBorder="1" applyAlignment="1">
      <alignment horizontal="center" vertical="center"/>
    </xf>
    <xf numFmtId="0" fontId="20" fillId="8" borderId="5" xfId="0" applyFont="1" applyFill="1" applyBorder="1" applyAlignment="1">
      <alignment horizontal="left" vertical="center" wrapText="1"/>
    </xf>
    <xf numFmtId="0" fontId="21" fillId="8" borderId="5" xfId="0" applyFont="1" applyFill="1" applyBorder="1" applyAlignment="1">
      <alignment horizontal="left" vertical="center" wrapText="1"/>
    </xf>
    <xf numFmtId="0" fontId="9" fillId="8" borderId="5" xfId="1" applyFont="1" applyFill="1" applyBorder="1" applyAlignment="1">
      <alignment vertical="center" wrapText="1"/>
    </xf>
    <xf numFmtId="37" fontId="9" fillId="8" borderId="5" xfId="4" applyNumberFormat="1" applyFont="1" applyFill="1" applyBorder="1" applyAlignment="1">
      <alignment horizontal="right" vertical="center"/>
    </xf>
    <xf numFmtId="0" fontId="9" fillId="13" borderId="5" xfId="2" applyFont="1" applyFill="1" applyBorder="1" applyAlignment="1">
      <alignment horizontal="left" vertical="center" wrapText="1"/>
    </xf>
    <xf numFmtId="0" fontId="9" fillId="13" borderId="5" xfId="2" applyFont="1" applyFill="1" applyBorder="1" applyAlignment="1">
      <alignment horizontal="center" vertical="center"/>
    </xf>
    <xf numFmtId="3" fontId="9" fillId="13" borderId="5" xfId="2" applyNumberFormat="1" applyFont="1" applyFill="1" applyBorder="1" applyAlignment="1">
      <alignment horizontal="right" vertical="center"/>
    </xf>
    <xf numFmtId="0" fontId="3" fillId="13" borderId="5" xfId="2" applyFont="1" applyFill="1" applyBorder="1" applyAlignment="1">
      <alignment horizontal="center" vertical="center"/>
    </xf>
    <xf numFmtId="0" fontId="16" fillId="13" borderId="5" xfId="2" applyFont="1" applyFill="1" applyBorder="1" applyAlignment="1">
      <alignment horizontal="center" vertical="center"/>
    </xf>
    <xf numFmtId="164" fontId="17" fillId="13" borderId="6" xfId="0" applyNumberFormat="1" applyFont="1" applyFill="1" applyBorder="1" applyAlignment="1">
      <alignment horizontal="center" vertical="center" wrapText="1"/>
    </xf>
    <xf numFmtId="165" fontId="9" fillId="13" borderId="5" xfId="2" applyNumberFormat="1" applyFont="1" applyFill="1" applyBorder="1" applyAlignment="1">
      <alignment horizontal="right" vertical="center"/>
    </xf>
    <xf numFmtId="0" fontId="18" fillId="13" borderId="5" xfId="0" applyFont="1" applyFill="1" applyBorder="1" applyAlignment="1">
      <alignment horizontal="left" vertical="center" wrapText="1"/>
    </xf>
    <xf numFmtId="0" fontId="18" fillId="13" borderId="5" xfId="1" applyFont="1" applyFill="1" applyBorder="1" applyAlignment="1">
      <alignment horizontal="left" vertical="center" wrapText="1"/>
    </xf>
    <xf numFmtId="0" fontId="9" fillId="0" borderId="5" xfId="1" applyFont="1" applyFill="1" applyBorder="1" applyAlignment="1">
      <alignment horizontal="center"/>
    </xf>
    <xf numFmtId="0" fontId="16" fillId="0" borderId="5" xfId="1" applyFont="1" applyFill="1" applyBorder="1" applyAlignment="1">
      <alignment horizontal="center"/>
    </xf>
    <xf numFmtId="0" fontId="16" fillId="11" borderId="5" xfId="1" applyFont="1" applyFill="1" applyBorder="1" applyAlignment="1">
      <alignment horizontal="center" vertical="center"/>
    </xf>
    <xf numFmtId="1" fontId="16" fillId="4" borderId="5" xfId="1" applyNumberFormat="1" applyFont="1" applyFill="1" applyBorder="1" applyAlignment="1">
      <alignment horizontal="center" vertical="center"/>
    </xf>
    <xf numFmtId="166" fontId="17" fillId="13" borderId="5" xfId="0" applyNumberFormat="1" applyFont="1" applyFill="1" applyBorder="1" applyAlignment="1">
      <alignment horizontal="center" vertical="center" wrapText="1"/>
    </xf>
    <xf numFmtId="41" fontId="9" fillId="13" borderId="5" xfId="2" applyNumberFormat="1" applyFont="1" applyFill="1" applyBorder="1" applyAlignment="1">
      <alignment horizontal="right" vertical="center"/>
    </xf>
    <xf numFmtId="1" fontId="9" fillId="13" borderId="5" xfId="2" applyNumberFormat="1" applyFont="1" applyFill="1" applyBorder="1" applyAlignment="1">
      <alignment horizontal="center" vertical="center"/>
    </xf>
    <xf numFmtId="167" fontId="16" fillId="0" borderId="5" xfId="1" applyNumberFormat="1" applyFont="1" applyFill="1" applyBorder="1" applyAlignment="1">
      <alignment horizontal="center"/>
    </xf>
    <xf numFmtId="0" fontId="9" fillId="0" borderId="5" xfId="1" applyFont="1" applyFill="1" applyBorder="1" applyAlignment="1">
      <alignment horizontal="center" vertical="center"/>
    </xf>
    <xf numFmtId="164" fontId="17" fillId="13" borderId="5" xfId="0" applyNumberFormat="1" applyFont="1" applyFill="1" applyBorder="1" applyAlignment="1">
      <alignment horizontal="center" vertical="center" wrapText="1"/>
    </xf>
    <xf numFmtId="0" fontId="9" fillId="14" borderId="5" xfId="2" applyFont="1" applyFill="1" applyBorder="1" applyAlignment="1">
      <alignment horizontal="center" vertical="center"/>
    </xf>
    <xf numFmtId="165" fontId="9" fillId="14" borderId="5" xfId="2" applyNumberFormat="1" applyFont="1" applyFill="1" applyBorder="1" applyAlignment="1">
      <alignment horizontal="center" vertical="center"/>
    </xf>
    <xf numFmtId="0" fontId="16" fillId="14" borderId="5" xfId="2" applyFont="1" applyFill="1" applyBorder="1" applyAlignment="1">
      <alignment horizontal="center" vertical="center"/>
    </xf>
    <xf numFmtId="165" fontId="9" fillId="14" borderId="5" xfId="2" applyNumberFormat="1" applyFont="1" applyFill="1" applyBorder="1" applyAlignment="1">
      <alignment horizontal="right" vertical="center"/>
    </xf>
    <xf numFmtId="0" fontId="18" fillId="13" borderId="5" xfId="2" applyFont="1" applyFill="1" applyBorder="1" applyAlignment="1">
      <alignment horizontal="left" vertical="center"/>
    </xf>
    <xf numFmtId="165" fontId="9" fillId="14" borderId="5" xfId="2" applyNumberFormat="1" applyFont="1" applyFill="1" applyBorder="1" applyAlignment="1">
      <alignment horizontal="right" vertical="center" wrapText="1"/>
    </xf>
    <xf numFmtId="0" fontId="18" fillId="13" borderId="5" xfId="2" applyFont="1" applyFill="1" applyBorder="1" applyAlignment="1">
      <alignment horizontal="left" vertical="center" wrapText="1"/>
    </xf>
    <xf numFmtId="0" fontId="18" fillId="13" borderId="0" xfId="1" applyFont="1" applyFill="1" applyBorder="1" applyAlignment="1">
      <alignment horizontal="left" vertical="center" wrapText="1"/>
    </xf>
    <xf numFmtId="1" fontId="9" fillId="4" borderId="5" xfId="1" applyNumberFormat="1" applyFont="1" applyFill="1" applyBorder="1" applyAlignment="1">
      <alignment horizontal="center" vertical="center"/>
    </xf>
    <xf numFmtId="0" fontId="22" fillId="13" borderId="5" xfId="2" applyFont="1" applyFill="1" applyBorder="1" applyAlignment="1">
      <alignment horizontal="left" vertical="center"/>
    </xf>
    <xf numFmtId="0" fontId="9" fillId="14" borderId="5" xfId="2" applyFont="1" applyFill="1" applyBorder="1" applyAlignment="1">
      <alignment horizontal="center" vertical="center" wrapText="1"/>
    </xf>
    <xf numFmtId="0" fontId="16" fillId="12" borderId="6" xfId="1" applyFont="1" applyFill="1" applyBorder="1" applyAlignment="1">
      <alignment horizontal="center" vertical="center"/>
    </xf>
    <xf numFmtId="0" fontId="9" fillId="13" borderId="5" xfId="2" applyFont="1" applyFill="1" applyBorder="1" applyAlignment="1">
      <alignment horizontal="center" vertical="center" wrapText="1"/>
    </xf>
    <xf numFmtId="0" fontId="18" fillId="13" borderId="5" xfId="1" applyFont="1" applyFill="1" applyBorder="1" applyAlignment="1">
      <alignment vertical="center" wrapText="1"/>
    </xf>
    <xf numFmtId="3" fontId="9" fillId="8" borderId="5" xfId="2" applyNumberFormat="1" applyFont="1" applyFill="1" applyBorder="1" applyAlignment="1">
      <alignment horizontal="right" vertical="center"/>
    </xf>
    <xf numFmtId="0" fontId="9" fillId="8" borderId="5" xfId="1" applyFont="1" applyFill="1" applyBorder="1" applyAlignment="1">
      <alignment horizontal="left" vertical="center" wrapText="1"/>
    </xf>
    <xf numFmtId="0" fontId="9" fillId="6" borderId="5" xfId="1" applyFont="1" applyFill="1" applyBorder="1"/>
    <xf numFmtId="166" fontId="17" fillId="8" borderId="6" xfId="0" applyNumberFormat="1" applyFont="1" applyFill="1" applyBorder="1" applyAlignment="1">
      <alignment horizontal="center" vertical="center" wrapText="1"/>
    </xf>
    <xf numFmtId="0" fontId="9" fillId="8" borderId="5" xfId="2" applyFont="1" applyFill="1" applyBorder="1" applyAlignment="1">
      <alignment horizontal="left" vertical="center" wrapText="1"/>
    </xf>
    <xf numFmtId="0" fontId="23" fillId="8" borderId="5" xfId="2" applyFont="1" applyFill="1" applyBorder="1" applyAlignment="1">
      <alignment horizontal="center" vertical="center"/>
    </xf>
    <xf numFmtId="0" fontId="24" fillId="8" borderId="5" xfId="2" applyFont="1" applyFill="1" applyBorder="1" applyAlignment="1">
      <alignment horizontal="center" vertical="center"/>
    </xf>
    <xf numFmtId="165" fontId="9" fillId="8" borderId="5" xfId="2" applyNumberFormat="1" applyFont="1" applyFill="1" applyBorder="1" applyAlignment="1">
      <alignment horizontal="right" vertical="center"/>
    </xf>
    <xf numFmtId="0" fontId="18" fillId="8" borderId="5" xfId="1" applyFont="1" applyFill="1" applyBorder="1" applyAlignment="1">
      <alignment horizontal="left" vertical="center" wrapText="1"/>
    </xf>
    <xf numFmtId="166" fontId="17" fillId="8" borderId="5" xfId="0" applyNumberFormat="1" applyFont="1" applyFill="1" applyBorder="1" applyAlignment="1">
      <alignment horizontal="center" vertical="center" wrapText="1"/>
    </xf>
    <xf numFmtId="0" fontId="18" fillId="8" borderId="5" xfId="1" applyNumberFormat="1" applyFont="1" applyFill="1" applyBorder="1" applyAlignment="1">
      <alignment vertical="center" wrapText="1"/>
    </xf>
    <xf numFmtId="0" fontId="25" fillId="8" borderId="5" xfId="2" applyFont="1" applyFill="1" applyBorder="1" applyAlignment="1">
      <alignment horizontal="left" vertical="center"/>
    </xf>
    <xf numFmtId="41" fontId="9" fillId="8" borderId="5" xfId="4" applyFont="1" applyFill="1" applyBorder="1" applyAlignment="1">
      <alignment horizontal="right" vertical="center" wrapText="1"/>
    </xf>
    <xf numFmtId="0" fontId="17" fillId="8" borderId="5" xfId="1" applyFont="1" applyFill="1" applyBorder="1" applyAlignment="1">
      <alignment horizontal="center" vertical="center"/>
    </xf>
    <xf numFmtId="0" fontId="9" fillId="8" borderId="5" xfId="1" quotePrefix="1" applyFont="1" applyFill="1" applyBorder="1" applyAlignment="1">
      <alignment horizontal="center" vertical="center"/>
    </xf>
    <xf numFmtId="1" fontId="9" fillId="8" borderId="5" xfId="0" applyNumberFormat="1" applyFont="1" applyFill="1" applyBorder="1" applyAlignment="1">
      <alignment horizontal="center" vertical="center"/>
    </xf>
    <xf numFmtId="0" fontId="3" fillId="8" borderId="5" xfId="1" applyFont="1" applyFill="1" applyBorder="1" applyAlignment="1">
      <alignment horizontal="center" vertical="center"/>
    </xf>
    <xf numFmtId="0" fontId="9" fillId="15" borderId="5" xfId="1" applyFont="1" applyFill="1" applyBorder="1"/>
    <xf numFmtId="15" fontId="17" fillId="8" borderId="5" xfId="1" applyNumberFormat="1" applyFont="1" applyFill="1" applyBorder="1" applyAlignment="1">
      <alignment horizontal="center" vertical="center"/>
    </xf>
    <xf numFmtId="0" fontId="9" fillId="13" borderId="5" xfId="1" applyFont="1" applyFill="1" applyBorder="1" applyAlignment="1">
      <alignment vertical="center" wrapText="1"/>
    </xf>
    <xf numFmtId="0" fontId="9" fillId="13" borderId="5" xfId="1" applyFont="1" applyFill="1" applyBorder="1" applyAlignment="1">
      <alignment horizontal="center" vertical="center" wrapText="1"/>
    </xf>
    <xf numFmtId="0" fontId="9" fillId="13" borderId="5" xfId="1" applyFont="1" applyFill="1" applyBorder="1" applyAlignment="1">
      <alignment horizontal="center" vertical="center"/>
    </xf>
    <xf numFmtId="0" fontId="3" fillId="13" borderId="5" xfId="1" applyFont="1" applyFill="1" applyBorder="1" applyAlignment="1">
      <alignment horizontal="center" vertical="center"/>
    </xf>
    <xf numFmtId="0" fontId="16" fillId="13" borderId="5" xfId="1" applyFont="1" applyFill="1" applyBorder="1" applyAlignment="1">
      <alignment horizontal="center" vertical="center"/>
    </xf>
    <xf numFmtId="41" fontId="9" fillId="13" borderId="5" xfId="4" applyFont="1" applyFill="1" applyBorder="1" applyAlignment="1">
      <alignment horizontal="right" vertical="center"/>
    </xf>
    <xf numFmtId="0" fontId="9" fillId="13" borderId="5" xfId="0" applyFont="1" applyFill="1" applyBorder="1" applyAlignment="1">
      <alignment horizontal="center" vertical="center"/>
    </xf>
    <xf numFmtId="0" fontId="23" fillId="9" borderId="5" xfId="0" applyFont="1" applyFill="1" applyBorder="1" applyAlignment="1">
      <alignment horizontal="center" vertical="center"/>
    </xf>
    <xf numFmtId="0" fontId="23" fillId="0" borderId="5" xfId="0" applyFont="1" applyFill="1" applyBorder="1"/>
    <xf numFmtId="0" fontId="0" fillId="0" borderId="5" xfId="0" applyFill="1" applyBorder="1"/>
    <xf numFmtId="15" fontId="17" fillId="13" borderId="5" xfId="0" applyNumberFormat="1" applyFont="1" applyFill="1" applyBorder="1" applyAlignment="1">
      <alignment horizontal="center" vertical="center" wrapText="1"/>
    </xf>
    <xf numFmtId="0" fontId="17" fillId="13" borderId="5" xfId="0" applyNumberFormat="1" applyFont="1" applyFill="1" applyBorder="1" applyAlignment="1">
      <alignment horizontal="center" vertical="center" wrapText="1"/>
    </xf>
    <xf numFmtId="0" fontId="9" fillId="13" borderId="5" xfId="0" applyFont="1" applyFill="1" applyBorder="1" applyAlignment="1">
      <alignment horizontal="right" vertical="center"/>
    </xf>
    <xf numFmtId="168" fontId="9" fillId="13" borderId="5" xfId="0" applyNumberFormat="1" applyFont="1" applyFill="1" applyBorder="1" applyAlignment="1">
      <alignment horizontal="center" vertical="center"/>
    </xf>
    <xf numFmtId="0" fontId="21" fillId="13" borderId="5" xfId="0" applyFont="1" applyFill="1" applyBorder="1" applyAlignment="1">
      <alignment horizontal="left" vertical="center" wrapText="1"/>
    </xf>
    <xf numFmtId="0" fontId="23" fillId="14" borderId="5" xfId="2" applyFont="1" applyFill="1" applyBorder="1" applyAlignment="1">
      <alignment horizontal="center" vertical="center"/>
    </xf>
    <xf numFmtId="0" fontId="26" fillId="14" borderId="5" xfId="2" applyFont="1" applyFill="1" applyBorder="1" applyAlignment="1">
      <alignment horizontal="center" vertical="center"/>
    </xf>
    <xf numFmtId="0" fontId="24" fillId="13" borderId="5" xfId="2" applyFont="1" applyFill="1" applyBorder="1" applyAlignment="1">
      <alignment horizontal="center" vertical="center"/>
    </xf>
    <xf numFmtId="0" fontId="23" fillId="13" borderId="5" xfId="2" applyFont="1" applyFill="1" applyBorder="1" applyAlignment="1">
      <alignment horizontal="center" vertical="center"/>
    </xf>
    <xf numFmtId="0" fontId="25" fillId="13" borderId="5" xfId="2" applyFont="1" applyFill="1" applyBorder="1" applyAlignment="1">
      <alignment horizontal="left" vertical="center"/>
    </xf>
    <xf numFmtId="0" fontId="9" fillId="0" borderId="5" xfId="1" applyFont="1" applyFill="1" applyBorder="1" applyAlignment="1">
      <alignment horizontal="left" vertical="center"/>
    </xf>
    <xf numFmtId="0" fontId="18" fillId="8" borderId="5" xfId="0" applyFont="1" applyFill="1" applyBorder="1" applyAlignment="1">
      <alignment horizontal="left" vertical="center"/>
    </xf>
    <xf numFmtId="0" fontId="18" fillId="13" borderId="5" xfId="0" applyFont="1" applyFill="1" applyBorder="1" applyAlignment="1">
      <alignment horizontal="left" vertical="center"/>
    </xf>
    <xf numFmtId="0" fontId="17" fillId="13" borderId="5" xfId="1" applyFont="1" applyFill="1" applyBorder="1" applyAlignment="1">
      <alignment horizontal="center" vertical="center"/>
    </xf>
    <xf numFmtId="0" fontId="9" fillId="0" borderId="4" xfId="1" applyFont="1" applyFill="1" applyBorder="1"/>
    <xf numFmtId="15" fontId="17" fillId="13" borderId="5" xfId="1" applyNumberFormat="1" applyFont="1" applyFill="1" applyBorder="1" applyAlignment="1">
      <alignment horizontal="center" vertical="center"/>
    </xf>
    <xf numFmtId="0" fontId="9" fillId="0" borderId="0" xfId="1" applyFont="1" applyFill="1" applyBorder="1"/>
    <xf numFmtId="0" fontId="0" fillId="0" borderId="0" xfId="0" applyBorder="1"/>
    <xf numFmtId="0" fontId="3" fillId="0" borderId="0" xfId="1"/>
    <xf numFmtId="0" fontId="3" fillId="0" borderId="0" xfId="1" applyBorder="1"/>
    <xf numFmtId="0" fontId="0" fillId="0" borderId="0" xfId="0" applyFill="1" applyBorder="1"/>
    <xf numFmtId="0" fontId="27" fillId="13" borderId="5" xfId="1" applyFont="1" applyFill="1" applyBorder="1" applyAlignment="1">
      <alignment horizontal="center" vertical="center"/>
    </xf>
    <xf numFmtId="1" fontId="9" fillId="13" borderId="5" xfId="0" applyNumberFormat="1" applyFont="1" applyFill="1" applyBorder="1" applyAlignment="1">
      <alignment horizontal="center" vertical="center"/>
    </xf>
    <xf numFmtId="0" fontId="9" fillId="0" borderId="0" xfId="1" applyFont="1"/>
    <xf numFmtId="1" fontId="9" fillId="10" borderId="5" xfId="1" applyNumberFormat="1" applyFont="1" applyFill="1" applyBorder="1" applyAlignment="1">
      <alignment horizontal="center" vertical="center"/>
    </xf>
    <xf numFmtId="0" fontId="9" fillId="8" borderId="5" xfId="1" applyFont="1" applyFill="1" applyBorder="1" applyAlignment="1">
      <alignment horizontal="left" vertical="center"/>
    </xf>
    <xf numFmtId="0" fontId="9" fillId="8" borderId="5" xfId="2" applyFont="1" applyFill="1" applyBorder="1" applyAlignment="1">
      <alignment horizontal="center" vertical="center" wrapText="1"/>
    </xf>
    <xf numFmtId="0" fontId="9" fillId="8" borderId="5" xfId="1" applyFont="1" applyFill="1" applyBorder="1"/>
    <xf numFmtId="2" fontId="12" fillId="8" borderId="5" xfId="1" applyNumberFormat="1" applyFont="1" applyFill="1" applyBorder="1" applyAlignment="1">
      <alignment horizontal="center"/>
    </xf>
    <xf numFmtId="0" fontId="27" fillId="0" borderId="5" xfId="1" applyFont="1" applyFill="1" applyBorder="1" applyAlignment="1">
      <alignment vertical="center" wrapText="1"/>
    </xf>
    <xf numFmtId="1" fontId="9" fillId="11" borderId="5" xfId="1" applyNumberFormat="1" applyFont="1" applyFill="1" applyBorder="1" applyAlignment="1">
      <alignment horizontal="center" vertical="center"/>
    </xf>
    <xf numFmtId="166" fontId="17" fillId="16" borderId="5" xfId="0" applyNumberFormat="1" applyFont="1" applyFill="1" applyBorder="1" applyAlignment="1">
      <alignment horizontal="center" vertical="center" wrapText="1"/>
    </xf>
    <xf numFmtId="0" fontId="17" fillId="16" borderId="5" xfId="1" applyFont="1" applyFill="1" applyBorder="1" applyAlignment="1">
      <alignment horizontal="center" vertical="center"/>
    </xf>
    <xf numFmtId="0" fontId="17" fillId="0" borderId="5" xfId="1" applyFont="1" applyFill="1" applyBorder="1" applyAlignment="1">
      <alignment horizontal="center" vertical="center"/>
    </xf>
    <xf numFmtId="0" fontId="5" fillId="0" borderId="0" xfId="0" applyFont="1"/>
    <xf numFmtId="0" fontId="18" fillId="8" borderId="1" xfId="1" applyFont="1" applyFill="1" applyBorder="1" applyAlignment="1">
      <alignment vertical="center" wrapText="1"/>
    </xf>
    <xf numFmtId="0" fontId="3" fillId="0" borderId="5" xfId="1" applyFill="1" applyBorder="1"/>
    <xf numFmtId="0" fontId="9" fillId="6" borderId="0" xfId="1" applyFont="1" applyFill="1" applyBorder="1"/>
    <xf numFmtId="0" fontId="3" fillId="0" borderId="0" xfId="1" applyFill="1" applyBorder="1"/>
    <xf numFmtId="0" fontId="3" fillId="0" borderId="4" xfId="1" applyFill="1" applyBorder="1"/>
    <xf numFmtId="0" fontId="18" fillId="13" borderId="5" xfId="0" applyFont="1" applyFill="1" applyBorder="1" applyAlignment="1">
      <alignment horizontal="center" vertical="center" wrapText="1"/>
    </xf>
    <xf numFmtId="0" fontId="26" fillId="13" borderId="5" xfId="2" applyFont="1" applyFill="1" applyBorder="1" applyAlignment="1">
      <alignment horizontal="center" vertical="center"/>
    </xf>
    <xf numFmtId="0" fontId="16" fillId="0" borderId="4" xfId="1" applyFont="1" applyFill="1" applyBorder="1" applyAlignment="1">
      <alignment horizontal="center"/>
    </xf>
    <xf numFmtId="0" fontId="16" fillId="0" borderId="5" xfId="1" applyFont="1" applyFill="1" applyBorder="1" applyAlignment="1">
      <alignment horizontal="center" vertical="center"/>
    </xf>
    <xf numFmtId="0" fontId="9" fillId="0" borderId="5" xfId="1" applyFont="1" applyBorder="1" applyAlignment="1">
      <alignment vertical="center" wrapText="1"/>
    </xf>
    <xf numFmtId="0" fontId="9" fillId="0" borderId="5" xfId="1" applyFont="1" applyBorder="1" applyAlignment="1">
      <alignment horizontal="center" vertical="center"/>
    </xf>
    <xf numFmtId="0" fontId="3" fillId="0" borderId="5" xfId="1" applyBorder="1" applyAlignment="1">
      <alignment horizontal="center" vertical="center"/>
    </xf>
    <xf numFmtId="0" fontId="3" fillId="0" borderId="5" xfId="1" applyBorder="1" applyAlignment="1">
      <alignment horizontal="right" vertical="center"/>
    </xf>
    <xf numFmtId="0" fontId="16" fillId="0" borderId="5" xfId="1" applyFont="1" applyBorder="1" applyAlignment="1">
      <alignment horizontal="center" vertical="center"/>
    </xf>
    <xf numFmtId="0" fontId="3" fillId="0" borderId="5" xfId="1" applyFont="1" applyBorder="1" applyAlignment="1">
      <alignment horizontal="center" vertical="center"/>
    </xf>
    <xf numFmtId="0" fontId="5" fillId="0" borderId="5" xfId="0" applyFont="1" applyFill="1" applyBorder="1" applyAlignment="1">
      <alignment vertical="center"/>
    </xf>
    <xf numFmtId="0" fontId="0" fillId="0" borderId="5" xfId="0" applyBorder="1" applyAlignment="1">
      <alignment horizontal="center" vertical="center"/>
    </xf>
    <xf numFmtId="0" fontId="5" fillId="0" borderId="5" xfId="0" applyFont="1" applyBorder="1" applyAlignment="1">
      <alignment vertical="center"/>
    </xf>
    <xf numFmtId="0" fontId="18" fillId="0" borderId="5" xfId="0" applyFont="1" applyFill="1" applyBorder="1" applyAlignment="1">
      <alignment horizontal="left" vertical="center" wrapText="1"/>
    </xf>
    <xf numFmtId="0" fontId="18" fillId="0" borderId="5" xfId="1" applyFont="1" applyBorder="1" applyAlignment="1">
      <alignment vertical="center" wrapText="1"/>
    </xf>
    <xf numFmtId="0" fontId="9" fillId="0" borderId="7" xfId="1" applyFont="1" applyFill="1" applyBorder="1"/>
    <xf numFmtId="2" fontId="9" fillId="0" borderId="1" xfId="1" applyNumberFormat="1" applyFont="1" applyFill="1" applyBorder="1"/>
    <xf numFmtId="2" fontId="12" fillId="2" borderId="1" xfId="1" applyNumberFormat="1" applyFont="1" applyFill="1" applyBorder="1" applyAlignment="1">
      <alignment horizontal="center"/>
    </xf>
    <xf numFmtId="0" fontId="3" fillId="0" borderId="0" xfId="1" applyFill="1"/>
    <xf numFmtId="0" fontId="8" fillId="0" borderId="5" xfId="1" applyFont="1" applyFill="1" applyBorder="1" applyAlignment="1">
      <alignment horizontal="center" vertical="center"/>
    </xf>
    <xf numFmtId="0" fontId="9" fillId="6" borderId="8" xfId="1" applyFont="1" applyFill="1" applyBorder="1"/>
    <xf numFmtId="0" fontId="9" fillId="6" borderId="9" xfId="1" applyFont="1" applyFill="1" applyBorder="1"/>
    <xf numFmtId="2" fontId="11" fillId="6" borderId="9" xfId="1" applyNumberFormat="1" applyFont="1" applyFill="1" applyBorder="1"/>
    <xf numFmtId="2" fontId="9" fillId="6" borderId="9" xfId="1" applyNumberFormat="1" applyFont="1" applyFill="1" applyBorder="1"/>
    <xf numFmtId="2" fontId="12" fillId="6" borderId="10" xfId="1" applyNumberFormat="1" applyFont="1" applyFill="1" applyBorder="1" applyAlignment="1">
      <alignment horizontal="center"/>
    </xf>
    <xf numFmtId="0" fontId="28" fillId="0" borderId="5" xfId="1" applyFont="1" applyFill="1" applyBorder="1" applyAlignment="1">
      <alignment horizontal="center" vertical="center"/>
    </xf>
    <xf numFmtId="0" fontId="6" fillId="0" borderId="4" xfId="1" applyFont="1" applyFill="1" applyBorder="1"/>
    <xf numFmtId="2" fontId="9" fillId="0" borderId="11" xfId="1" applyNumberFormat="1" applyFont="1" applyFill="1" applyBorder="1"/>
    <xf numFmtId="0" fontId="29" fillId="17" borderId="5" xfId="1" applyFont="1" applyFill="1" applyBorder="1" applyAlignment="1">
      <alignment vertical="center"/>
    </xf>
    <xf numFmtId="0" fontId="3" fillId="17" borderId="0" xfId="1" applyFill="1" applyAlignment="1">
      <alignment vertical="center" wrapText="1"/>
    </xf>
    <xf numFmtId="0" fontId="18" fillId="17" borderId="5" xfId="0" applyFont="1" applyFill="1" applyBorder="1" applyAlignment="1">
      <alignment horizontal="left" vertical="center" wrapText="1"/>
    </xf>
    <xf numFmtId="0" fontId="6" fillId="0" borderId="12" xfId="1" applyFont="1" applyFill="1" applyBorder="1"/>
    <xf numFmtId="2" fontId="9" fillId="0" borderId="13" xfId="1" applyNumberFormat="1" applyFont="1" applyFill="1" applyBorder="1"/>
    <xf numFmtId="2" fontId="12" fillId="2" borderId="13" xfId="1" applyNumberFormat="1" applyFont="1" applyFill="1" applyBorder="1" applyAlignment="1">
      <alignment horizontal="right"/>
    </xf>
    <xf numFmtId="2" fontId="9" fillId="0" borderId="14" xfId="1" applyNumberFormat="1" applyFont="1" applyFill="1" applyBorder="1"/>
    <xf numFmtId="0" fontId="8" fillId="11" borderId="5" xfId="1" applyFont="1" applyFill="1" applyBorder="1" applyAlignment="1">
      <alignment horizontal="center" vertical="center"/>
    </xf>
    <xf numFmtId="0" fontId="6" fillId="17" borderId="5" xfId="1" applyFont="1" applyFill="1" applyBorder="1" applyAlignment="1">
      <alignment horizontal="left" vertical="center" wrapText="1"/>
    </xf>
    <xf numFmtId="0" fontId="30" fillId="0" borderId="5" xfId="1" applyFont="1" applyFill="1" applyBorder="1" applyAlignment="1">
      <alignment horizontal="left" vertical="center"/>
    </xf>
    <xf numFmtId="0" fontId="3" fillId="0" borderId="5" xfId="1" applyBorder="1" applyAlignment="1">
      <alignment vertical="center"/>
    </xf>
    <xf numFmtId="0" fontId="31" fillId="0" borderId="5" xfId="1" applyFont="1" applyFill="1" applyBorder="1" applyAlignment="1">
      <alignment vertical="center"/>
    </xf>
    <xf numFmtId="0" fontId="32" fillId="0" borderId="5" xfId="1" applyFont="1" applyFill="1" applyBorder="1" applyAlignment="1">
      <alignment vertical="center"/>
    </xf>
    <xf numFmtId="0" fontId="8" fillId="0" borderId="5" xfId="1" applyFont="1" applyBorder="1" applyAlignment="1">
      <alignment horizontal="center" vertical="center"/>
    </xf>
    <xf numFmtId="0" fontId="8" fillId="17" borderId="5" xfId="1" applyFont="1" applyFill="1" applyBorder="1" applyAlignment="1">
      <alignment horizontal="center" vertical="center"/>
    </xf>
    <xf numFmtId="0" fontId="9" fillId="0" borderId="1" xfId="1" applyFont="1" applyFill="1" applyBorder="1"/>
    <xf numFmtId="0" fontId="8" fillId="10" borderId="5" xfId="1" applyFont="1" applyFill="1" applyBorder="1" applyAlignment="1">
      <alignment horizontal="center" vertical="center"/>
    </xf>
    <xf numFmtId="0" fontId="8" fillId="4" borderId="5" xfId="1" applyFont="1" applyFill="1" applyBorder="1" applyAlignment="1">
      <alignment horizontal="center" vertical="center"/>
    </xf>
    <xf numFmtId="0" fontId="6" fillId="0" borderId="5" xfId="1" applyFont="1" applyFill="1" applyBorder="1" applyAlignment="1">
      <alignment horizontal="center" vertical="center" wrapText="1"/>
    </xf>
    <xf numFmtId="2" fontId="6" fillId="0" borderId="4" xfId="1" applyNumberFormat="1" applyFont="1" applyFill="1" applyBorder="1"/>
    <xf numFmtId="2" fontId="12" fillId="0" borderId="5" xfId="1" applyNumberFormat="1" applyFont="1" applyFill="1" applyBorder="1" applyAlignment="1">
      <alignment horizontal="right"/>
    </xf>
    <xf numFmtId="2" fontId="9" fillId="0" borderId="15" xfId="1" applyNumberFormat="1" applyFont="1" applyFill="1" applyBorder="1"/>
    <xf numFmtId="0" fontId="5" fillId="0" borderId="0" xfId="2" applyFont="1" applyFill="1"/>
    <xf numFmtId="0" fontId="7" fillId="12" borderId="5" xfId="3" applyFill="1" applyBorder="1" applyAlignment="1" applyProtection="1">
      <alignment horizontal="center" vertical="center"/>
    </xf>
    <xf numFmtId="0" fontId="33" fillId="0" borderId="5" xfId="1" applyFont="1" applyFill="1" applyBorder="1" applyAlignment="1">
      <alignment horizontal="center" vertical="center"/>
    </xf>
    <xf numFmtId="2" fontId="6" fillId="0" borderId="12" xfId="1" applyNumberFormat="1" applyFont="1" applyFill="1" applyBorder="1"/>
    <xf numFmtId="2" fontId="9" fillId="0" borderId="16" xfId="1" applyNumberFormat="1" applyFont="1" applyFill="1" applyBorder="1" applyAlignment="1">
      <alignment horizontal="right"/>
    </xf>
    <xf numFmtId="2" fontId="6" fillId="0" borderId="14" xfId="1" applyNumberFormat="1" applyFont="1" applyFill="1" applyBorder="1"/>
    <xf numFmtId="0" fontId="7" fillId="0" borderId="5" xfId="3" applyBorder="1" applyAlignment="1" applyProtection="1">
      <alignment horizontal="left" vertical="center"/>
    </xf>
    <xf numFmtId="0" fontId="9" fillId="0" borderId="5" xfId="1" applyFont="1" applyFill="1" applyBorder="1" applyAlignment="1">
      <alignment horizontal="left" vertical="center" wrapText="1"/>
    </xf>
    <xf numFmtId="0" fontId="9" fillId="0" borderId="5" xfId="1" applyFont="1" applyFill="1" applyBorder="1" applyAlignment="1">
      <alignment horizontal="center" vertical="center" wrapText="1"/>
    </xf>
    <xf numFmtId="0" fontId="16" fillId="0" borderId="5" xfId="1" applyFont="1" applyFill="1" applyBorder="1" applyAlignment="1">
      <alignment vertical="center"/>
    </xf>
    <xf numFmtId="0" fontId="3" fillId="0" borderId="5" xfId="1" applyFont="1" applyFill="1" applyBorder="1" applyAlignment="1">
      <alignment vertical="center"/>
    </xf>
    <xf numFmtId="0" fontId="18" fillId="0" borderId="5" xfId="1" applyFont="1" applyFill="1" applyBorder="1" applyAlignment="1">
      <alignment horizontal="left" vertical="center" wrapText="1"/>
    </xf>
    <xf numFmtId="0" fontId="34" fillId="0" borderId="5" xfId="0" applyFont="1" applyBorder="1"/>
    <xf numFmtId="0" fontId="3" fillId="0" borderId="17" xfId="1" applyBorder="1"/>
    <xf numFmtId="0" fontId="31" fillId="0" borderId="5" xfId="1" applyFont="1" applyFill="1" applyBorder="1" applyAlignment="1">
      <alignment horizontal="left" vertical="center"/>
    </xf>
    <xf numFmtId="0" fontId="3" fillId="0" borderId="17" xfId="1" applyFill="1" applyBorder="1"/>
    <xf numFmtId="0" fontId="34" fillId="0" borderId="0" xfId="0" applyFont="1" applyBorder="1"/>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xf>
    <xf numFmtId="0" fontId="16" fillId="0" borderId="0" xfId="1" applyFont="1" applyFill="1" applyBorder="1" applyAlignment="1">
      <alignment horizontal="center" vertical="center"/>
    </xf>
    <xf numFmtId="0" fontId="31" fillId="0" borderId="0" xfId="1" applyFont="1" applyFill="1" applyBorder="1" applyAlignment="1">
      <alignment horizontal="left" vertical="center"/>
    </xf>
    <xf numFmtId="0" fontId="3" fillId="0" borderId="0" xfId="1" applyBorder="1" applyAlignment="1">
      <alignment vertical="center"/>
    </xf>
    <xf numFmtId="0" fontId="16" fillId="0" borderId="0" xfId="1" applyFont="1" applyFill="1" applyBorder="1" applyAlignment="1">
      <alignment vertical="center"/>
    </xf>
    <xf numFmtId="0" fontId="3" fillId="0" borderId="0" xfId="1" applyFont="1" applyFill="1" applyBorder="1" applyAlignment="1">
      <alignment vertical="center"/>
    </xf>
    <xf numFmtId="0" fontId="16" fillId="0" borderId="0" xfId="1" applyFont="1" applyBorder="1" applyAlignment="1">
      <alignment horizontal="center" vertical="center"/>
    </xf>
    <xf numFmtId="0" fontId="5" fillId="0" borderId="0" xfId="0" applyFont="1" applyFill="1" applyBorder="1" applyAlignment="1">
      <alignment vertical="center"/>
    </xf>
    <xf numFmtId="0" fontId="3" fillId="0" borderId="0" xfId="1" applyBorder="1" applyAlignment="1">
      <alignment horizontal="right" vertical="center"/>
    </xf>
    <xf numFmtId="0" fontId="3" fillId="0" borderId="0" xfId="1" applyBorder="1" applyAlignment="1">
      <alignment horizontal="center" vertical="center"/>
    </xf>
    <xf numFmtId="0" fontId="9" fillId="0" borderId="0" xfId="1" applyFont="1" applyBorder="1" applyAlignment="1">
      <alignment vertical="center"/>
    </xf>
    <xf numFmtId="0" fontId="18" fillId="0" borderId="0" xfId="1" applyFont="1" applyFill="1" applyBorder="1" applyAlignment="1">
      <alignment horizontal="left" vertical="center" wrapText="1"/>
    </xf>
    <xf numFmtId="0" fontId="18" fillId="0" borderId="0" xfId="1" applyFont="1" applyBorder="1" applyAlignment="1">
      <alignment vertical="center" wrapText="1"/>
    </xf>
    <xf numFmtId="0" fontId="9" fillId="0" borderId="0" xfId="1" applyFont="1" applyFill="1" applyBorder="1" applyAlignment="1">
      <alignment vertical="center"/>
    </xf>
    <xf numFmtId="0" fontId="6"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0" xfId="2"/>
    <xf numFmtId="0" fontId="17" fillId="0" borderId="0" xfId="2" applyFont="1" applyAlignment="1">
      <alignment vertical="center" wrapText="1"/>
    </xf>
    <xf numFmtId="0" fontId="17" fillId="0" borderId="0" xfId="2" applyFont="1" applyAlignment="1">
      <alignment vertical="center"/>
    </xf>
    <xf numFmtId="0" fontId="5" fillId="18" borderId="0" xfId="2" applyFont="1" applyFill="1" applyBorder="1" applyAlignment="1">
      <alignment vertical="center"/>
    </xf>
    <xf numFmtId="0" fontId="29" fillId="19" borderId="0" xfId="1" applyFont="1" applyFill="1" applyBorder="1" applyAlignment="1">
      <alignment vertical="center"/>
    </xf>
    <xf numFmtId="0" fontId="7" fillId="18" borderId="0" xfId="3" applyFill="1" applyBorder="1" applyAlignment="1" applyProtection="1">
      <alignment vertical="center"/>
    </xf>
    <xf numFmtId="0" fontId="25" fillId="0" borderId="0" xfId="2" applyFont="1"/>
    <xf numFmtId="0" fontId="2" fillId="9" borderId="0" xfId="0" applyFont="1" applyFill="1"/>
    <xf numFmtId="0" fontId="0" fillId="9" borderId="0" xfId="0" applyFill="1"/>
    <xf numFmtId="0" fontId="23" fillId="9" borderId="0" xfId="2" applyFont="1" applyFill="1" applyAlignment="1">
      <alignment horizontal="center" vertical="center"/>
    </xf>
    <xf numFmtId="0" fontId="23" fillId="9" borderId="0" xfId="2" applyFont="1" applyFill="1"/>
    <xf numFmtId="0" fontId="5" fillId="9" borderId="0" xfId="2" applyFill="1"/>
    <xf numFmtId="0" fontId="13" fillId="20" borderId="0" xfId="2" applyFont="1" applyFill="1" applyBorder="1" applyAlignment="1"/>
    <xf numFmtId="0" fontId="13" fillId="20" borderId="0" xfId="2" applyFont="1" applyFill="1" applyBorder="1" applyAlignment="1">
      <alignment horizontal="center" wrapText="1"/>
    </xf>
    <xf numFmtId="0" fontId="13" fillId="20" borderId="0" xfId="2" applyFont="1" applyFill="1" applyBorder="1" applyAlignment="1">
      <alignment horizontal="left"/>
    </xf>
    <xf numFmtId="0" fontId="13" fillId="20" borderId="0" xfId="2" applyFont="1" applyFill="1" applyBorder="1" applyAlignment="1">
      <alignment wrapText="1"/>
    </xf>
    <xf numFmtId="0" fontId="5" fillId="0" borderId="0" xfId="2" applyAlignment="1">
      <alignment horizontal="left" vertical="center"/>
    </xf>
    <xf numFmtId="0" fontId="2" fillId="9" borderId="0" xfId="0" applyFont="1" applyFill="1" applyAlignment="1">
      <alignment horizontal="left"/>
    </xf>
    <xf numFmtId="0" fontId="5" fillId="0" borderId="0" xfId="2" applyFont="1" applyAlignment="1">
      <alignment horizontal="center" vertical="center" wrapText="1"/>
    </xf>
    <xf numFmtId="0" fontId="35" fillId="21" borderId="0" xfId="2" applyFont="1" applyFill="1" applyBorder="1" applyAlignment="1">
      <alignment horizontal="center" vertical="center"/>
    </xf>
    <xf numFmtId="0" fontId="17" fillId="21" borderId="0" xfId="2" applyFont="1" applyFill="1" applyBorder="1" applyAlignment="1">
      <alignment vertical="center"/>
    </xf>
    <xf numFmtId="0" fontId="13" fillId="21" borderId="0" xfId="2" applyFont="1" applyFill="1" applyBorder="1" applyAlignment="1">
      <alignment horizontal="center" vertical="center"/>
    </xf>
    <xf numFmtId="0" fontId="36" fillId="21" borderId="0" xfId="2" applyFont="1" applyFill="1" applyBorder="1" applyAlignment="1">
      <alignment vertical="center"/>
    </xf>
    <xf numFmtId="0" fontId="5" fillId="21" borderId="0" xfId="2" applyFill="1"/>
    <xf numFmtId="0" fontId="17" fillId="21" borderId="0" xfId="2" applyFont="1" applyFill="1" applyBorder="1" applyAlignment="1">
      <alignment horizontal="left" vertical="center"/>
    </xf>
    <xf numFmtId="0" fontId="3" fillId="21" borderId="0" xfId="1" applyFill="1" applyBorder="1" applyAlignment="1">
      <alignment horizontal="center" vertical="center"/>
    </xf>
    <xf numFmtId="0" fontId="37" fillId="21" borderId="0" xfId="2" applyFont="1" applyFill="1" applyBorder="1" applyAlignment="1">
      <alignment vertical="center"/>
    </xf>
    <xf numFmtId="0" fontId="38" fillId="0" borderId="0" xfId="0" applyFont="1" applyAlignment="1">
      <alignment horizontal="left" vertical="center"/>
    </xf>
    <xf numFmtId="0" fontId="23" fillId="9" borderId="0" xfId="2" applyFont="1" applyFill="1" applyBorder="1" applyAlignment="1">
      <alignment horizontal="center" vertical="center"/>
    </xf>
    <xf numFmtId="0" fontId="23" fillId="9" borderId="0" xfId="2" applyFont="1" applyFill="1" applyBorder="1" applyAlignment="1">
      <alignment vertical="top"/>
    </xf>
    <xf numFmtId="0" fontId="5" fillId="9" borderId="0" xfId="2" applyFont="1" applyFill="1" applyBorder="1" applyAlignment="1">
      <alignment vertical="top"/>
    </xf>
    <xf numFmtId="0" fontId="17" fillId="21" borderId="0" xfId="2" applyFont="1" applyFill="1"/>
    <xf numFmtId="0" fontId="17" fillId="21" borderId="0" xfId="2" applyFont="1" applyFill="1" applyBorder="1" applyAlignment="1">
      <alignment horizontal="left" vertical="center" wrapText="1"/>
    </xf>
    <xf numFmtId="0" fontId="39" fillId="0" borderId="0" xfId="0" applyFont="1" applyAlignment="1">
      <alignment vertical="center"/>
    </xf>
    <xf numFmtId="0" fontId="17" fillId="21" borderId="0" xfId="2" applyFont="1" applyFill="1" applyAlignment="1">
      <alignment vertical="center"/>
    </xf>
    <xf numFmtId="0" fontId="37" fillId="21" borderId="0" xfId="2" applyFont="1" applyFill="1" applyAlignment="1">
      <alignment vertical="center"/>
    </xf>
    <xf numFmtId="0" fontId="18" fillId="0" borderId="0" xfId="1" applyFont="1" applyFill="1" applyBorder="1" applyAlignment="1">
      <alignment horizontal="center" vertical="center" wrapText="1"/>
    </xf>
    <xf numFmtId="0" fontId="40" fillId="18" borderId="0" xfId="2" applyFont="1" applyFill="1" applyBorder="1" applyAlignment="1">
      <alignment vertical="center"/>
    </xf>
    <xf numFmtId="0" fontId="36" fillId="18" borderId="0" xfId="2" applyFont="1" applyFill="1" applyBorder="1" applyAlignment="1">
      <alignment vertical="center"/>
    </xf>
    <xf numFmtId="0" fontId="41" fillId="18" borderId="0" xfId="2" applyFont="1" applyFill="1" applyBorder="1" applyAlignment="1">
      <alignment vertical="center"/>
    </xf>
    <xf numFmtId="0" fontId="7" fillId="0" borderId="0" xfId="3" applyFill="1" applyBorder="1" applyAlignment="1" applyProtection="1">
      <alignment horizontal="center" vertical="center"/>
    </xf>
    <xf numFmtId="0" fontId="0" fillId="9" borderId="0" xfId="0" applyFill="1" applyAlignment="1">
      <alignment horizontal="left"/>
    </xf>
    <xf numFmtId="0" fontId="9" fillId="9" borderId="0" xfId="1" applyFont="1" applyFill="1" applyBorder="1" applyAlignment="1">
      <alignment horizontal="center" vertical="center"/>
    </xf>
    <xf numFmtId="0" fontId="9" fillId="9" borderId="0" xfId="1" applyFont="1" applyFill="1" applyBorder="1"/>
    <xf numFmtId="0" fontId="3" fillId="9" borderId="0" xfId="1" applyFill="1" applyBorder="1"/>
    <xf numFmtId="0" fontId="14" fillId="0" borderId="0" xfId="1" applyFont="1" applyFill="1" applyBorder="1" applyAlignment="1">
      <alignment horizontal="center" vertical="center"/>
    </xf>
    <xf numFmtId="0" fontId="2" fillId="9" borderId="0" xfId="0" applyFont="1" applyFill="1" applyAlignment="1">
      <alignment horizontal="right"/>
    </xf>
    <xf numFmtId="0" fontId="5" fillId="0" borderId="0" xfId="0" applyFont="1" applyAlignment="1">
      <alignment horizontal="center" vertical="center" wrapText="1"/>
    </xf>
    <xf numFmtId="0" fontId="9" fillId="0" borderId="17" xfId="1" applyFont="1" applyFill="1" applyBorder="1" applyAlignment="1">
      <alignment vertical="center"/>
    </xf>
    <xf numFmtId="0" fontId="6" fillId="0" borderId="17" xfId="1" applyFont="1" applyFill="1" applyBorder="1" applyAlignment="1">
      <alignment horizontal="center" vertical="center"/>
    </xf>
    <xf numFmtId="0" fontId="14" fillId="0" borderId="17" xfId="1" applyFont="1" applyFill="1" applyBorder="1" applyAlignment="1">
      <alignment horizontal="center" vertical="center"/>
    </xf>
    <xf numFmtId="0" fontId="16" fillId="0" borderId="17" xfId="1" applyFont="1" applyBorder="1" applyAlignment="1">
      <alignment horizontal="center" vertical="center"/>
    </xf>
    <xf numFmtId="0" fontId="5" fillId="0" borderId="17" xfId="0" applyFont="1" applyFill="1" applyBorder="1" applyAlignment="1">
      <alignment vertical="center"/>
    </xf>
    <xf numFmtId="0" fontId="3" fillId="0" borderId="17" xfId="1" applyBorder="1" applyAlignment="1">
      <alignment horizontal="right" vertical="center"/>
    </xf>
    <xf numFmtId="0" fontId="3" fillId="0" borderId="17" xfId="1" applyBorder="1" applyAlignment="1">
      <alignment horizontal="center" vertical="center"/>
    </xf>
    <xf numFmtId="0" fontId="9" fillId="0" borderId="17" xfId="1" applyFont="1" applyBorder="1" applyAlignment="1">
      <alignment vertical="center"/>
    </xf>
    <xf numFmtId="0" fontId="18" fillId="0" borderId="17" xfId="1" applyFont="1" applyFill="1" applyBorder="1" applyAlignment="1">
      <alignment horizontal="left" vertical="center" wrapText="1"/>
    </xf>
    <xf numFmtId="0" fontId="3" fillId="9" borderId="17" xfId="1" applyFill="1" applyBorder="1"/>
    <xf numFmtId="0" fontId="36" fillId="0" borderId="0" xfId="0" applyFont="1" applyAlignment="1">
      <alignment vertical="center" wrapText="1"/>
    </xf>
    <xf numFmtId="0" fontId="6" fillId="22" borderId="5" xfId="1" applyFont="1" applyFill="1" applyBorder="1" applyAlignment="1">
      <alignment horizontal="center" vertical="center"/>
    </xf>
    <xf numFmtId="0" fontId="6" fillId="22" borderId="5" xfId="1" applyFont="1" applyFill="1" applyBorder="1" applyAlignment="1">
      <alignment vertical="center"/>
    </xf>
    <xf numFmtId="0" fontId="0" fillId="22" borderId="5" xfId="0" applyFill="1" applyBorder="1" applyAlignment="1">
      <alignment vertical="center"/>
    </xf>
    <xf numFmtId="0" fontId="0" fillId="22" borderId="5" xfId="0" applyFill="1" applyBorder="1" applyAlignment="1">
      <alignment horizontal="center" vertical="center"/>
    </xf>
    <xf numFmtId="0" fontId="5" fillId="22" borderId="5" xfId="0" applyFont="1" applyFill="1" applyBorder="1" applyAlignment="1">
      <alignment vertical="center"/>
    </xf>
    <xf numFmtId="0" fontId="18" fillId="22" borderId="5" xfId="0" applyFont="1" applyFill="1" applyBorder="1" applyAlignment="1">
      <alignment horizontal="left" vertical="center" wrapText="1"/>
    </xf>
    <xf numFmtId="0" fontId="0" fillId="9" borderId="0" xfId="0" applyFill="1" applyBorder="1"/>
    <xf numFmtId="0" fontId="23" fillId="9" borderId="0" xfId="0" applyFont="1" applyFill="1" applyBorder="1" applyAlignment="1">
      <alignment horizontal="center" vertical="center"/>
    </xf>
    <xf numFmtId="0" fontId="23" fillId="9" borderId="0" xfId="0" applyFont="1" applyFill="1" applyBorder="1"/>
    <xf numFmtId="0" fontId="42" fillId="6" borderId="5" xfId="1" applyFont="1" applyFill="1" applyBorder="1" applyAlignment="1">
      <alignment vertical="center"/>
    </xf>
    <xf numFmtId="0" fontId="43" fillId="6" borderId="5" xfId="1" applyFont="1" applyFill="1" applyBorder="1" applyAlignment="1">
      <alignment horizontal="center" vertical="center" wrapText="1"/>
    </xf>
    <xf numFmtId="0" fontId="44" fillId="6" borderId="5" xfId="1" applyFont="1" applyFill="1" applyBorder="1" applyAlignment="1">
      <alignment horizontal="center" vertical="center" wrapText="1"/>
    </xf>
    <xf numFmtId="0" fontId="45" fillId="6" borderId="6" xfId="1" applyFont="1" applyFill="1" applyBorder="1" applyAlignment="1">
      <alignment horizontal="center" vertical="center"/>
    </xf>
    <xf numFmtId="0" fontId="46" fillId="6" borderId="6" xfId="1" applyFont="1" applyFill="1" applyBorder="1" applyAlignment="1">
      <alignment horizontal="center" vertical="center"/>
    </xf>
    <xf numFmtId="0" fontId="46" fillId="6" borderId="18" xfId="1" applyFont="1" applyFill="1" applyBorder="1" applyAlignment="1">
      <alignment horizontal="center" vertical="center"/>
    </xf>
    <xf numFmtId="0" fontId="46" fillId="6" borderId="18" xfId="1" applyFont="1" applyFill="1" applyBorder="1" applyAlignment="1">
      <alignment horizontal="left" vertical="center"/>
    </xf>
    <xf numFmtId="0" fontId="23" fillId="9" borderId="0" xfId="0" applyFont="1" applyFill="1" applyAlignment="1">
      <alignment horizontal="center" vertical="center"/>
    </xf>
    <xf numFmtId="0" fontId="23" fillId="9" borderId="0" xfId="0" applyFont="1" applyFill="1"/>
    <xf numFmtId="0" fontId="9" fillId="6" borderId="5" xfId="1" applyFont="1" applyFill="1" applyBorder="1" applyAlignment="1">
      <alignment vertical="center"/>
    </xf>
    <xf numFmtId="0" fontId="47" fillId="23" borderId="5" xfId="1" applyFont="1" applyFill="1" applyBorder="1" applyAlignment="1">
      <alignment horizontal="center" vertical="center"/>
    </xf>
    <xf numFmtId="0" fontId="47" fillId="24" borderId="5" xfId="1" applyFont="1" applyFill="1" applyBorder="1" applyAlignment="1">
      <alignment horizontal="center" vertical="center"/>
    </xf>
    <xf numFmtId="0" fontId="16" fillId="25" borderId="5" xfId="1" applyFont="1" applyFill="1" applyBorder="1" applyAlignment="1">
      <alignment horizontal="center" vertical="center"/>
    </xf>
    <xf numFmtId="0" fontId="3" fillId="0" borderId="5" xfId="1" applyFont="1" applyFill="1" applyBorder="1" applyAlignment="1">
      <alignment horizontal="center" vertical="center"/>
    </xf>
    <xf numFmtId="168" fontId="9" fillId="0" borderId="5" xfId="1" applyNumberFormat="1" applyFont="1" applyBorder="1" applyAlignment="1">
      <alignment horizontal="center" vertical="center"/>
    </xf>
    <xf numFmtId="0" fontId="5" fillId="0" borderId="5" xfId="0" applyFont="1" applyBorder="1" applyAlignment="1">
      <alignment horizontal="center" vertical="center"/>
    </xf>
    <xf numFmtId="168" fontId="9" fillId="0" borderId="5" xfId="0" applyNumberFormat="1" applyFont="1" applyBorder="1" applyAlignment="1">
      <alignment horizontal="center" vertical="center"/>
    </xf>
    <xf numFmtId="0" fontId="42" fillId="6" borderId="5" xfId="1" applyFont="1" applyFill="1" applyBorder="1" applyAlignment="1">
      <alignment horizontal="right" vertical="center"/>
    </xf>
    <xf numFmtId="2" fontId="9" fillId="0" borderId="5" xfId="0" applyNumberFormat="1" applyFont="1" applyBorder="1" applyAlignment="1">
      <alignment horizontal="center" vertical="center"/>
    </xf>
    <xf numFmtId="2" fontId="3" fillId="0" borderId="5" xfId="0" applyNumberFormat="1" applyFont="1" applyBorder="1" applyAlignment="1">
      <alignment horizontal="center" vertical="center"/>
    </xf>
    <xf numFmtId="168" fontId="30" fillId="0" borderId="5" xfId="0" applyNumberFormat="1" applyFont="1" applyBorder="1" applyAlignment="1">
      <alignment horizontal="left" vertical="center"/>
    </xf>
    <xf numFmtId="0" fontId="3" fillId="0" borderId="5" xfId="0" applyFont="1" applyBorder="1" applyAlignment="1">
      <alignment horizontal="center" vertical="center"/>
    </xf>
    <xf numFmtId="0" fontId="0" fillId="9" borderId="0" xfId="0" applyFill="1" applyAlignment="1">
      <alignment horizontal="right"/>
    </xf>
    <xf numFmtId="0" fontId="23" fillId="0" borderId="0" xfId="0" applyFont="1" applyAlignment="1">
      <alignment horizontal="center" vertical="center"/>
    </xf>
    <xf numFmtId="0" fontId="23" fillId="0" borderId="0" xfId="0" applyFont="1" applyFill="1" applyAlignment="1">
      <alignment horizontal="center" vertical="center"/>
    </xf>
    <xf numFmtId="0" fontId="23" fillId="0" borderId="0" xfId="0" applyFont="1"/>
    <xf numFmtId="0" fontId="48" fillId="0" borderId="0" xfId="1" applyFont="1" applyFill="1" applyBorder="1" applyAlignment="1">
      <alignment horizontal="center" vertical="center" wrapText="1"/>
    </xf>
    <xf numFmtId="0" fontId="9" fillId="0" borderId="5" xfId="1" applyFont="1" applyFill="1" applyBorder="1" applyAlignment="1">
      <alignment horizontal="right" vertical="center"/>
    </xf>
    <xf numFmtId="0" fontId="0" fillId="0" borderId="5" xfId="0" applyBorder="1" applyAlignment="1">
      <alignment vertical="center"/>
    </xf>
    <xf numFmtId="0" fontId="48" fillId="0" borderId="5" xfId="1" applyFont="1" applyFill="1" applyBorder="1" applyAlignment="1">
      <alignment horizontal="center" vertical="center"/>
    </xf>
    <xf numFmtId="0" fontId="5" fillId="0" borderId="5" xfId="0" applyFont="1" applyBorder="1" applyAlignment="1">
      <alignment horizontal="left" vertical="center"/>
    </xf>
    <xf numFmtId="0" fontId="49" fillId="0" borderId="0" xfId="1" applyFont="1" applyFill="1" applyBorder="1" applyAlignment="1">
      <alignment horizontal="right" vertical="center" wrapText="1"/>
    </xf>
    <xf numFmtId="0" fontId="48" fillId="0" borderId="0" xfId="1" applyFont="1" applyFill="1" applyBorder="1" applyAlignment="1">
      <alignment horizontal="center" vertical="center"/>
    </xf>
    <xf numFmtId="0" fontId="9" fillId="0" borderId="0" xfId="1" applyFont="1" applyBorder="1" applyAlignment="1">
      <alignment horizontal="center" vertical="center"/>
    </xf>
    <xf numFmtId="0" fontId="3" fillId="0" borderId="0" xfId="1" applyFont="1" applyBorder="1" applyAlignment="1">
      <alignment horizontal="center" vertical="center"/>
    </xf>
    <xf numFmtId="0" fontId="3" fillId="0" borderId="0" xfId="1" applyAlignment="1">
      <alignment vertical="center"/>
    </xf>
    <xf numFmtId="0" fontId="49" fillId="0" borderId="0" xfId="1" applyFont="1" applyFill="1" applyBorder="1" applyAlignment="1">
      <alignment horizontal="right" vertical="center"/>
    </xf>
    <xf numFmtId="0" fontId="5" fillId="0" borderId="0" xfId="0" applyFont="1"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9" fillId="0" borderId="19" xfId="1" applyFont="1" applyBorder="1" applyAlignment="1">
      <alignment horizontal="center" vertical="center" wrapText="1"/>
    </xf>
    <xf numFmtId="0" fontId="9" fillId="0" borderId="0" xfId="1" applyFont="1" applyBorder="1" applyAlignment="1">
      <alignment vertical="center" wrapText="1"/>
    </xf>
    <xf numFmtId="0" fontId="3" fillId="0" borderId="0" xfId="0" applyFont="1" applyAlignment="1">
      <alignment vertical="center" wrapText="1"/>
    </xf>
    <xf numFmtId="0" fontId="37" fillId="0" borderId="0" xfId="0" applyFont="1" applyAlignment="1">
      <alignment vertical="center"/>
    </xf>
    <xf numFmtId="0" fontId="50" fillId="0" borderId="0" xfId="0" applyFont="1" applyAlignment="1">
      <alignment vertical="center" wrapText="1"/>
    </xf>
    <xf numFmtId="0" fontId="9" fillId="0" borderId="5" xfId="1" applyFont="1" applyBorder="1" applyAlignment="1">
      <alignment horizontal="center" vertical="center" wrapText="1"/>
    </xf>
    <xf numFmtId="164" fontId="5" fillId="0" borderId="5" xfId="0" applyNumberFormat="1" applyFont="1" applyFill="1" applyBorder="1" applyAlignment="1">
      <alignment horizontal="center" vertical="center" wrapText="1"/>
    </xf>
    <xf numFmtId="0" fontId="9" fillId="0" borderId="0" xfId="1" applyFont="1" applyAlignment="1">
      <alignment horizontal="center" vertical="center"/>
    </xf>
  </cellXfs>
  <cellStyles count="5">
    <cellStyle name="Comma [0] 2" xfId="4"/>
    <cellStyle name="Hyperlink"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ttp://www.zcmc.am/" TargetMode="External"/></Relationships>
</file>

<file path=xl/drawings/drawing1.xml><?xml version="1.0" encoding="utf-8"?>
<xdr:wsDr xmlns:xdr="http://schemas.openxmlformats.org/drawingml/2006/spreadsheetDrawing" xmlns:a="http://schemas.openxmlformats.org/drawingml/2006/main">
  <xdr:twoCellAnchor>
    <xdr:from>
      <xdr:col>0</xdr:col>
      <xdr:colOff>4761</xdr:colOff>
      <xdr:row>384</xdr:row>
      <xdr:rowOff>28574</xdr:rowOff>
    </xdr:from>
    <xdr:to>
      <xdr:col>1</xdr:col>
      <xdr:colOff>4114800</xdr:colOff>
      <xdr:row>520</xdr:row>
      <xdr:rowOff>142875</xdr:rowOff>
    </xdr:to>
    <xdr:sp macro="" textlink="">
      <xdr:nvSpPr>
        <xdr:cNvPr id="2" name="TextBox 1"/>
        <xdr:cNvSpPr txBox="1"/>
      </xdr:nvSpPr>
      <xdr:spPr>
        <a:xfrm>
          <a:off x="4761" y="127930274"/>
          <a:ext cx="4475799" cy="28018741"/>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SOURCES: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900" b="1"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AGU Blogosphere. American Geophysical Union, http://blogs.agu.org/landslideblog</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Beavers 2013. An Overview of Phosphate Mining and Reclamation in Florida, Casey Beavers, University of Florida thesis, April 2013</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Blight &amp; Fourie 2004. A Review of Catastrophic Flow Failures of Deposits of Mine Waste and Municipal Refuse, Proceedings International Workshop, G.E. Blight &amp; A.B. Fourie, "Occurrence and Mechanisms of Flow-like Landslides in Natural Slopes and Earthfills," Sorrento, 19-36, Picarello (ed), Patron, Bologna, 2004</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CDA 2017. Advancing the State of Practice for Tailings Dam Breach Assessment Using Empirical Correlations, Andy Small, Michael James, Mohammad Al-Mamun, CDA 2017 Annual Conference, Kelowna, BC, Canada, October 16-18, 2017</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a:solidFill>
                <a:schemeClr val="dk1"/>
              </a:solidFill>
              <a:effectLst/>
              <a:latin typeface="+mn-lt"/>
              <a:ea typeface="+mn-ea"/>
              <a:cs typeface="+mn-cs"/>
            </a:rPr>
            <a:t>Decipher, A chronology of major tailings dam failures 2000 - 2020, 25Jan21</a:t>
          </a:r>
          <a:endParaRPr lang="en-US" sz="1100" b="0" i="0" baseline="0">
            <a:solidFill>
              <a:schemeClr val="dk1"/>
            </a:solidFill>
            <a:effectLst/>
            <a:latin typeface="+mn-lt"/>
            <a:ea typeface="+mn-ea"/>
            <a:cs typeface="+mn-cs"/>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Duque 2011. Reconstitution of the failure of the Fonte Santa mine tailings dam. Modelling of the dam breaching process. Marta AC Duque, New University of Lisbon, Master of Civil Engineering Structures and Geotechnics thesis, July 2011 https://run.unl.pt/handle/10362/6889</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EPA 1997.  Damage Cases and Environmental Releases from Mines and Mineral Processing Sites, USEPA Office of Solid Waste, 1997</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EPA 1998.  Costs of Remediation at Mine Sites, USEPA Office of Solid Waste, 1998</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Fernández-Naranjo 2017. Analysis of Tailings Dam Failure Based on Historical Documents: The Case Study of “La Luciana”, Spain, F.J. Fernández-Naranjo, V. Rodríguez, R. Rodríguez, M.E. Alberruche, J.C. Arranz, R. Sarro, R.M. Mateos, G. Herrera, L. Vadillo, JTC1 Workshop on Advances in Landslide Understanding, May 24 – 26, 2017, Barcelona , Spain</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Franca et al 2007. The failure of the Fonte Santa mine tailing dam (Northeast Portugal), Mário J. Franca, Luis Gézero &amp; Rui M.L. Ferreira, (Instituto Superior Técnico, Av. Rovisco Pais, 1049-001 Lisbon, Portugal), Sílvia Amaral (Laboratório Nacional de Engenharia Civil, Av. do Brasil, 101, 1700-066 Lisbon, Portugal), Hugo D.B. Montenegro (Instituto Superior Técnico, Av. Rovisco Pais, 1049-001 Lisbon, Portugal), 16Jul08, http://repositorio.lnec.pt:8080/bitstream/123456789/1002793/1/Franca_et_al._5thIAHR2007.pdf</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Garino et al 2016. Caracterización geotécnica de residuos mineros (Geotechnical characterization of mining waste), L. Garino, L. Oldecop y G. Rodari, Congresso Argentino de mechanica de suelos ingenieria e ingerieria geotecnica (Argentine congress of soil mechanics, engineering and geotechnical engineering), Santa Fe, Argentina, 2016</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Gill 2011. Accidentes Y Fallas En Presas De Relave, Arnaldo Carrillo Gil, Profesor Emérito, Universidad Nacional de Ingeniería, 2May11 [Accidents and Failures in Dams of Tailings, Arnaldo Carrillo Gil, Professor Emeritus, National University of Engineering] http://www.acingenieros.com/descargas/pdfs/Articulo_03_Parte_03.pdf </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ICOLD-UNEP 2001.  International Committee on Large Dams, Bulletin 121 “Tailings Dams Risks of Dangerous Occurrences Lessons Learned From Practical Experiences,” 2001.</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Ishihara 1984.  Post-Earthquake Failure of a Tailings Dam Due to Liquefaction of Pond Deposit, Kenji Ishihara, First International Conference on Case Histories in Geotechnical Engineering, 1984</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K2fly 2021.  A chronology of major tailings dam failures 2000 - 2020. K2fly, January 25, 2021</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Larrauri &amp; Lall 2018. Tailings Dams Failures: Updated Statistical Model for Discharge Volume and Runout, Paulina Concha Larrauri, and Upmanu Lall, Environments 2018, 5, 28; doi:10.3390</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mn-ea"/>
              <a:cs typeface="+mn-cs"/>
            </a:rPr>
            <a:t>Larrauri 2020.  “World_TSF.csv”, Paulina Concha Larrauri, Columbia Water Center, http://water.columbia.edu/, pc2521@columbia.edu</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Macias et al, 2015.  The 27 May 1937 catastrophic flow failure of gold tailings at Tlalpujahua, Michoacán, Mexico, J. L. Macías, P. Corona-Chávez, J. M. Sanchéz-Núñez, M. Martínez-Medina, V. H. Garduño-Monroy, L. Capra, F. García-Tenorio, and G. Cisneros-Máximo, Nat. Hazards Earth Syst. Sci., 15, 1069–1085, 2015, www.nat-hazards-earth-syst-sci.net/15/1069/2015/</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Martín-Crespo et al 2017. Geoenvironmental characterization of unstable abandoned mine tailings combining geophysical and geochemical methods (Cartagena-La Union district, Spain), Tomás Martín-Crespo, David Gómez-Ortiz, Silvia Martín-Velázquez, Pedro Martínez-Pagán, Cristina De Ignacio, Javier Lillo, Ángel Faz, Engineering Geology, Accepted 22Nov17</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McLemore et al 2014. Sampling and Monitoring for the Mine Life Cycle edited by McLemore, Virginia T., Smith, Kathleen S., Russell, Carol C. Russell, SME, 2014</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a:solidFill>
                <a:schemeClr val="dk1"/>
              </a:solidFill>
              <a:effectLst/>
              <a:latin typeface="+mn-lt"/>
              <a:ea typeface="+mn-ea"/>
              <a:cs typeface="+mn-cs"/>
            </a:rPr>
            <a:t>Oldecop &amp; Rodríguez 2007.  "Liquifaction of Mine Tailings: Environmental Risk", Luciano Oldecop and Roberto Rodríguez, Conference Paper, DOI: 10.13140/RG.2.1.1795.2409,</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July 2007</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Pacheco 2018. Roberto Lorenzo Rodríguez Pacheco, Geological Survey of Spain, Madrid, personal communication, Nov18.</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Piplinks 2015. “Chronology of Tailings Dam Failures In The Philippines (1982-2007),” accessed January 2015 at http://www.piplinks.org</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Quelopana, 2019.  Released Volume Estimation for Dam Break Analysis, Hugo Quelopana, Tailings 2019, 6th International Seminar on Tailings Management</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Repetto 2004. “Silence is Golden, Leaden and Copper Disclosure of Material Environmental Information in the Hardrock Mining Industry” Repetto, Robert, Yale School Of Forestry &amp; Environmental Studies, July 2004 accessed November 2014 at http://environment.research.yale.edu/documents/downloads/o-u/repetto_report_execsum.pdf</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Rico et al 2007. “Floods From Tailings Dam Failures” Rico, M., Benito, G., Díez-Herrero, A, Geological Hazards Unit, Spanish Geological Survey (IGME), Madrid, Spain,  October 2, 2007, http://digital.csic.es/bitstream/10261/12706/3/MayteRico_10.pdf</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RISKOPE. https://www.riskope.com/2019/10/08/tailings-dam-failure-and-risk-confusion/</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Rodríguez et al. 2011. Geological and geotechnical characteristics of the flotation muds of the Sierra Minera de Cartagena-La Unión (SE Spain). Bulletin Geological and Mining, 122 (2): 127-144, ISSN: 0366-0176</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Rudolph &amp; Coldewey 2008. Implications of Earthquakes on the Stability of Tailings Dams, Tobias Rudolph, Wilhelm G. Coldewey, Institute for Geology-Palaeontology, University of Münster, 14May08</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SAMARCO 2017. Biennial Report 2015-2016, SAMARCO, accessed 3Nov17, at: http//www.samarco.com/en/relatorios/  </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Tailings.info.  Tailings Related Accidents - Failures, Breaches and Mudflows, </a:t>
          </a:r>
          <a:r>
            <a:rPr kumimoji="0" lang="en-US" sz="1100" b="0" i="0" u="none" strike="noStrike" kern="0" cap="none" spc="0" normalizeH="0" baseline="0" noProof="0">
              <a:ln>
                <a:noFill/>
              </a:ln>
              <a:solidFill>
                <a:srgbClr val="0563C1"/>
              </a:solidFill>
              <a:effectLst/>
              <a:uLnTx/>
              <a:uFillTx/>
              <a:latin typeface="+mn-lt"/>
              <a:ea typeface="Times New Roman" panose="02020603050405020304" pitchFamily="18" charset="0"/>
              <a:cs typeface="Times New Roman" panose="02020603050405020304" pitchFamily="18" charset="0"/>
              <a:hlinkClick xmlns:r="http://schemas.openxmlformats.org/officeDocument/2006/relationships" r:id=""/>
            </a:rPr>
            <a:t>http://www.tailings.info/knowledge/accidents.htm</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UN DESA 2007. “Case Study of the Impact of Mining &amp; Dams on the Environment and Indigenous Peoples in Benguet, Cordillera, Philippines,” </a:t>
          </a:r>
          <a:r>
            <a:rPr kumimoji="0" lang="en-US" sz="1100" b="0" i="0" u="none" strike="noStrike" kern="0" cap="none" spc="0" normalizeH="0" baseline="0" noProof="0">
              <a:ln>
                <a:noFill/>
              </a:ln>
              <a:solidFill>
                <a:prstClr val="black"/>
              </a:solidFill>
              <a:effectLst/>
              <a:uLnTx/>
              <a:uFillTx/>
              <a:latin typeface="+mn-lt"/>
              <a:ea typeface="+mn-ea"/>
              <a:cs typeface="+mn-cs"/>
            </a:rPr>
            <a:t>United Nations, Department of Economic &amp; Social Affairs, International Expert Group Meeting on Indigenous Peoples And Protection of the Environment, </a:t>
          </a: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Aug 27-29, 2007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Vanden Berghe et al 2009. Importance of Shear Stress Anisotropy and bottom drainage on Tailings Dam Stability: a Case History, Jean-François Vanden Berghe, Jean-Christophe Ballard, Richard A. Jewell, Marc Pirson, Uwe Reh, Proceedings of the 17th International Conference on Soil Mechanics and Geotechnical Engineering, M. Hamza et al. (Eds.), 2009 IOS Press</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mn-ea"/>
              <a:cs typeface="+mn-cs"/>
            </a:rPr>
            <a:t>Villavicencio et al 2014. </a:t>
          </a: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"Failures of sand tailings dams in a highly seismic country," </a:t>
          </a:r>
          <a:r>
            <a:rPr kumimoji="0" lang="en-US" sz="1100" b="0" i="0" u="none" strike="noStrike" kern="0" cap="none" spc="0" normalizeH="0" baseline="0" noProof="0">
              <a:ln>
                <a:noFill/>
              </a:ln>
              <a:solidFill>
                <a:prstClr val="black"/>
              </a:solidFill>
              <a:effectLst/>
              <a:uLnTx/>
              <a:uFillTx/>
              <a:latin typeface="+mn-lt"/>
              <a:ea typeface="+mn-ea"/>
              <a:cs typeface="+mn-cs"/>
            </a:rPr>
            <a:t>Villavicencio, Gabriel, Raul Espinace, Juan Palma, Andy Fourie, and Pamela Valenzuela, </a:t>
          </a: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Can. Geotech. J. 51: 449–464 (2014) </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Wei et al 2012. “Design Construction and Management of Tailings Storage Facilities For Surface Disposal In China: Case Studies of Failures” Wei, Zuoan, Yin, Guangszhi, Wang J.G, Ling, Wan, Guangzhi, Li, Waste Management An Research Vol 31 p 106-112 Sage Publications October 11,2012 http://wmr.sagepub.com/content/31/1/106.full.pdf+html</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lang="en-US" sz="1100" b="0" i="0" baseline="0">
              <a:solidFill>
                <a:schemeClr val="dk1"/>
              </a:solidFill>
              <a:effectLst/>
              <a:latin typeface="+mn-lt"/>
              <a:ea typeface="+mn-ea"/>
              <a:cs typeface="+mn-cs"/>
            </a:rPr>
            <a:t>WISE.  World Information Service on Energy Uranium Project (http://www.wise-uranium.org/mdaf.html) </a:t>
          </a:r>
          <a:endParaRPr lang="en-US" sz="1100">
            <a:effectLst/>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r>
            <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Wood 2012. Disasters and Minewater, Good Practice and Prevention, Harvey Wood, IWA Publishing, London, 2012, ISBN 9781780400068</a:t>
          </a: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xdr:txBody>
    </xdr:sp>
    <xdr:clientData/>
  </xdr:twoCellAnchor>
  <xdr:oneCellAnchor>
    <xdr:from>
      <xdr:col>8</xdr:col>
      <xdr:colOff>0</xdr:colOff>
      <xdr:row>481</xdr:row>
      <xdr:rowOff>0</xdr:rowOff>
    </xdr:from>
    <xdr:ext cx="184731" cy="264560"/>
    <xdr:sp macro="" textlink="">
      <xdr:nvSpPr>
        <xdr:cNvPr id="3" name="TextBox 2"/>
        <xdr:cNvSpPr txBox="1"/>
      </xdr:nvSpPr>
      <xdr:spPr>
        <a:xfrm>
          <a:off x="9395460" y="147591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481</xdr:row>
      <xdr:rowOff>0</xdr:rowOff>
    </xdr:from>
    <xdr:ext cx="184731" cy="264560"/>
    <xdr:sp macro="" textlink="">
      <xdr:nvSpPr>
        <xdr:cNvPr id="4" name="TextBox 3"/>
        <xdr:cNvSpPr txBox="1"/>
      </xdr:nvSpPr>
      <xdr:spPr>
        <a:xfrm>
          <a:off x="9395460" y="147591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editAs="oneCell">
    <xdr:from>
      <xdr:col>1</xdr:col>
      <xdr:colOff>0</xdr:colOff>
      <xdr:row>59</xdr:row>
      <xdr:rowOff>0</xdr:rowOff>
    </xdr:from>
    <xdr:to>
      <xdr:col>1</xdr:col>
      <xdr:colOff>95250</xdr:colOff>
      <xdr:row>59</xdr:row>
      <xdr:rowOff>66675</xdr:rowOff>
    </xdr:to>
    <xdr:pic>
      <xdr:nvPicPr>
        <xdr:cNvPr id="5" name="Picture 1" descr="external link">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5760" y="25008840"/>
          <a:ext cx="95250" cy="66675"/>
        </a:xfrm>
        <a:prstGeom prst="rect">
          <a:avLst/>
        </a:prstGeom>
        <a:noFill/>
      </xdr:spPr>
    </xdr:pic>
    <xdr:clientData/>
  </xdr:twoCellAnchor>
  <xdr:oneCellAnchor>
    <xdr:from>
      <xdr:col>11</xdr:col>
      <xdr:colOff>11905</xdr:colOff>
      <xdr:row>453</xdr:row>
      <xdr:rowOff>0</xdr:rowOff>
    </xdr:from>
    <xdr:ext cx="184731" cy="264560"/>
    <xdr:sp macro="" textlink="">
      <xdr:nvSpPr>
        <xdr:cNvPr id="6" name="TextBox 5"/>
        <xdr:cNvSpPr txBox="1"/>
      </xdr:nvSpPr>
      <xdr:spPr>
        <a:xfrm>
          <a:off x="11731465" y="14199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453</xdr:row>
      <xdr:rowOff>0</xdr:rowOff>
    </xdr:from>
    <xdr:ext cx="184731" cy="264560"/>
    <xdr:sp macro="" textlink="">
      <xdr:nvSpPr>
        <xdr:cNvPr id="7" name="TextBox 6"/>
        <xdr:cNvSpPr txBox="1"/>
      </xdr:nvSpPr>
      <xdr:spPr>
        <a:xfrm>
          <a:off x="9395460" y="14199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453</xdr:row>
      <xdr:rowOff>0</xdr:rowOff>
    </xdr:from>
    <xdr:ext cx="184731" cy="264560"/>
    <xdr:sp macro="" textlink="">
      <xdr:nvSpPr>
        <xdr:cNvPr id="8" name="TextBox 7"/>
        <xdr:cNvSpPr txBox="1"/>
      </xdr:nvSpPr>
      <xdr:spPr>
        <a:xfrm>
          <a:off x="9395460" y="14199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11905</xdr:colOff>
      <xdr:row>503</xdr:row>
      <xdr:rowOff>0</xdr:rowOff>
    </xdr:from>
    <xdr:ext cx="184731" cy="264560"/>
    <xdr:sp macro="" textlink="">
      <xdr:nvSpPr>
        <xdr:cNvPr id="9" name="TextBox 8"/>
        <xdr:cNvSpPr txBox="1"/>
      </xdr:nvSpPr>
      <xdr:spPr>
        <a:xfrm>
          <a:off x="11731465" y="1520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503</xdr:row>
      <xdr:rowOff>0</xdr:rowOff>
    </xdr:from>
    <xdr:ext cx="184731" cy="264560"/>
    <xdr:sp macro="" textlink="">
      <xdr:nvSpPr>
        <xdr:cNvPr id="10" name="TextBox 9"/>
        <xdr:cNvSpPr txBox="1"/>
      </xdr:nvSpPr>
      <xdr:spPr>
        <a:xfrm>
          <a:off x="9395460" y="1520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503</xdr:row>
      <xdr:rowOff>0</xdr:rowOff>
    </xdr:from>
    <xdr:ext cx="184731" cy="264560"/>
    <xdr:sp macro="" textlink="">
      <xdr:nvSpPr>
        <xdr:cNvPr id="11" name="TextBox 10"/>
        <xdr:cNvSpPr txBox="1"/>
      </xdr:nvSpPr>
      <xdr:spPr>
        <a:xfrm>
          <a:off x="9395460" y="1520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11</xdr:col>
      <xdr:colOff>11905</xdr:colOff>
      <xdr:row>517</xdr:row>
      <xdr:rowOff>0</xdr:rowOff>
    </xdr:from>
    <xdr:ext cx="184731" cy="264560"/>
    <xdr:sp macro="" textlink="">
      <xdr:nvSpPr>
        <xdr:cNvPr id="12" name="TextBox 11"/>
        <xdr:cNvSpPr txBox="1"/>
      </xdr:nvSpPr>
      <xdr:spPr>
        <a:xfrm>
          <a:off x="11731465" y="154960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517</xdr:row>
      <xdr:rowOff>0</xdr:rowOff>
    </xdr:from>
    <xdr:ext cx="184731" cy="264560"/>
    <xdr:sp macro="" textlink="">
      <xdr:nvSpPr>
        <xdr:cNvPr id="13" name="TextBox 12"/>
        <xdr:cNvSpPr txBox="1"/>
      </xdr:nvSpPr>
      <xdr:spPr>
        <a:xfrm>
          <a:off x="9395460" y="154960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517</xdr:row>
      <xdr:rowOff>0</xdr:rowOff>
    </xdr:from>
    <xdr:ext cx="184731" cy="264560"/>
    <xdr:sp macro="" textlink="">
      <xdr:nvSpPr>
        <xdr:cNvPr id="14" name="TextBox 13"/>
        <xdr:cNvSpPr txBox="1"/>
      </xdr:nvSpPr>
      <xdr:spPr>
        <a:xfrm>
          <a:off x="9395460" y="154960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503</xdr:row>
      <xdr:rowOff>0</xdr:rowOff>
    </xdr:from>
    <xdr:ext cx="184731" cy="264560"/>
    <xdr:sp macro="" textlink="">
      <xdr:nvSpPr>
        <xdr:cNvPr id="15" name="TextBox 14"/>
        <xdr:cNvSpPr txBox="1"/>
      </xdr:nvSpPr>
      <xdr:spPr>
        <a:xfrm>
          <a:off x="9395460" y="1520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503</xdr:row>
      <xdr:rowOff>0</xdr:rowOff>
    </xdr:from>
    <xdr:ext cx="184731" cy="264560"/>
    <xdr:sp macro="" textlink="">
      <xdr:nvSpPr>
        <xdr:cNvPr id="16" name="TextBox 15"/>
        <xdr:cNvSpPr txBox="1"/>
      </xdr:nvSpPr>
      <xdr:spPr>
        <a:xfrm>
          <a:off x="9395460" y="15201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17" name="TextBox 16"/>
        <xdr:cNvSpPr txBox="1"/>
      </xdr:nvSpPr>
      <xdr:spPr>
        <a:xfrm>
          <a:off x="1014222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632</xdr:row>
      <xdr:rowOff>0</xdr:rowOff>
    </xdr:from>
    <xdr:ext cx="184731" cy="264560"/>
    <xdr:sp macro="" textlink="">
      <xdr:nvSpPr>
        <xdr:cNvPr id="18" name="TextBox 17"/>
        <xdr:cNvSpPr txBox="1"/>
      </xdr:nvSpPr>
      <xdr:spPr>
        <a:xfrm>
          <a:off x="939546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19" name="TextBox 18"/>
        <xdr:cNvSpPr txBox="1"/>
      </xdr:nvSpPr>
      <xdr:spPr>
        <a:xfrm>
          <a:off x="1014222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632</xdr:row>
      <xdr:rowOff>0</xdr:rowOff>
    </xdr:from>
    <xdr:ext cx="184731" cy="264560"/>
    <xdr:sp macro="" textlink="">
      <xdr:nvSpPr>
        <xdr:cNvPr id="20" name="TextBox 19"/>
        <xdr:cNvSpPr txBox="1"/>
      </xdr:nvSpPr>
      <xdr:spPr>
        <a:xfrm>
          <a:off x="939546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1" name="TextBox 20"/>
        <xdr:cNvSpPr txBox="1"/>
      </xdr:nvSpPr>
      <xdr:spPr>
        <a:xfrm>
          <a:off x="1014222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632</xdr:row>
      <xdr:rowOff>0</xdr:rowOff>
    </xdr:from>
    <xdr:ext cx="184731" cy="264560"/>
    <xdr:sp macro="" textlink="">
      <xdr:nvSpPr>
        <xdr:cNvPr id="22" name="TextBox 21"/>
        <xdr:cNvSpPr txBox="1"/>
      </xdr:nvSpPr>
      <xdr:spPr>
        <a:xfrm>
          <a:off x="939546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3" name="TextBox 22"/>
        <xdr:cNvSpPr txBox="1"/>
      </xdr:nvSpPr>
      <xdr:spPr>
        <a:xfrm>
          <a:off x="1014222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632</xdr:row>
      <xdr:rowOff>0</xdr:rowOff>
    </xdr:from>
    <xdr:ext cx="184731" cy="264560"/>
    <xdr:sp macro="" textlink="">
      <xdr:nvSpPr>
        <xdr:cNvPr id="24" name="TextBox 23"/>
        <xdr:cNvSpPr txBox="1"/>
      </xdr:nvSpPr>
      <xdr:spPr>
        <a:xfrm>
          <a:off x="939546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632</xdr:row>
      <xdr:rowOff>0</xdr:rowOff>
    </xdr:from>
    <xdr:ext cx="184731" cy="264560"/>
    <xdr:sp macro="" textlink="">
      <xdr:nvSpPr>
        <xdr:cNvPr id="25" name="TextBox 24"/>
        <xdr:cNvSpPr txBox="1"/>
      </xdr:nvSpPr>
      <xdr:spPr>
        <a:xfrm>
          <a:off x="1014222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8</xdr:col>
      <xdr:colOff>0</xdr:colOff>
      <xdr:row>632</xdr:row>
      <xdr:rowOff>0</xdr:rowOff>
    </xdr:from>
    <xdr:ext cx="184731" cy="264560"/>
    <xdr:sp macro="" textlink="">
      <xdr:nvSpPr>
        <xdr:cNvPr id="26" name="TextBox 25"/>
        <xdr:cNvSpPr txBox="1"/>
      </xdr:nvSpPr>
      <xdr:spPr>
        <a:xfrm>
          <a:off x="9395460" y="17714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27" name="TextBox 26"/>
        <xdr:cNvSpPr txBox="1"/>
      </xdr:nvSpPr>
      <xdr:spPr>
        <a:xfrm>
          <a:off x="10142220" y="17733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28" name="TextBox 27"/>
        <xdr:cNvSpPr txBox="1"/>
      </xdr:nvSpPr>
      <xdr:spPr>
        <a:xfrm>
          <a:off x="10142220" y="17733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29" name="TextBox 28"/>
        <xdr:cNvSpPr txBox="1"/>
      </xdr:nvSpPr>
      <xdr:spPr>
        <a:xfrm>
          <a:off x="10142220" y="17733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0" name="TextBox 29"/>
        <xdr:cNvSpPr txBox="1"/>
      </xdr:nvSpPr>
      <xdr:spPr>
        <a:xfrm>
          <a:off x="10142220" y="17733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633</xdr:row>
      <xdr:rowOff>0</xdr:rowOff>
    </xdr:from>
    <xdr:ext cx="184731" cy="264560"/>
    <xdr:sp macro="" textlink="">
      <xdr:nvSpPr>
        <xdr:cNvPr id="31" name="TextBox 30"/>
        <xdr:cNvSpPr txBox="1"/>
      </xdr:nvSpPr>
      <xdr:spPr>
        <a:xfrm>
          <a:off x="10142220" y="17733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2" name="TextBox 31"/>
        <xdr:cNvSpPr txBox="1"/>
      </xdr:nvSpPr>
      <xdr:spPr>
        <a:xfrm>
          <a:off x="10142220" y="17752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3" name="TextBox 32"/>
        <xdr:cNvSpPr txBox="1"/>
      </xdr:nvSpPr>
      <xdr:spPr>
        <a:xfrm>
          <a:off x="10142220" y="17752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4" name="TextBox 33"/>
        <xdr:cNvSpPr txBox="1"/>
      </xdr:nvSpPr>
      <xdr:spPr>
        <a:xfrm>
          <a:off x="10142220" y="17752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5" name="TextBox 34"/>
        <xdr:cNvSpPr txBox="1"/>
      </xdr:nvSpPr>
      <xdr:spPr>
        <a:xfrm>
          <a:off x="10142220" y="17752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634</xdr:row>
      <xdr:rowOff>0</xdr:rowOff>
    </xdr:from>
    <xdr:ext cx="184731" cy="264560"/>
    <xdr:sp macro="" textlink="">
      <xdr:nvSpPr>
        <xdr:cNvPr id="36" name="TextBox 35"/>
        <xdr:cNvSpPr txBox="1"/>
      </xdr:nvSpPr>
      <xdr:spPr>
        <a:xfrm>
          <a:off x="10142220" y="17752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7" name="TextBox 36"/>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8" name="TextBox 37"/>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39" name="TextBox 38"/>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40" name="TextBox 39"/>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41" name="TextBox 40"/>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42" name="TextBox 41"/>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43" name="TextBox 42"/>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44" name="TextBox 43"/>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45" name="TextBox 44"/>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635</xdr:row>
      <xdr:rowOff>0</xdr:rowOff>
    </xdr:from>
    <xdr:ext cx="184731" cy="264560"/>
    <xdr:sp macro="" textlink="">
      <xdr:nvSpPr>
        <xdr:cNvPr id="46" name="TextBox 45"/>
        <xdr:cNvSpPr txBox="1"/>
      </xdr:nvSpPr>
      <xdr:spPr>
        <a:xfrm>
          <a:off x="10142220" y="17771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47" name="TextBox 46"/>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48" name="TextBox 47"/>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49" name="TextBox 48"/>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50" name="TextBox 49"/>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51" name="TextBox 50"/>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52" name="TextBox 51"/>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53" name="TextBox 52"/>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54" name="TextBox 53"/>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55" name="TextBox 54"/>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636</xdr:row>
      <xdr:rowOff>0</xdr:rowOff>
    </xdr:from>
    <xdr:ext cx="184731" cy="264560"/>
    <xdr:sp macro="" textlink="">
      <xdr:nvSpPr>
        <xdr:cNvPr id="56" name="TextBox 55"/>
        <xdr:cNvSpPr txBox="1"/>
      </xdr:nvSpPr>
      <xdr:spPr>
        <a:xfrm>
          <a:off x="10142220" y="17790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57" name="TextBox 56"/>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58" name="TextBox 57"/>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59" name="TextBox 58"/>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60" name="TextBox 59"/>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61" name="TextBox 60"/>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62" name="TextBox 61"/>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63" name="TextBox 62"/>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64" name="TextBox 63"/>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65" name="TextBox 64"/>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637</xdr:row>
      <xdr:rowOff>0</xdr:rowOff>
    </xdr:from>
    <xdr:ext cx="184731" cy="264560"/>
    <xdr:sp macro="" textlink="">
      <xdr:nvSpPr>
        <xdr:cNvPr id="66" name="TextBox 65"/>
        <xdr:cNvSpPr txBox="1"/>
      </xdr:nvSpPr>
      <xdr:spPr>
        <a:xfrm>
          <a:off x="10142220" y="17809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67" name="TextBox 66"/>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68" name="TextBox 67"/>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69" name="TextBox 68"/>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70" name="TextBox 69"/>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71" name="TextBox 70"/>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72" name="TextBox 71"/>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73" name="TextBox 72"/>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74" name="TextBox 73"/>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75" name="TextBox 74"/>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638</xdr:row>
      <xdr:rowOff>0</xdr:rowOff>
    </xdr:from>
    <xdr:ext cx="184731" cy="264560"/>
    <xdr:sp macro="" textlink="">
      <xdr:nvSpPr>
        <xdr:cNvPr id="76" name="TextBox 75"/>
        <xdr:cNvSpPr txBox="1"/>
      </xdr:nvSpPr>
      <xdr:spPr>
        <a:xfrm>
          <a:off x="10142220" y="17828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77" name="TextBox 76"/>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78" name="TextBox 77"/>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79" name="TextBox 78"/>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80" name="TextBox 79"/>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81" name="TextBox 80"/>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82" name="TextBox 81"/>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83" name="TextBox 82"/>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84" name="TextBox 83"/>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85" name="TextBox 84"/>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639</xdr:row>
      <xdr:rowOff>0</xdr:rowOff>
    </xdr:from>
    <xdr:ext cx="184731" cy="264560"/>
    <xdr:sp macro="" textlink="">
      <xdr:nvSpPr>
        <xdr:cNvPr id="86" name="TextBox 85"/>
        <xdr:cNvSpPr txBox="1"/>
      </xdr:nvSpPr>
      <xdr:spPr>
        <a:xfrm>
          <a:off x="10142220" y="17847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87" name="TextBox 86"/>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88" name="TextBox 87"/>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89" name="TextBox 88"/>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0" name="TextBox 89"/>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1" name="TextBox 90"/>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2" name="TextBox 91"/>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3" name="TextBox 92"/>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4" name="TextBox 93"/>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5" name="TextBox 94"/>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6" name="TextBox 95"/>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97" name="TextBox 96"/>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98" name="TextBox 97"/>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99" name="TextBox 98"/>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100" name="TextBox 99"/>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101" name="TextBox 100"/>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102" name="TextBox 101"/>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103" name="TextBox 102"/>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104" name="TextBox 103"/>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105" name="TextBox 104"/>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642</xdr:row>
      <xdr:rowOff>0</xdr:rowOff>
    </xdr:from>
    <xdr:ext cx="184731" cy="264560"/>
    <xdr:sp macro="" textlink="">
      <xdr:nvSpPr>
        <xdr:cNvPr id="106" name="TextBox 105"/>
        <xdr:cNvSpPr txBox="1"/>
      </xdr:nvSpPr>
      <xdr:spPr>
        <a:xfrm>
          <a:off x="10142220" y="17904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07" name="TextBox 106"/>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08" name="TextBox 107"/>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09" name="TextBox 108"/>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10" name="TextBox 109"/>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11" name="TextBox 110"/>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12" name="TextBox 111"/>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13" name="TextBox 112"/>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14" name="TextBox 113"/>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15" name="TextBox 114"/>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643</xdr:row>
      <xdr:rowOff>0</xdr:rowOff>
    </xdr:from>
    <xdr:ext cx="184731" cy="264560"/>
    <xdr:sp macro="" textlink="">
      <xdr:nvSpPr>
        <xdr:cNvPr id="116" name="TextBox 115"/>
        <xdr:cNvSpPr txBox="1"/>
      </xdr:nvSpPr>
      <xdr:spPr>
        <a:xfrm>
          <a:off x="10142220" y="17923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17" name="TextBox 116"/>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18" name="TextBox 117"/>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19" name="TextBox 118"/>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0" name="TextBox 119"/>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1" name="TextBox 120"/>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2" name="TextBox 121"/>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3" name="TextBox 122"/>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4" name="TextBox 123"/>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5" name="TextBox 124"/>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6" name="TextBox 125"/>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7" name="TextBox 126"/>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8" name="TextBox 127"/>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29" name="TextBox 128"/>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30" name="TextBox 129"/>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644</xdr:row>
      <xdr:rowOff>0</xdr:rowOff>
    </xdr:from>
    <xdr:ext cx="184731" cy="264560"/>
    <xdr:sp macro="" textlink="">
      <xdr:nvSpPr>
        <xdr:cNvPr id="131" name="TextBox 130"/>
        <xdr:cNvSpPr txBox="1"/>
      </xdr:nvSpPr>
      <xdr:spPr>
        <a:xfrm>
          <a:off x="10142220" y="17942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32" name="TextBox 131"/>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33" name="TextBox 132"/>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34" name="TextBox 133"/>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35" name="TextBox 134"/>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36" name="TextBox 135"/>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37" name="TextBox 136"/>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38" name="TextBox 137"/>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39" name="TextBox 138"/>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0" name="TextBox 139"/>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1" name="TextBox 140"/>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2" name="TextBox 141"/>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3" name="TextBox 142"/>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4" name="TextBox 143"/>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5" name="TextBox 144"/>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6" name="TextBox 145"/>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7" name="TextBox 146"/>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8" name="TextBox 147"/>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49" name="TextBox 148"/>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0" name="TextBox 149"/>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1" name="TextBox 150"/>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2" name="TextBox 151"/>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3" name="TextBox 152"/>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4" name="TextBox 153"/>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5" name="TextBox 154"/>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6" name="TextBox 155"/>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7" name="TextBox 156"/>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8" name="TextBox 157"/>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59" name="TextBox 158"/>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0" name="TextBox 159"/>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1" name="TextBox 160"/>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2" name="TextBox 161"/>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3" name="TextBox 162"/>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4" name="TextBox 163"/>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5" name="TextBox 164"/>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6" name="TextBox 165"/>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7" name="TextBox 166"/>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8" name="TextBox 167"/>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69" name="TextBox 168"/>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70" name="TextBox 169"/>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645</xdr:row>
      <xdr:rowOff>0</xdr:rowOff>
    </xdr:from>
    <xdr:ext cx="184731" cy="264560"/>
    <xdr:sp macro="" textlink="">
      <xdr:nvSpPr>
        <xdr:cNvPr id="171" name="TextBox 170"/>
        <xdr:cNvSpPr txBox="1"/>
      </xdr:nvSpPr>
      <xdr:spPr>
        <a:xfrm>
          <a:off x="10142220" y="17961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72" name="TextBox 171"/>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73" name="TextBox 172"/>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74" name="TextBox 173"/>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75" name="TextBox 174"/>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76" name="TextBox 175"/>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77" name="TextBox 176"/>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78" name="TextBox 177"/>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79" name="TextBox 178"/>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0" name="TextBox 179"/>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1" name="TextBox 180"/>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2" name="TextBox 181"/>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3" name="TextBox 182"/>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4" name="TextBox 183"/>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5" name="TextBox 184"/>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6" name="TextBox 185"/>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7" name="TextBox 186"/>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8" name="TextBox 187"/>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89" name="TextBox 188"/>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90" name="TextBox 189"/>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91" name="TextBox 190"/>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92" name="TextBox 191"/>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93" name="TextBox 192"/>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94" name="TextBox 193"/>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95" name="TextBox 194"/>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646</xdr:row>
      <xdr:rowOff>0</xdr:rowOff>
    </xdr:from>
    <xdr:ext cx="184731" cy="264560"/>
    <xdr:sp macro="" textlink="">
      <xdr:nvSpPr>
        <xdr:cNvPr id="196" name="TextBox 195"/>
        <xdr:cNvSpPr txBox="1"/>
      </xdr:nvSpPr>
      <xdr:spPr>
        <a:xfrm>
          <a:off x="10142220" y="17980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197" name="TextBox 196"/>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198" name="TextBox 197"/>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199" name="TextBox 198"/>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0" name="TextBox 199"/>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1" name="TextBox 200"/>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2" name="TextBox 201"/>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3" name="TextBox 202"/>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4" name="TextBox 203"/>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5" name="TextBox 204"/>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6" name="TextBox 205"/>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7" name="TextBox 206"/>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8" name="TextBox 207"/>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09" name="TextBox 208"/>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0" name="TextBox 209"/>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1" name="TextBox 210"/>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2" name="TextBox 211"/>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3" name="TextBox 212"/>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4" name="TextBox 213"/>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5" name="TextBox 214"/>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6" name="TextBox 215"/>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7" name="TextBox 216"/>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8" name="TextBox 217"/>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19" name="TextBox 218"/>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20" name="TextBox 219"/>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647</xdr:row>
      <xdr:rowOff>0</xdr:rowOff>
    </xdr:from>
    <xdr:ext cx="184731" cy="264560"/>
    <xdr:sp macro="" textlink="">
      <xdr:nvSpPr>
        <xdr:cNvPr id="221" name="TextBox 220"/>
        <xdr:cNvSpPr txBox="1"/>
      </xdr:nvSpPr>
      <xdr:spPr>
        <a:xfrm>
          <a:off x="10142220" y="17999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22" name="TextBox 221"/>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23" name="TextBox 222"/>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24" name="TextBox 223"/>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25" name="TextBox 224"/>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26" name="TextBox 225"/>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27" name="TextBox 226"/>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28" name="TextBox 227"/>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29" name="TextBox 228"/>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0" name="TextBox 229"/>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1" name="TextBox 230"/>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2" name="TextBox 231"/>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3" name="TextBox 232"/>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4" name="TextBox 233"/>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5" name="TextBox 234"/>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6" name="TextBox 235"/>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7" name="TextBox 236"/>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8" name="TextBox 237"/>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39" name="TextBox 238"/>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40" name="TextBox 239"/>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41" name="TextBox 240"/>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42" name="TextBox 241"/>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43" name="TextBox 242"/>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44" name="TextBox 243"/>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45" name="TextBox 244"/>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648</xdr:row>
      <xdr:rowOff>0</xdr:rowOff>
    </xdr:from>
    <xdr:ext cx="184731" cy="264560"/>
    <xdr:sp macro="" textlink="">
      <xdr:nvSpPr>
        <xdr:cNvPr id="246" name="TextBox 245"/>
        <xdr:cNvSpPr txBox="1"/>
      </xdr:nvSpPr>
      <xdr:spPr>
        <a:xfrm>
          <a:off x="10142220" y="18019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47" name="TextBox 246"/>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48" name="TextBox 247"/>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49" name="TextBox 248"/>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0" name="TextBox 249"/>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1" name="TextBox 250"/>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2" name="TextBox 251"/>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3" name="TextBox 252"/>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4" name="TextBox 253"/>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5" name="TextBox 254"/>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6" name="TextBox 255"/>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7" name="TextBox 256"/>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8" name="TextBox 257"/>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59" name="TextBox 258"/>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0" name="TextBox 259"/>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1" name="TextBox 260"/>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2" name="TextBox 261"/>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3" name="TextBox 262"/>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4" name="TextBox 263"/>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5" name="TextBox 264"/>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6" name="TextBox 265"/>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7" name="TextBox 266"/>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8" name="TextBox 267"/>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69" name="TextBox 268"/>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70" name="TextBox 269"/>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649</xdr:row>
      <xdr:rowOff>0</xdr:rowOff>
    </xdr:from>
    <xdr:ext cx="184731" cy="264560"/>
    <xdr:sp macro="" textlink="">
      <xdr:nvSpPr>
        <xdr:cNvPr id="271" name="TextBox 270"/>
        <xdr:cNvSpPr txBox="1"/>
      </xdr:nvSpPr>
      <xdr:spPr>
        <a:xfrm>
          <a:off x="10142220" y="180380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72" name="TextBox 271"/>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73" name="TextBox 272"/>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74" name="TextBox 273"/>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75" name="TextBox 274"/>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76" name="TextBox 275"/>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77" name="TextBox 276"/>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78" name="TextBox 277"/>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79" name="TextBox 278"/>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0" name="TextBox 279"/>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1" name="TextBox 280"/>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2" name="TextBox 281"/>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3" name="TextBox 282"/>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4" name="TextBox 283"/>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5" name="TextBox 284"/>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6" name="TextBox 285"/>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7" name="TextBox 286"/>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8" name="TextBox 287"/>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89" name="TextBox 288"/>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90" name="TextBox 289"/>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91" name="TextBox 290"/>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92" name="TextBox 291"/>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93" name="TextBox 292"/>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94" name="TextBox 293"/>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95" name="TextBox 294"/>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650</xdr:row>
      <xdr:rowOff>0</xdr:rowOff>
    </xdr:from>
    <xdr:ext cx="184731" cy="264560"/>
    <xdr:sp macro="" textlink="">
      <xdr:nvSpPr>
        <xdr:cNvPr id="296" name="TextBox 295"/>
        <xdr:cNvSpPr txBox="1"/>
      </xdr:nvSpPr>
      <xdr:spPr>
        <a:xfrm>
          <a:off x="10142220" y="180571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297" name="TextBox 296"/>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298" name="TextBox 297"/>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299" name="TextBox 298"/>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0" name="TextBox 299"/>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1" name="TextBox 300"/>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2" name="TextBox 301"/>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3" name="TextBox 302"/>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4" name="TextBox 303"/>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5" name="TextBox 304"/>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6" name="TextBox 305"/>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7" name="TextBox 306"/>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8" name="TextBox 307"/>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09" name="TextBox 308"/>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0" name="TextBox 309"/>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1" name="TextBox 310"/>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2" name="TextBox 311"/>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3" name="TextBox 312"/>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4" name="TextBox 313"/>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5" name="TextBox 314"/>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6" name="TextBox 315"/>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7" name="TextBox 316"/>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8" name="TextBox 317"/>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19" name="TextBox 318"/>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20" name="TextBox 319"/>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651</xdr:row>
      <xdr:rowOff>0</xdr:rowOff>
    </xdr:from>
    <xdr:ext cx="184731" cy="264560"/>
    <xdr:sp macro="" textlink="">
      <xdr:nvSpPr>
        <xdr:cNvPr id="321" name="TextBox 320"/>
        <xdr:cNvSpPr txBox="1"/>
      </xdr:nvSpPr>
      <xdr:spPr>
        <a:xfrm>
          <a:off x="10142220" y="180761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22" name="TextBox 321"/>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23" name="TextBox 322"/>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24" name="TextBox 323"/>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25" name="TextBox 324"/>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26" name="TextBox 325"/>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27" name="TextBox 326"/>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28" name="TextBox 327"/>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29" name="TextBox 328"/>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0" name="TextBox 329"/>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1" name="TextBox 330"/>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2" name="TextBox 331"/>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3" name="TextBox 332"/>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4" name="TextBox 333"/>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5" name="TextBox 334"/>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6" name="TextBox 335"/>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7" name="TextBox 336"/>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8" name="TextBox 337"/>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39" name="TextBox 338"/>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40" name="TextBox 339"/>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41" name="TextBox 340"/>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42" name="TextBox 341"/>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43" name="TextBox 342"/>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44" name="TextBox 343"/>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45" name="TextBox 344"/>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652</xdr:row>
      <xdr:rowOff>0</xdr:rowOff>
    </xdr:from>
    <xdr:ext cx="184731" cy="264560"/>
    <xdr:sp macro="" textlink="">
      <xdr:nvSpPr>
        <xdr:cNvPr id="346" name="TextBox 345"/>
        <xdr:cNvSpPr txBox="1"/>
      </xdr:nvSpPr>
      <xdr:spPr>
        <a:xfrm>
          <a:off x="10142220" y="180952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47" name="TextBox 346"/>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48" name="TextBox 347"/>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49" name="TextBox 348"/>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0" name="TextBox 349"/>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1" name="TextBox 350"/>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2" name="TextBox 351"/>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3" name="TextBox 352"/>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4" name="TextBox 353"/>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5" name="TextBox 354"/>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6" name="TextBox 355"/>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7" name="TextBox 356"/>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8" name="TextBox 357"/>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59" name="TextBox 358"/>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0" name="TextBox 359"/>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1" name="TextBox 360"/>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2" name="TextBox 361"/>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3" name="TextBox 362"/>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4" name="TextBox 363"/>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5" name="TextBox 364"/>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6" name="TextBox 365"/>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7" name="TextBox 366"/>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8" name="TextBox 367"/>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69" name="TextBox 368"/>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70" name="TextBox 369"/>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653</xdr:row>
      <xdr:rowOff>0</xdr:rowOff>
    </xdr:from>
    <xdr:ext cx="184731" cy="264560"/>
    <xdr:sp macro="" textlink="">
      <xdr:nvSpPr>
        <xdr:cNvPr id="371" name="TextBox 370"/>
        <xdr:cNvSpPr txBox="1"/>
      </xdr:nvSpPr>
      <xdr:spPr>
        <a:xfrm>
          <a:off x="10142220" y="181142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72" name="TextBox 371"/>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73" name="TextBox 372"/>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74" name="TextBox 373"/>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75" name="TextBox 374"/>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76" name="TextBox 375"/>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77" name="TextBox 376"/>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78" name="TextBox 377"/>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79" name="TextBox 378"/>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0" name="TextBox 379"/>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1" name="TextBox 380"/>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2" name="TextBox 381"/>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3" name="TextBox 382"/>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4" name="TextBox 383"/>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5" name="TextBox 384"/>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6" name="TextBox 385"/>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7" name="TextBox 386"/>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8" name="TextBox 387"/>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89" name="TextBox 388"/>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90" name="TextBox 389"/>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91" name="TextBox 390"/>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92" name="TextBox 391"/>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93" name="TextBox 392"/>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94" name="TextBox 393"/>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95" name="TextBox 394"/>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654</xdr:row>
      <xdr:rowOff>0</xdr:rowOff>
    </xdr:from>
    <xdr:ext cx="184731" cy="264560"/>
    <xdr:sp macro="" textlink="">
      <xdr:nvSpPr>
        <xdr:cNvPr id="396" name="TextBox 395"/>
        <xdr:cNvSpPr txBox="1"/>
      </xdr:nvSpPr>
      <xdr:spPr>
        <a:xfrm>
          <a:off x="10142220" y="181333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397" name="TextBox 396"/>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398" name="TextBox 397"/>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399" name="TextBox 398"/>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0" name="TextBox 399"/>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1" name="TextBox 400"/>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2" name="TextBox 401"/>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3" name="TextBox 402"/>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4" name="TextBox 403"/>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5" name="TextBox 404"/>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6" name="TextBox 405"/>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7" name="TextBox 406"/>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8" name="TextBox 407"/>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09" name="TextBox 408"/>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0" name="TextBox 409"/>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1" name="TextBox 410"/>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2" name="TextBox 411"/>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3" name="TextBox 412"/>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4" name="TextBox 413"/>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5" name="TextBox 414"/>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6" name="TextBox 415"/>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7" name="TextBox 416"/>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8" name="TextBox 417"/>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19" name="TextBox 418"/>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0" name="TextBox 419"/>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1" name="TextBox 420"/>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2" name="TextBox 421"/>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3" name="TextBox 422"/>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4" name="TextBox 423"/>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5" name="TextBox 424"/>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6" name="TextBox 425"/>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7" name="TextBox 426"/>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8" name="TextBox 427"/>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29" name="TextBox 428"/>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0" name="TextBox 429"/>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1" name="TextBox 430"/>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2" name="TextBox 431"/>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3" name="TextBox 432"/>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4" name="TextBox 433"/>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5" name="TextBox 434"/>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6" name="TextBox 435"/>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7" name="TextBox 436"/>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8" name="TextBox 437"/>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39" name="TextBox 438"/>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40" name="TextBox 439"/>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41" name="TextBox 440"/>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42" name="TextBox 441"/>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43" name="TextBox 442"/>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44" name="TextBox 443"/>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45" name="TextBox 444"/>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655</xdr:row>
      <xdr:rowOff>0</xdr:rowOff>
    </xdr:from>
    <xdr:ext cx="184731" cy="264560"/>
    <xdr:sp macro="" textlink="">
      <xdr:nvSpPr>
        <xdr:cNvPr id="446" name="TextBox 445"/>
        <xdr:cNvSpPr txBox="1"/>
      </xdr:nvSpPr>
      <xdr:spPr>
        <a:xfrm>
          <a:off x="10142220" y="181523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47" name="TextBox 446"/>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48" name="TextBox 447"/>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49" name="TextBox 448"/>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0" name="TextBox 449"/>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1" name="TextBox 450"/>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2" name="TextBox 451"/>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3" name="TextBox 452"/>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4" name="TextBox 453"/>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5" name="TextBox 454"/>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6" name="TextBox 455"/>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7" name="TextBox 456"/>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8" name="TextBox 457"/>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59" name="TextBox 458"/>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0" name="TextBox 459"/>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1" name="TextBox 460"/>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2" name="TextBox 461"/>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3" name="TextBox 462"/>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4" name="TextBox 463"/>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5" name="TextBox 464"/>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6" name="TextBox 465"/>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7" name="TextBox 466"/>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8" name="TextBox 467"/>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69" name="TextBox 468"/>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70" name="TextBox 469"/>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656</xdr:row>
      <xdr:rowOff>0</xdr:rowOff>
    </xdr:from>
    <xdr:ext cx="184731" cy="264560"/>
    <xdr:sp macro="" textlink="">
      <xdr:nvSpPr>
        <xdr:cNvPr id="471" name="TextBox 470"/>
        <xdr:cNvSpPr txBox="1"/>
      </xdr:nvSpPr>
      <xdr:spPr>
        <a:xfrm>
          <a:off x="10142220" y="18171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72" name="TextBox 471"/>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73" name="TextBox 472"/>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74" name="TextBox 473"/>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75" name="TextBox 474"/>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76" name="TextBox 475"/>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77" name="TextBox 476"/>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78" name="TextBox 477"/>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79" name="TextBox 478"/>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0" name="TextBox 479"/>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1" name="TextBox 480"/>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2" name="TextBox 481"/>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3" name="TextBox 482"/>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4" name="TextBox 483"/>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5" name="TextBox 484"/>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6" name="TextBox 485"/>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7" name="TextBox 486"/>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8" name="TextBox 487"/>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89" name="TextBox 488"/>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90" name="TextBox 489"/>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91" name="TextBox 490"/>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92" name="TextBox 491"/>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93" name="TextBox 492"/>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94" name="TextBox 493"/>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95" name="TextBox 494"/>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657</xdr:row>
      <xdr:rowOff>0</xdr:rowOff>
    </xdr:from>
    <xdr:ext cx="184731" cy="264560"/>
    <xdr:sp macro="" textlink="">
      <xdr:nvSpPr>
        <xdr:cNvPr id="496" name="TextBox 495"/>
        <xdr:cNvSpPr txBox="1"/>
      </xdr:nvSpPr>
      <xdr:spPr>
        <a:xfrm>
          <a:off x="10142220" y="181904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497" name="TextBox 496"/>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498" name="TextBox 497"/>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499" name="TextBox 498"/>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0" name="TextBox 499"/>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1" name="TextBox 500"/>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2" name="TextBox 501"/>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3" name="TextBox 502"/>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4" name="TextBox 503"/>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5" name="TextBox 504"/>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6" name="TextBox 505"/>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7" name="TextBox 506"/>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8" name="TextBox 507"/>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09" name="TextBox 508"/>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0" name="TextBox 509"/>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1" name="TextBox 510"/>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2" name="TextBox 511"/>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3" name="TextBox 512"/>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4" name="TextBox 513"/>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5" name="TextBox 514"/>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6" name="TextBox 515"/>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7" name="TextBox 516"/>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8" name="TextBox 517"/>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19" name="TextBox 518"/>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20" name="TextBox 519"/>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658</xdr:row>
      <xdr:rowOff>0</xdr:rowOff>
    </xdr:from>
    <xdr:ext cx="184731" cy="264560"/>
    <xdr:sp macro="" textlink="">
      <xdr:nvSpPr>
        <xdr:cNvPr id="521" name="TextBox 520"/>
        <xdr:cNvSpPr txBox="1"/>
      </xdr:nvSpPr>
      <xdr:spPr>
        <a:xfrm>
          <a:off x="10142220" y="182095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22" name="TextBox 521"/>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23" name="TextBox 522"/>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24" name="TextBox 523"/>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25" name="TextBox 524"/>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26" name="TextBox 525"/>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27" name="TextBox 526"/>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28" name="TextBox 527"/>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29" name="TextBox 528"/>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0" name="TextBox 529"/>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1" name="TextBox 530"/>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2" name="TextBox 531"/>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3" name="TextBox 532"/>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4" name="TextBox 533"/>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5" name="TextBox 534"/>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6" name="TextBox 535"/>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7" name="TextBox 536"/>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8" name="TextBox 537"/>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39" name="TextBox 538"/>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0" name="TextBox 539"/>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1" name="TextBox 540"/>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2" name="TextBox 541"/>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3" name="TextBox 542"/>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4" name="TextBox 543"/>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5" name="TextBox 544"/>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6" name="TextBox 545"/>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7" name="TextBox 546"/>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8" name="TextBox 547"/>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49" name="TextBox 548"/>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0" name="TextBox 549"/>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1" name="TextBox 550"/>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2" name="TextBox 551"/>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3" name="TextBox 552"/>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4" name="TextBox 553"/>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5" name="TextBox 554"/>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6" name="TextBox 555"/>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7" name="TextBox 556"/>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8" name="TextBox 557"/>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59" name="TextBox 558"/>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0" name="TextBox 559"/>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1" name="TextBox 560"/>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2" name="TextBox 561"/>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3" name="TextBox 562"/>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4" name="TextBox 563"/>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5" name="TextBox 564"/>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6" name="TextBox 565"/>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7" name="TextBox 566"/>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8" name="TextBox 567"/>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69" name="TextBox 568"/>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70" name="TextBox 569"/>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659</xdr:row>
      <xdr:rowOff>0</xdr:rowOff>
    </xdr:from>
    <xdr:ext cx="184731" cy="264560"/>
    <xdr:sp macro="" textlink="">
      <xdr:nvSpPr>
        <xdr:cNvPr id="571" name="TextBox 570"/>
        <xdr:cNvSpPr txBox="1"/>
      </xdr:nvSpPr>
      <xdr:spPr>
        <a:xfrm>
          <a:off x="10142220" y="182285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72" name="TextBox 571"/>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73" name="TextBox 572"/>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74" name="TextBox 573"/>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75" name="TextBox 574"/>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76" name="TextBox 575"/>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77" name="TextBox 576"/>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78" name="TextBox 577"/>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79" name="TextBox 578"/>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0" name="TextBox 579"/>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1" name="TextBox 580"/>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2" name="TextBox 581"/>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3" name="TextBox 582"/>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4" name="TextBox 583"/>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5" name="TextBox 584"/>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6" name="TextBox 585"/>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7" name="TextBox 586"/>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8" name="TextBox 587"/>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89" name="TextBox 588"/>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90" name="TextBox 589"/>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91" name="TextBox 590"/>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92" name="TextBox 591"/>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93" name="TextBox 592"/>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94" name="TextBox 593"/>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95" name="TextBox 594"/>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660</xdr:row>
      <xdr:rowOff>0</xdr:rowOff>
    </xdr:from>
    <xdr:ext cx="184731" cy="264560"/>
    <xdr:sp macro="" textlink="">
      <xdr:nvSpPr>
        <xdr:cNvPr id="596" name="TextBox 595"/>
        <xdr:cNvSpPr txBox="1"/>
      </xdr:nvSpPr>
      <xdr:spPr>
        <a:xfrm>
          <a:off x="10142220" y="18247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597" name="TextBox 596"/>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598" name="TextBox 597"/>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599" name="TextBox 598"/>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0" name="TextBox 599"/>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1" name="TextBox 600"/>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2" name="TextBox 601"/>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3" name="TextBox 602"/>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4" name="TextBox 603"/>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5" name="TextBox 604"/>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6" name="TextBox 605"/>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7" name="TextBox 606"/>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8" name="TextBox 607"/>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09" name="TextBox 608"/>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0" name="TextBox 609"/>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1" name="TextBox 610"/>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2" name="TextBox 611"/>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3" name="TextBox 612"/>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4" name="TextBox 613"/>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5" name="TextBox 614"/>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6" name="TextBox 615"/>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7" name="TextBox 616"/>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8" name="TextBox 617"/>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19" name="TextBox 618"/>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0" name="TextBox 619"/>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1" name="TextBox 620"/>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2" name="TextBox 621"/>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3" name="TextBox 622"/>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4" name="TextBox 623"/>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5" name="TextBox 624"/>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6" name="TextBox 625"/>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7" name="TextBox 626"/>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8" name="TextBox 627"/>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29" name="TextBox 628"/>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0" name="TextBox 629"/>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1" name="TextBox 630"/>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2" name="TextBox 631"/>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3" name="TextBox 632"/>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4" name="TextBox 633"/>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5" name="TextBox 634"/>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6" name="TextBox 635"/>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7" name="TextBox 636"/>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8" name="TextBox 637"/>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39" name="TextBox 638"/>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40" name="TextBox 639"/>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41" name="TextBox 640"/>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42" name="TextBox 641"/>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43" name="TextBox 642"/>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44" name="TextBox 643"/>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45" name="TextBox 644"/>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661</xdr:row>
      <xdr:rowOff>0</xdr:rowOff>
    </xdr:from>
    <xdr:ext cx="184731" cy="264560"/>
    <xdr:sp macro="" textlink="">
      <xdr:nvSpPr>
        <xdr:cNvPr id="646" name="TextBox 645"/>
        <xdr:cNvSpPr txBox="1"/>
      </xdr:nvSpPr>
      <xdr:spPr>
        <a:xfrm>
          <a:off x="10142220" y="18266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47" name="TextBox 646"/>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48" name="TextBox 647"/>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49" name="TextBox 648"/>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0" name="TextBox 649"/>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1" name="TextBox 650"/>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2" name="TextBox 651"/>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3" name="TextBox 652"/>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4" name="TextBox 653"/>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5" name="TextBox 654"/>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6" name="TextBox 655"/>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7" name="TextBox 656"/>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8" name="TextBox 657"/>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59" name="TextBox 658"/>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0" name="TextBox 659"/>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1" name="TextBox 660"/>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2" name="TextBox 661"/>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3" name="TextBox 662"/>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4" name="TextBox 663"/>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5" name="TextBox 664"/>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6" name="TextBox 665"/>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7" name="TextBox 666"/>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8" name="TextBox 667"/>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69" name="TextBox 668"/>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0" name="TextBox 669"/>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1" name="TextBox 670"/>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2" name="TextBox 671"/>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3" name="TextBox 672"/>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4" name="TextBox 673"/>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5" name="TextBox 674"/>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6" name="TextBox 675"/>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7" name="TextBox 676"/>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8" name="TextBox 677"/>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79" name="TextBox 678"/>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0" name="TextBox 679"/>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1" name="TextBox 680"/>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2" name="TextBox 681"/>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3" name="TextBox 682"/>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4" name="TextBox 683"/>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5" name="TextBox 684"/>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6" name="TextBox 685"/>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7" name="TextBox 686"/>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8" name="TextBox 687"/>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89" name="TextBox 688"/>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90" name="TextBox 689"/>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91" name="TextBox 690"/>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92" name="TextBox 691"/>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93" name="TextBox 692"/>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94" name="TextBox 693"/>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95" name="TextBox 694"/>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696" name="TextBox 695"/>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697" name="TextBox 69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698" name="TextBox 69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699" name="TextBox 69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0" name="TextBox 69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1" name="TextBox 70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2" name="TextBox 70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3" name="TextBox 70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4" name="TextBox 70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5" name="TextBox 70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6" name="TextBox 70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7" name="TextBox 70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8" name="TextBox 70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09" name="TextBox 70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0" name="TextBox 70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1" name="TextBox 71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2" name="TextBox 71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3" name="TextBox 71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4" name="TextBox 71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5" name="TextBox 71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6" name="TextBox 71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7" name="TextBox 71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8" name="TextBox 71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19" name="TextBox 71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0" name="TextBox 71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1" name="TextBox 72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2" name="TextBox 72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3" name="TextBox 72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4" name="TextBox 72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5" name="TextBox 72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6" name="TextBox 72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7" name="TextBox 72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8" name="TextBox 72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29" name="TextBox 72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0" name="TextBox 72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1" name="TextBox 73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2" name="TextBox 73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3" name="TextBox 73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4" name="TextBox 73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5" name="TextBox 73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6" name="TextBox 73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7" name="TextBox 73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8" name="TextBox 73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39" name="TextBox 73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40" name="TextBox 73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41" name="TextBox 74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42" name="TextBox 74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43" name="TextBox 74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44" name="TextBox 74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45" name="TextBox 74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46" name="TextBox 74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47" name="TextBox 746"/>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48" name="TextBox 747"/>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49" name="TextBox 748"/>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0" name="TextBox 749"/>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1" name="TextBox 750"/>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2" name="TextBox 751"/>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3" name="TextBox 752"/>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4" name="TextBox 753"/>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5" name="TextBox 754"/>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6" name="TextBox 755"/>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7" name="TextBox 756"/>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8" name="TextBox 757"/>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59" name="TextBox 758"/>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60" name="TextBox 759"/>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664</xdr:row>
      <xdr:rowOff>0</xdr:rowOff>
    </xdr:from>
    <xdr:ext cx="184731" cy="264560"/>
    <xdr:sp macro="" textlink="">
      <xdr:nvSpPr>
        <xdr:cNvPr id="761" name="TextBox 760"/>
        <xdr:cNvSpPr txBox="1"/>
      </xdr:nvSpPr>
      <xdr:spPr>
        <a:xfrm>
          <a:off x="10142220" y="183238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62" name="TextBox 761"/>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63" name="TextBox 762"/>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64" name="TextBox 763"/>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65" name="TextBox 764"/>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66" name="TextBox 765"/>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67" name="TextBox 766"/>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68" name="TextBox 767"/>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69" name="TextBox 768"/>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0" name="TextBox 769"/>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1" name="TextBox 770"/>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2" name="TextBox 771"/>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3" name="TextBox 772"/>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4" name="TextBox 773"/>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5" name="TextBox 774"/>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6" name="TextBox 775"/>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7" name="TextBox 776"/>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8" name="TextBox 777"/>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79" name="TextBox 778"/>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80" name="TextBox 779"/>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81" name="TextBox 780"/>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82" name="TextBox 781"/>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83" name="TextBox 782"/>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84" name="TextBox 783"/>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85" name="TextBox 784"/>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662</xdr:row>
      <xdr:rowOff>0</xdr:rowOff>
    </xdr:from>
    <xdr:ext cx="184731" cy="264560"/>
    <xdr:sp macro="" textlink="">
      <xdr:nvSpPr>
        <xdr:cNvPr id="786" name="TextBox 785"/>
        <xdr:cNvSpPr txBox="1"/>
      </xdr:nvSpPr>
      <xdr:spPr>
        <a:xfrm>
          <a:off x="10142220" y="182857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87" name="TextBox 78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88" name="TextBox 78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89" name="TextBox 78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0" name="TextBox 78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1" name="TextBox 79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2" name="TextBox 79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3" name="TextBox 79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4" name="TextBox 79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5" name="TextBox 79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6" name="TextBox 79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7" name="TextBox 79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8" name="TextBox 79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799" name="TextBox 79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0" name="TextBox 79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1" name="TextBox 80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2" name="TextBox 80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3" name="TextBox 80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4" name="TextBox 80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5" name="TextBox 80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6" name="TextBox 80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7" name="TextBox 80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8" name="TextBox 80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09" name="TextBox 80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0" name="TextBox 80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1" name="TextBox 81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2" name="TextBox 81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3" name="TextBox 81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4" name="TextBox 81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5" name="TextBox 81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6" name="TextBox 81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7" name="TextBox 81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8" name="TextBox 81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19" name="TextBox 81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0" name="TextBox 81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1" name="TextBox 82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2" name="TextBox 82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3" name="TextBox 82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4" name="TextBox 82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5" name="TextBox 82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6" name="TextBox 82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7" name="TextBox 82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8" name="TextBox 82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29" name="TextBox 82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0" name="TextBox 82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1" name="TextBox 83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2" name="TextBox 83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3" name="TextBox 83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4" name="TextBox 83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5" name="TextBox 83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6" name="TextBox 83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7" name="TextBox 83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8" name="TextBox 83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39" name="TextBox 83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0" name="TextBox 83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1" name="TextBox 84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2" name="TextBox 84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3" name="TextBox 84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4" name="TextBox 84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5" name="TextBox 84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6" name="TextBox 84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7" name="TextBox 84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8" name="TextBox 84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49" name="TextBox 84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0" name="TextBox 84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1" name="TextBox 85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2" name="TextBox 85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3" name="TextBox 85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4" name="TextBox 85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5" name="TextBox 85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6" name="TextBox 85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7" name="TextBox 85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8" name="TextBox 85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59" name="TextBox 85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0" name="TextBox 85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1" name="TextBox 86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2" name="TextBox 86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3" name="TextBox 86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4" name="TextBox 86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5" name="TextBox 86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6" name="TextBox 86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7" name="TextBox 86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8" name="TextBox 86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69" name="TextBox 86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0" name="TextBox 86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1" name="TextBox 87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2" name="TextBox 87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3" name="TextBox 87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4" name="TextBox 87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5" name="TextBox 87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6" name="TextBox 87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7" name="TextBox 876"/>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8" name="TextBox 877"/>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79" name="TextBox 878"/>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80" name="TextBox 879"/>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81" name="TextBox 880"/>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82" name="TextBox 881"/>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83" name="TextBox 882"/>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84" name="TextBox 883"/>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85" name="TextBox 884"/>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663</xdr:row>
      <xdr:rowOff>0</xdr:rowOff>
    </xdr:from>
    <xdr:ext cx="184731" cy="264560"/>
    <xdr:sp macro="" textlink="">
      <xdr:nvSpPr>
        <xdr:cNvPr id="886" name="TextBox 885"/>
        <xdr:cNvSpPr txBox="1"/>
      </xdr:nvSpPr>
      <xdr:spPr>
        <a:xfrm>
          <a:off x="10142220" y="183047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87" name="TextBox 886"/>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88" name="TextBox 887"/>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89" name="TextBox 888"/>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0" name="TextBox 889"/>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1" name="TextBox 890"/>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2" name="TextBox 891"/>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3" name="TextBox 892"/>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4" name="TextBox 893"/>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5" name="TextBox 894"/>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6" name="TextBox 895"/>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7" name="TextBox 896"/>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8" name="TextBox 897"/>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899" name="TextBox 898"/>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0" name="TextBox 899"/>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1" name="TextBox 900"/>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2" name="TextBox 901"/>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3" name="TextBox 902"/>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4" name="TextBox 903"/>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5" name="TextBox 904"/>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6" name="TextBox 905"/>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7" name="TextBox 906"/>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8" name="TextBox 907"/>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09" name="TextBox 908"/>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10" name="TextBox 909"/>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665</xdr:row>
      <xdr:rowOff>0</xdr:rowOff>
    </xdr:from>
    <xdr:ext cx="184731" cy="264560"/>
    <xdr:sp macro="" textlink="">
      <xdr:nvSpPr>
        <xdr:cNvPr id="911" name="TextBox 910"/>
        <xdr:cNvSpPr txBox="1"/>
      </xdr:nvSpPr>
      <xdr:spPr>
        <a:xfrm>
          <a:off x="10142220" y="183428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12" name="TextBox 911"/>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13" name="TextBox 912"/>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14" name="TextBox 913"/>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15" name="TextBox 914"/>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16" name="TextBox 915"/>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17" name="TextBox 916"/>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18" name="TextBox 917"/>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19" name="TextBox 918"/>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0" name="TextBox 919"/>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1" name="TextBox 920"/>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2" name="TextBox 921"/>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3" name="TextBox 922"/>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4" name="TextBox 923"/>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5" name="TextBox 924"/>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6" name="TextBox 925"/>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7" name="TextBox 926"/>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8" name="TextBox 927"/>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29" name="TextBox 928"/>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0" name="TextBox 929"/>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1" name="TextBox 930"/>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2" name="TextBox 931"/>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3" name="TextBox 932"/>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4" name="TextBox 933"/>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5" name="TextBox 934"/>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6" name="TextBox 935"/>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7" name="TextBox 936"/>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8" name="TextBox 937"/>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39" name="TextBox 938"/>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0" name="TextBox 939"/>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1" name="TextBox 940"/>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2" name="TextBox 941"/>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3" name="TextBox 942"/>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4" name="TextBox 943"/>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5" name="TextBox 944"/>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6" name="TextBox 945"/>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7" name="TextBox 946"/>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8" name="TextBox 947"/>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49" name="TextBox 948"/>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0" name="TextBox 949"/>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1" name="TextBox 950"/>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2" name="TextBox 951"/>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3" name="TextBox 952"/>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4" name="TextBox 953"/>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5" name="TextBox 954"/>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6" name="TextBox 955"/>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7" name="TextBox 956"/>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8" name="TextBox 957"/>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59" name="TextBox 958"/>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60" name="TextBox 959"/>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666</xdr:row>
      <xdr:rowOff>0</xdr:rowOff>
    </xdr:from>
    <xdr:ext cx="184731" cy="264560"/>
    <xdr:sp macro="" textlink="">
      <xdr:nvSpPr>
        <xdr:cNvPr id="961" name="TextBox 960"/>
        <xdr:cNvSpPr txBox="1"/>
      </xdr:nvSpPr>
      <xdr:spPr>
        <a:xfrm>
          <a:off x="10142220" y="183619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62" name="TextBox 961"/>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63" name="TextBox 962"/>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64" name="TextBox 963"/>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65" name="TextBox 964"/>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66" name="TextBox 965"/>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67" name="TextBox 966"/>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68" name="TextBox 967"/>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69" name="TextBox 968"/>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70" name="TextBox 969"/>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640</xdr:row>
      <xdr:rowOff>0</xdr:rowOff>
    </xdr:from>
    <xdr:ext cx="184731" cy="264560"/>
    <xdr:sp macro="" textlink="">
      <xdr:nvSpPr>
        <xdr:cNvPr id="971" name="TextBox 970"/>
        <xdr:cNvSpPr txBox="1"/>
      </xdr:nvSpPr>
      <xdr:spPr>
        <a:xfrm>
          <a:off x="10142220" y="178666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72" name="TextBox 971"/>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73" name="TextBox 972"/>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74" name="TextBox 973"/>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75" name="TextBox 974"/>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76" name="TextBox 975"/>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77" name="TextBox 976"/>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78" name="TextBox 977"/>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79" name="TextBox 978"/>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80" name="TextBox 979"/>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9</xdr:col>
      <xdr:colOff>0</xdr:colOff>
      <xdr:row>641</xdr:row>
      <xdr:rowOff>0</xdr:rowOff>
    </xdr:from>
    <xdr:ext cx="184731" cy="264560"/>
    <xdr:sp macro="" textlink="">
      <xdr:nvSpPr>
        <xdr:cNvPr id="981" name="TextBox 980"/>
        <xdr:cNvSpPr txBox="1"/>
      </xdr:nvSpPr>
      <xdr:spPr>
        <a:xfrm>
          <a:off x="10142220" y="178856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3</xdr:col>
      <xdr:colOff>46264</xdr:colOff>
      <xdr:row>398</xdr:row>
      <xdr:rowOff>13607</xdr:rowOff>
    </xdr:from>
    <xdr:to>
      <xdr:col>9</xdr:col>
      <xdr:colOff>125728</xdr:colOff>
      <xdr:row>409</xdr:row>
      <xdr:rowOff>46264</xdr:rowOff>
    </xdr:to>
    <xdr:sp macro="" textlink="">
      <xdr:nvSpPr>
        <xdr:cNvPr id="982" name="TextBox 981"/>
        <xdr:cNvSpPr txBox="1"/>
      </xdr:nvSpPr>
      <xdr:spPr>
        <a:xfrm>
          <a:off x="5418364" y="130932827"/>
          <a:ext cx="4849584" cy="2128157"/>
        </a:xfrm>
        <a:prstGeom prst="rect">
          <a:avLst/>
        </a:prstGeom>
        <a:solidFill>
          <a:schemeClr val="accent5">
            <a:lumMod val="20000"/>
            <a:lumOff val="80000"/>
          </a:schemeClr>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CREDITS (and Blame):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Data in the table has been compiled by David Chambers.  He takes full responsibility for any errors - but kindly let me know if you see one/some and I will correct it.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Thanks to Bill Williams for his contribution of geologic information on the deposits; and,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rPr>
            <a:t>Thanks to Lindsay Newland Bowker and  Eric A. Tuttle  for their assistance in assembling the data base.</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a:p>
          <a:pPr marL="342900" marR="0" lvl="0" indent="-342900" defTabSz="914400" eaLnBrk="1" fontAlgn="base" latinLnBrk="0" hangingPunct="1">
            <a:lnSpc>
              <a:spcPct val="100000"/>
            </a:lnSpc>
            <a:spcBef>
              <a:spcPts val="0"/>
            </a:spcBef>
            <a:spcAft>
              <a:spcPts val="600"/>
            </a:spcAft>
            <a:buClrTx/>
            <a:buSzPts val="1000"/>
            <a:buFont typeface="Arial" panose="020B0604020202020204" pitchFamily="34" charset="0"/>
            <a:buAutoNum type="arabicParenBoth"/>
            <a:tabLst>
              <a:tab pos="228600" algn="l"/>
            </a:tabLst>
            <a:defRPr/>
          </a:pPr>
          <a:endParaRPr kumimoji="0" lang="en-US" sz="1100" b="0" i="0" u="none" strike="noStrike" kern="0" cap="none" spc="0" normalizeH="0" baseline="0" noProof="0">
            <a:ln>
              <a:noFill/>
            </a:ln>
            <a:solidFill>
              <a:prstClr val="black"/>
            </a:solidFill>
            <a:effectLst/>
            <a:uLnTx/>
            <a:uFillTx/>
            <a:latin typeface="+mn-lt"/>
            <a:ea typeface="Times New Roman" panose="02020603050405020304" pitchFamily="18" charset="0"/>
            <a:cs typeface="Times New Roman" panose="02020603050405020304" pitchFamily="18" charset="0"/>
          </a:endParaRPr>
        </a:p>
      </xdr:txBody>
    </xdr:sp>
    <xdr:clientData/>
  </xdr:twoCellAnchor>
  <xdr:oneCellAnchor>
    <xdr:from>
      <xdr:col>14</xdr:col>
      <xdr:colOff>0</xdr:colOff>
      <xdr:row>481</xdr:row>
      <xdr:rowOff>0</xdr:rowOff>
    </xdr:from>
    <xdr:ext cx="184731" cy="264560"/>
    <xdr:sp macro="" textlink="">
      <xdr:nvSpPr>
        <xdr:cNvPr id="983" name="TextBox 982"/>
        <xdr:cNvSpPr txBox="1"/>
      </xdr:nvSpPr>
      <xdr:spPr>
        <a:xfrm>
          <a:off x="14333220" y="147591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14</xdr:col>
      <xdr:colOff>0</xdr:colOff>
      <xdr:row>481</xdr:row>
      <xdr:rowOff>0</xdr:rowOff>
    </xdr:from>
    <xdr:ext cx="184731" cy="264560"/>
    <xdr:sp macro="" textlink="">
      <xdr:nvSpPr>
        <xdr:cNvPr id="984" name="TextBox 983"/>
        <xdr:cNvSpPr txBox="1"/>
      </xdr:nvSpPr>
      <xdr:spPr>
        <a:xfrm>
          <a:off x="14333220" y="147591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28</xdr:col>
      <xdr:colOff>35812</xdr:colOff>
      <xdr:row>1</xdr:row>
      <xdr:rowOff>24318</xdr:rowOff>
    </xdr:from>
    <xdr:to>
      <xdr:col>32</xdr:col>
      <xdr:colOff>378</xdr:colOff>
      <xdr:row>1</xdr:row>
      <xdr:rowOff>620486</xdr:rowOff>
    </xdr:to>
    <xdr:sp macro="" textlink="">
      <xdr:nvSpPr>
        <xdr:cNvPr id="986" name="TextBox 985"/>
        <xdr:cNvSpPr txBox="1"/>
      </xdr:nvSpPr>
      <xdr:spPr>
        <a:xfrm>
          <a:off x="32839912" y="252918"/>
          <a:ext cx="3622166" cy="573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rPr>
            <a:t>The magnitude index ( Col c)  indicates the overall scale of an event based on its release, runout and deaths. The index base is the decade 1991 to 2000.  The score for each component is the unweighted ratio of the event measure to the average measure for the reference decade </a:t>
          </a:r>
        </a:p>
      </xdr:txBody>
    </xdr:sp>
    <xdr:clientData/>
  </xdr:twoCellAnchor>
  <xdr:twoCellAnchor>
    <xdr:from>
      <xdr:col>33</xdr:col>
      <xdr:colOff>0</xdr:colOff>
      <xdr:row>1</xdr:row>
      <xdr:rowOff>21981</xdr:rowOff>
    </xdr:from>
    <xdr:to>
      <xdr:col>36</xdr:col>
      <xdr:colOff>0</xdr:colOff>
      <xdr:row>1</xdr:row>
      <xdr:rowOff>544286</xdr:rowOff>
    </xdr:to>
    <xdr:sp macro="" textlink="">
      <xdr:nvSpPr>
        <xdr:cNvPr id="987" name="TextBox 986"/>
        <xdr:cNvSpPr txBox="1"/>
      </xdr:nvSpPr>
      <xdr:spPr>
        <a:xfrm>
          <a:off x="37086540" y="250581"/>
          <a:ext cx="1988820" cy="522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rPr>
            <a:t>The severity codes are based on but not excusively determned by criterion values for  release,runout &amp; deaths</a:t>
          </a:r>
        </a:p>
      </xdr:txBody>
    </xdr:sp>
    <xdr:clientData/>
  </xdr:twoCellAnchor>
  <xdr:twoCellAnchor>
    <xdr:from>
      <xdr:col>32</xdr:col>
      <xdr:colOff>206829</xdr:colOff>
      <xdr:row>377</xdr:row>
      <xdr:rowOff>152400</xdr:rowOff>
    </xdr:from>
    <xdr:to>
      <xdr:col>34</xdr:col>
      <xdr:colOff>449038</xdr:colOff>
      <xdr:row>379</xdr:row>
      <xdr:rowOff>135234</xdr:rowOff>
    </xdr:to>
    <xdr:sp macro="" textlink="">
      <xdr:nvSpPr>
        <xdr:cNvPr id="988" name="TextBox 987"/>
        <xdr:cNvSpPr txBox="1"/>
      </xdr:nvSpPr>
      <xdr:spPr>
        <a:xfrm>
          <a:off x="36668529" y="126004320"/>
          <a:ext cx="1529989" cy="714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0070C0"/>
              </a:solidFill>
            </a:rPr>
            <a:t>The index values differentiate magnitude amongst the three severity codes</a:t>
          </a:r>
        </a:p>
      </xdr:txBody>
    </xdr:sp>
    <xdr:clientData/>
  </xdr:twoCellAnchor>
  <xdr:twoCellAnchor>
    <xdr:from>
      <xdr:col>19</xdr:col>
      <xdr:colOff>598714</xdr:colOff>
      <xdr:row>376</xdr:row>
      <xdr:rowOff>261257</xdr:rowOff>
    </xdr:from>
    <xdr:to>
      <xdr:col>25</xdr:col>
      <xdr:colOff>684266</xdr:colOff>
      <xdr:row>378</xdr:row>
      <xdr:rowOff>360162</xdr:rowOff>
    </xdr:to>
    <xdr:sp macro="" textlink="">
      <xdr:nvSpPr>
        <xdr:cNvPr id="989" name="TextBox 988"/>
        <xdr:cNvSpPr txBox="1"/>
      </xdr:nvSpPr>
      <xdr:spPr>
        <a:xfrm>
          <a:off x="27276334" y="125556917"/>
          <a:ext cx="3773632" cy="1020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0070C0"/>
              </a:solidFill>
            </a:rPr>
            <a:t>Complete doumentation on the index is available from Bowker Associates(LNBowker@BowkerAssociates.org).  The difference in total scores for each of the three varaiables indicates the releative incidence of reporting on the variable. ( ie not every record has a documented entry for each of the three variable) We determined that no  weightng was necessary to insure that each variable is equally represented</a:t>
          </a:r>
          <a:r>
            <a:rPr lang="en-US" sz="900" b="1"/>
            <a:t> </a:t>
          </a:r>
        </a:p>
        <a:p>
          <a:endParaRPr lang="en-US" sz="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Chambers/1-TRANSFER%20DATA/CDA%20TAILINGS%20DAM%20BREAK%20DATABASE%20-%20Small%20et%20al%204Jul17%20(Autosa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20Chambers/1-DATA/Tailings%20Dams/1-Spreadsheets/TSF%20Failures%20With%20&amp;%20Without%20Ch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odelling_Classes"/>
      <sheetName val="Database"/>
      <sheetName val="Database for Paper"/>
      <sheetName val="Database for Appendix"/>
      <sheetName val="Cht_Runout_H"/>
      <sheetName val="Cht_Runout_Vol"/>
      <sheetName val="Cht_Runout_Factor"/>
      <sheetName val="Cht_Runout_Mod_Factor"/>
      <sheetName val="Cht_Outflow_Impound"/>
      <sheetName val="Tables"/>
    </sheetNames>
    <sheetDataSet>
      <sheetData sheetId="0" refreshError="1"/>
      <sheetData sheetId="1" refreshError="1"/>
      <sheetData sheetId="2">
        <row r="4">
          <cell r="BH4" t="str">
            <v>1A- Flow of water and liquefied tailings.</v>
          </cell>
        </row>
      </sheetData>
      <sheetData sheetId="3" refreshError="1"/>
      <sheetData sheetId="4" refreshError="1"/>
      <sheetData sheetId="5" refreshError="1"/>
      <sheetData sheetId="6" refreshError="1"/>
      <sheetData sheetId="7" refreshError="1"/>
      <sheetData sheetId="8" refreshError="1"/>
      <sheetData sheetId="9" refreshError="1"/>
      <sheetData sheetId="10">
        <row r="6">
          <cell r="A6" t="str">
            <v>Upstream/ Tailings</v>
          </cell>
          <cell r="B6" t="str">
            <v>Active</v>
          </cell>
          <cell r="C6" t="str">
            <v>Yes</v>
          </cell>
          <cell r="D6" t="str">
            <v>Slope failure/ Static</v>
          </cell>
          <cell r="E6" t="str">
            <v>Static</v>
          </cell>
          <cell r="F6" t="str">
            <v>1A- Flow of water and liquefied tailings.</v>
          </cell>
          <cell r="G6" t="str">
            <v>Soft</v>
          </cell>
        </row>
        <row r="7">
          <cell r="A7" t="str">
            <v>Downstream/ Tailings</v>
          </cell>
          <cell r="B7" t="str">
            <v>Closed</v>
          </cell>
          <cell r="C7" t="str">
            <v>No</v>
          </cell>
          <cell r="D7" t="str">
            <v>Slope failure/ Seismic</v>
          </cell>
          <cell r="E7" t="str">
            <v>Seismic</v>
          </cell>
          <cell r="F7" t="str">
            <v>2A - Debris or mud flow.</v>
          </cell>
          <cell r="G7" t="str">
            <v>Hard</v>
          </cell>
        </row>
        <row r="8">
          <cell r="A8" t="str">
            <v>Centerline/ Tailings</v>
          </cell>
          <cell r="B8" t="str">
            <v>Unknown</v>
          </cell>
          <cell r="C8" t="str">
            <v>Unknown</v>
          </cell>
          <cell r="D8" t="str">
            <v>Slope failure/ Seepage</v>
          </cell>
          <cell r="E8" t="str">
            <v>None</v>
          </cell>
          <cell r="F8" t="str">
            <v>1B - Flow of water with eroded tailings.</v>
          </cell>
          <cell r="G8" t="str">
            <v>Coal</v>
          </cell>
        </row>
        <row r="9">
          <cell r="A9" t="str">
            <v>Upstream/ Earthfill</v>
          </cell>
          <cell r="D9" t="str">
            <v>Foundation failure</v>
          </cell>
          <cell r="E9" t="str">
            <v>Unknown</v>
          </cell>
          <cell r="F9" t="str">
            <v>2B - Slope failure.</v>
          </cell>
          <cell r="G9" t="str">
            <v>Unknown</v>
          </cell>
        </row>
        <row r="10">
          <cell r="A10" t="str">
            <v>Downstream/ Earthfill</v>
          </cell>
          <cell r="D10" t="str">
            <v>Overtopping</v>
          </cell>
          <cell r="F10" t="str">
            <v>0 - Unknown</v>
          </cell>
        </row>
        <row r="11">
          <cell r="A11" t="str">
            <v>Centerline/ Earthfill</v>
          </cell>
          <cell r="D11" t="str">
            <v>Surface erosion</v>
          </cell>
        </row>
        <row r="12">
          <cell r="A12" t="str">
            <v>Centerline/ Rockfill</v>
          </cell>
          <cell r="D12" t="str">
            <v>Internal erosion (piping)</v>
          </cell>
        </row>
        <row r="13">
          <cell r="A13" t="str">
            <v>Downstream/ Rockfill</v>
          </cell>
          <cell r="D13" t="str">
            <v>Other/
Unknown</v>
          </cell>
        </row>
        <row r="14">
          <cell r="A14" t="str">
            <v>Upstream/ Mine waste</v>
          </cell>
        </row>
        <row r="15">
          <cell r="A15" t="str">
            <v>Upstream-Centerline/ Tailings</v>
          </cell>
        </row>
        <row r="16">
          <cell r="A16"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F Failures w&amp;wo China"/>
      <sheetName val="TSF Failures With &amp; Without Chi"/>
    </sheetNames>
    <definedNames>
      <definedName name="xcir1" refersTo="#REF!"/>
      <definedName name="xdata1" refersTo="#REF!"/>
      <definedName name="xdata2" refersTo="#REF!"/>
      <definedName name="xdata3" refersTo="#REF!"/>
      <definedName name="xdata4" refersTo="#REF!"/>
      <definedName name="xdata5" refersTo="#REF!"/>
      <definedName name="xdata6" refersTo="#REF!"/>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ews.mongabay.com/2018/02/norsk-hydro-accused-of-amazon-toxic-spill-admits-clandestine-pipeline/" TargetMode="External"/><Relationship Id="rId13" Type="http://schemas.openxmlformats.org/officeDocument/2006/relationships/hyperlink" Target="https://www.mmtimes.com/news/death-toll-hpakant-landslide-rises-20.html" TargetMode="External"/><Relationship Id="rId18" Type="http://schemas.openxmlformats.org/officeDocument/2006/relationships/hyperlink" Target="http://www.mining.com/five-bodies-rescued-collapsed-mine-mexico/" TargetMode="External"/><Relationship Id="rId26" Type="http://schemas.openxmlformats.org/officeDocument/2006/relationships/hyperlink" Target="https://gazetesokak.com/toroslarda-cevre-felaketi-yasandi-video/" TargetMode="External"/><Relationship Id="rId3" Type="http://schemas.openxmlformats.org/officeDocument/2006/relationships/hyperlink" Target="https://pure.ltu.se/portal/files/96533586/Numerical_analysis_of_staged_construction_of_an_upstream_tailings_dam.pdf" TargetMode="External"/><Relationship Id="rId21" Type="http://schemas.openxmlformats.org/officeDocument/2006/relationships/hyperlink" Target="https://www.e1.ru/news/spool/news_id-69366844.html" TargetMode="External"/><Relationship Id="rId7" Type="http://schemas.openxmlformats.org/officeDocument/2006/relationships/hyperlink" Target="https://globalnews.ca/news/805234/coalmont-villagers-fuming-over-black-river/" TargetMode="External"/><Relationship Id="rId12" Type="http://schemas.openxmlformats.org/officeDocument/2006/relationships/hyperlink" Target="https://www.efe.com/efe/english/portada/6-killed-in-landslide-abandoned-jade-mine-myanmar/50000260-3484590" TargetMode="External"/><Relationship Id="rId17" Type="http://schemas.openxmlformats.org/officeDocument/2006/relationships/hyperlink" Target="http://www.acingenieros.com/descargas/pdfs/Articulo_03_Parte_03.pdf" TargetMode="External"/><Relationship Id="rId25" Type="http://schemas.openxmlformats.org/officeDocument/2006/relationships/hyperlink" Target="https://blogs.agu.org/landslideblog/2022/01/11/pau-branco-1/" TargetMode="External"/><Relationship Id="rId2" Type="http://schemas.openxmlformats.org/officeDocument/2006/relationships/hyperlink" Target="http://www.futuredirections.org.au/publications/food-and-water-crises/28-global-food-and-water-crises-swa/176-chinese-city-of-4-million-left-dry-as-pollution-contaminates-water.html" TargetMode="External"/><Relationship Id="rId16" Type="http://schemas.openxmlformats.org/officeDocument/2006/relationships/hyperlink" Target="https://www.imwa.info/docs/imwa_2004/IMWA2004_12_Thienenkamp.pdf" TargetMode="External"/><Relationship Id="rId20" Type="http://schemas.openxmlformats.org/officeDocument/2006/relationships/hyperlink" Target="https://www.nytimes.com/2018/09/21/climate/florences-floodwaters-breach-defenses-at-power-plant-prompting-shutdown.html" TargetMode="External"/><Relationship Id="rId29" Type="http://schemas.openxmlformats.org/officeDocument/2006/relationships/printerSettings" Target="../printerSettings/printerSettings1.bin"/><Relationship Id="rId1" Type="http://schemas.openxmlformats.org/officeDocument/2006/relationships/hyperlink" Target="http://www.zcmc.am/" TargetMode="External"/><Relationship Id="rId6" Type="http://schemas.openxmlformats.org/officeDocument/2006/relationships/hyperlink" Target="https://www.telegraphindia.com/1170908/jsp/odisha/story_171460.jsp" TargetMode="External"/><Relationship Id="rId11" Type="http://schemas.openxmlformats.org/officeDocument/2006/relationships/hyperlink" Target="https://www.rfa.org/english/news/myanmar/landslide-05042018180440.html" TargetMode="External"/><Relationship Id="rId24" Type="http://schemas.openxmlformats.org/officeDocument/2006/relationships/hyperlink" Target="https://sandrp.in/2020/04/12/singruali-fly-ash-dam-breach-who-regulates-these-dams-in-india/" TargetMode="External"/><Relationship Id="rId5" Type="http://schemas.openxmlformats.org/officeDocument/2006/relationships/hyperlink" Target="http://www.infomine.com/library/publications/docs/Golder2012.pdf%20%20took%20steam%20engine%20of%20the%20rail%20and%20killed%20people%20in%20mine%20housese" TargetMode="External"/><Relationship Id="rId15" Type="http://schemas.openxmlformats.org/officeDocument/2006/relationships/hyperlink" Target="../Tailings%20Dams/1-DATA/Tailings%20Dams/Lindsay/Downloads/AGA-OP12-bra-serra-grande.pdf" TargetMode="External"/><Relationship Id="rId23" Type="http://schemas.openxmlformats.org/officeDocument/2006/relationships/hyperlink" Target="https://www.rfa.org/english/news/myanmar/landslide-05042018180440.html" TargetMode="External"/><Relationship Id="rId28" Type="http://schemas.openxmlformats.org/officeDocument/2006/relationships/hyperlink" Target="https://blogs.agu.org/landslideblog/2022/04/06/wenquan-township-tailings-1/" TargetMode="External"/><Relationship Id="rId10" Type="http://schemas.openxmlformats.org/officeDocument/2006/relationships/hyperlink" Target="http://www.ecowatch.com/coal-ash-duke-energy-2053607683.html" TargetMode="External"/><Relationship Id="rId19" Type="http://schemas.openxmlformats.org/officeDocument/2006/relationships/hyperlink" Target="https://www.wral.com/after-florence-coal-ash-sites-near-goldsboro-completely-underwater-/17860975/" TargetMode="External"/><Relationship Id="rId4" Type="http://schemas.openxmlformats.org/officeDocument/2006/relationships/hyperlink" Target="https://www.researchgate.net/publication/10589756_State_of_the_marine_environment_at_Little_Bay_Arm_Newfoundland_and_Labrador_Canada_10_years_after_a_do_nothing_response_to_a_mine_tailings_spill" TargetMode="External"/><Relationship Id="rId9" Type="http://schemas.openxmlformats.org/officeDocument/2006/relationships/hyperlink" Target="https://www.castanet.net/news/Kamloops/194524/225K-gallon-spill-at-mine" TargetMode="External"/><Relationship Id="rId14" Type="http://schemas.openxmlformats.org/officeDocument/2006/relationships/hyperlink" Target="https://www.townsvillebulletin.com.au/news/qni-fined-for-tailing-dam-spill/news-story/8276196b4f8f9d7b45b6dac23cece120" TargetMode="External"/><Relationship Id="rId22" Type="http://schemas.openxmlformats.org/officeDocument/2006/relationships/hyperlink" Target="https://www.rfa.org/english/news/myanmar/landslide-05042018180440.html" TargetMode="External"/><Relationship Id="rId27" Type="http://schemas.openxmlformats.org/officeDocument/2006/relationships/hyperlink" Target="https://theecologist.org/2022/mar/25/dead-fish-found-mine-dumps-water"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F1205"/>
  <sheetViews>
    <sheetView tabSelected="1" zoomScale="80" zoomScaleNormal="80" workbookViewId="0">
      <pane xSplit="2" ySplit="3" topLeftCell="C4" activePane="bottomRight" state="frozen"/>
      <selection pane="topRight" activeCell="F1" sqref="F1"/>
      <selection pane="bottomLeft" activeCell="A4" sqref="A4"/>
      <selection pane="bottomRight" activeCell="C503" sqref="C503:D586"/>
    </sheetView>
  </sheetViews>
  <sheetFormatPr defaultColWidth="9.109375" defaultRowHeight="14.4" x14ac:dyDescent="0.3"/>
  <cols>
    <col min="1" max="1" width="5.33203125" style="181" customWidth="1"/>
    <col min="2" max="2" width="60.109375" style="177" customWidth="1"/>
    <col min="3" max="3" width="12.88671875" style="371" customWidth="1"/>
    <col min="4" max="4" width="13.5546875" style="179" customWidth="1"/>
    <col min="5" max="5" width="10.6640625" style="179" customWidth="1"/>
    <col min="6" max="6" width="11.44140625" style="179" customWidth="1"/>
    <col min="7" max="7" width="12.21875" style="180" customWidth="1"/>
    <col min="8" max="8" width="10.77734375" style="179" customWidth="1"/>
    <col min="9" max="9" width="10.88671875" style="181" customWidth="1"/>
    <col min="10" max="10" width="12" style="181" customWidth="1"/>
    <col min="11" max="11" width="11" style="182" customWidth="1"/>
    <col min="12" max="12" width="11.88671875" style="181" customWidth="1"/>
    <col min="13" max="13" width="12.109375" style="372" customWidth="1"/>
    <col min="14" max="14" width="14.109375" style="180" customWidth="1"/>
    <col min="15" max="15" width="11.109375" style="184" customWidth="1"/>
    <col min="16" max="16" width="9.88671875" style="185" customWidth="1"/>
    <col min="17" max="17" width="36.33203125" style="186" customWidth="1"/>
    <col min="18" max="18" width="110.6640625" style="187" customWidth="1"/>
    <col min="19" max="19" width="12" style="88" bestFit="1" customWidth="1"/>
    <col min="20" max="20" width="12" style="88" customWidth="1"/>
    <col min="21" max="21" width="13" style="88" customWidth="1"/>
    <col min="22" max="22" width="6.44140625" style="88" customWidth="1"/>
    <col min="23" max="23" width="6.33203125" style="88" customWidth="1"/>
    <col min="24" max="24" width="9.109375" style="88"/>
    <col min="25" max="25" width="6.88671875" style="88" customWidth="1"/>
    <col min="26" max="26" width="15.33203125" style="88" customWidth="1"/>
    <col min="27" max="27" width="11.109375" style="88" bestFit="1" customWidth="1"/>
    <col min="28" max="28" width="9.109375" style="10"/>
    <col min="29" max="32" width="13.33203125" style="10" customWidth="1"/>
    <col min="33" max="33" width="9.109375" style="10"/>
    <col min="34" max="36" width="9.6640625" style="10" customWidth="1"/>
    <col min="37" max="133" width="9.109375" style="10"/>
    <col min="134" max="781" width="9.109375" style="149"/>
    <col min="782" max="16384" width="9.109375" style="151"/>
  </cols>
  <sheetData>
    <row r="1" spans="1:36" ht="18" customHeight="1" x14ac:dyDescent="0.3">
      <c r="A1" s="1" t="s">
        <v>0</v>
      </c>
      <c r="B1" s="2" t="s">
        <v>1</v>
      </c>
      <c r="C1" s="2" t="s">
        <v>2</v>
      </c>
      <c r="D1" s="2" t="s">
        <v>3</v>
      </c>
      <c r="E1" s="2" t="s">
        <v>4</v>
      </c>
      <c r="F1" s="2" t="s">
        <v>5</v>
      </c>
      <c r="G1" s="2" t="s">
        <v>6</v>
      </c>
      <c r="H1" s="3" t="s">
        <v>7</v>
      </c>
      <c r="I1" s="4"/>
      <c r="J1" s="4"/>
      <c r="K1" s="5"/>
      <c r="L1" s="6" t="s">
        <v>8</v>
      </c>
      <c r="M1" s="7" t="s">
        <v>9</v>
      </c>
      <c r="N1" s="2" t="s">
        <v>10</v>
      </c>
      <c r="O1" s="7" t="s">
        <v>11</v>
      </c>
      <c r="P1" s="8" t="s">
        <v>12</v>
      </c>
      <c r="Q1" s="9" t="s">
        <v>13</v>
      </c>
      <c r="R1" s="9" t="s">
        <v>14</v>
      </c>
      <c r="S1" s="2" t="s">
        <v>15</v>
      </c>
      <c r="T1" s="2" t="str">
        <f>C1</f>
        <v>ORE TYPE</v>
      </c>
      <c r="U1" s="2" t="s">
        <v>16</v>
      </c>
      <c r="V1" s="2" t="s">
        <v>17</v>
      </c>
      <c r="W1" s="2" t="s">
        <v>18</v>
      </c>
      <c r="X1" s="2" t="s">
        <v>19</v>
      </c>
      <c r="Y1" s="2" t="s">
        <v>20</v>
      </c>
      <c r="Z1" s="2" t="s">
        <v>21</v>
      </c>
      <c r="AA1" s="2" t="s">
        <v>22</v>
      </c>
      <c r="AC1" s="11" t="s">
        <v>23</v>
      </c>
      <c r="AD1" s="12"/>
      <c r="AE1" s="12"/>
      <c r="AF1" s="13"/>
      <c r="AG1" s="14"/>
      <c r="AH1" s="15" t="s">
        <v>24</v>
      </c>
      <c r="AI1" s="16"/>
      <c r="AJ1" s="17"/>
    </row>
    <row r="2" spans="1:36" s="27" customFormat="1" ht="46.8" customHeight="1" x14ac:dyDescent="0.3">
      <c r="A2" s="18"/>
      <c r="B2" s="19"/>
      <c r="C2" s="19"/>
      <c r="D2" s="19"/>
      <c r="E2" s="19"/>
      <c r="F2" s="19"/>
      <c r="G2" s="19"/>
      <c r="H2" s="20" t="s">
        <v>25</v>
      </c>
      <c r="I2" s="20" t="s">
        <v>26</v>
      </c>
      <c r="J2" s="20" t="s">
        <v>27</v>
      </c>
      <c r="K2" s="20" t="s">
        <v>28</v>
      </c>
      <c r="L2" s="21"/>
      <c r="M2" s="22"/>
      <c r="N2" s="19"/>
      <c r="O2" s="22"/>
      <c r="P2" s="23"/>
      <c r="Q2" s="24"/>
      <c r="R2" s="24"/>
      <c r="S2" s="19"/>
      <c r="T2" s="19"/>
      <c r="U2" s="19"/>
      <c r="V2" s="19"/>
      <c r="W2" s="19"/>
      <c r="X2" s="19"/>
      <c r="Y2" s="19"/>
      <c r="Z2" s="19"/>
      <c r="AA2" s="19"/>
      <c r="AB2" s="25"/>
      <c r="AC2" s="26" t="s">
        <v>29</v>
      </c>
      <c r="AD2" s="26" t="s">
        <v>30</v>
      </c>
      <c r="AE2" s="26" t="s">
        <v>31</v>
      </c>
      <c r="AF2" s="26" t="s">
        <v>32</v>
      </c>
      <c r="AH2" s="26" t="s">
        <v>33</v>
      </c>
      <c r="AI2" s="26" t="s">
        <v>34</v>
      </c>
      <c r="AJ2" s="26" t="s">
        <v>35</v>
      </c>
    </row>
    <row r="3" spans="1:36" s="27" customFormat="1" ht="15.6" x14ac:dyDescent="0.3">
      <c r="A3" s="28"/>
      <c r="B3" s="29">
        <v>44652</v>
      </c>
      <c r="C3" s="30"/>
      <c r="D3" s="30"/>
      <c r="E3" s="30"/>
      <c r="F3" s="30"/>
      <c r="G3" s="30"/>
      <c r="H3" s="30"/>
      <c r="I3" s="31"/>
      <c r="J3" s="31"/>
      <c r="K3" s="32"/>
      <c r="L3" s="31"/>
      <c r="M3" s="33"/>
      <c r="N3" s="30"/>
      <c r="O3" s="34"/>
      <c r="P3" s="35"/>
      <c r="Q3" s="36"/>
      <c r="R3" s="37"/>
      <c r="S3" s="38"/>
      <c r="T3" s="39"/>
      <c r="U3" s="39"/>
      <c r="V3" s="39"/>
      <c r="W3" s="40" t="s">
        <v>36</v>
      </c>
      <c r="X3" s="39"/>
      <c r="Y3" s="39"/>
      <c r="Z3" s="39"/>
      <c r="AA3" s="41"/>
      <c r="AB3" s="25"/>
      <c r="AC3" s="42" t="s">
        <v>37</v>
      </c>
      <c r="AD3" s="42" t="s">
        <v>38</v>
      </c>
      <c r="AE3" s="43" t="s">
        <v>39</v>
      </c>
      <c r="AF3" s="43" t="s">
        <v>40</v>
      </c>
      <c r="AG3" s="43"/>
      <c r="AH3" s="43" t="s">
        <v>41</v>
      </c>
      <c r="AI3" s="43"/>
      <c r="AJ3" s="43"/>
    </row>
    <row r="4" spans="1:36" s="10" customFormat="1" ht="15.6" x14ac:dyDescent="0.3">
      <c r="A4" s="44"/>
      <c r="B4" s="45"/>
      <c r="C4" s="46"/>
      <c r="D4" s="47"/>
      <c r="E4" s="47"/>
      <c r="F4" s="47"/>
      <c r="G4" s="48"/>
      <c r="H4" s="47"/>
      <c r="I4" s="47"/>
      <c r="J4" s="47"/>
      <c r="K4" s="49" t="s">
        <v>42</v>
      </c>
      <c r="L4" s="50"/>
      <c r="M4" s="51"/>
      <c r="N4" s="52"/>
      <c r="O4" s="53"/>
      <c r="P4" s="53"/>
      <c r="Q4" s="54"/>
      <c r="R4" s="55"/>
      <c r="S4" s="56"/>
      <c r="T4" s="57"/>
      <c r="U4" s="56"/>
      <c r="V4" s="56"/>
      <c r="W4" s="56"/>
      <c r="X4" s="56"/>
      <c r="Y4" s="56"/>
      <c r="Z4" s="56"/>
      <c r="AA4" s="56"/>
      <c r="AC4" s="58"/>
      <c r="AD4" s="58"/>
      <c r="AE4" s="58"/>
      <c r="AF4" s="58"/>
      <c r="AG4" s="59"/>
      <c r="AH4" s="59"/>
      <c r="AI4" s="59"/>
      <c r="AJ4" s="59"/>
    </row>
    <row r="5" spans="1:36" s="10" customFormat="1" ht="28.8" x14ac:dyDescent="0.3">
      <c r="A5" s="60">
        <v>3</v>
      </c>
      <c r="B5" s="45" t="s">
        <v>43</v>
      </c>
      <c r="C5" s="46" t="s">
        <v>44</v>
      </c>
      <c r="D5" s="47"/>
      <c r="E5" s="47"/>
      <c r="F5" s="47"/>
      <c r="G5" s="48"/>
      <c r="H5" s="47">
        <v>1</v>
      </c>
      <c r="I5" s="47" t="s">
        <v>45</v>
      </c>
      <c r="J5" s="47" t="s">
        <v>46</v>
      </c>
      <c r="K5" s="49"/>
      <c r="L5" s="50">
        <v>2022</v>
      </c>
      <c r="M5" s="61">
        <v>44647</v>
      </c>
      <c r="N5" s="52"/>
      <c r="O5" s="53"/>
      <c r="P5" s="53"/>
      <c r="Q5" s="62" t="s">
        <v>47</v>
      </c>
      <c r="R5" s="55" t="s">
        <v>48</v>
      </c>
      <c r="S5" s="56"/>
      <c r="T5" s="57"/>
      <c r="U5" s="56"/>
      <c r="V5" s="56"/>
      <c r="W5" s="56"/>
      <c r="X5" s="56"/>
      <c r="Y5" s="56"/>
      <c r="Z5" s="56"/>
      <c r="AA5" s="56"/>
      <c r="AC5" s="58"/>
      <c r="AD5" s="58"/>
      <c r="AE5" s="58"/>
      <c r="AF5" s="58"/>
      <c r="AG5" s="59"/>
      <c r="AH5" s="59"/>
      <c r="AI5" s="59"/>
      <c r="AJ5" s="59"/>
    </row>
    <row r="6" spans="1:36" s="10" customFormat="1" ht="39" customHeight="1" x14ac:dyDescent="0.3">
      <c r="A6" s="60">
        <v>3</v>
      </c>
      <c r="B6" s="45" t="s">
        <v>49</v>
      </c>
      <c r="C6" s="46" t="s">
        <v>50</v>
      </c>
      <c r="D6" s="47"/>
      <c r="E6" s="47"/>
      <c r="F6" s="47"/>
      <c r="G6" s="48"/>
      <c r="H6" s="47">
        <v>1</v>
      </c>
      <c r="I6" s="47" t="s">
        <v>45</v>
      </c>
      <c r="J6" s="47" t="s">
        <v>51</v>
      </c>
      <c r="K6" s="49" t="s">
        <v>42</v>
      </c>
      <c r="L6" s="50">
        <v>2022</v>
      </c>
      <c r="M6" s="61">
        <v>44609</v>
      </c>
      <c r="N6" s="52"/>
      <c r="O6" s="53"/>
      <c r="P6" s="53"/>
      <c r="Q6" s="62" t="s">
        <v>52</v>
      </c>
      <c r="R6" s="55" t="s">
        <v>53</v>
      </c>
      <c r="S6" s="56"/>
      <c r="T6" s="57"/>
      <c r="U6" s="56"/>
      <c r="V6" s="56"/>
      <c r="W6" s="56"/>
      <c r="X6" s="56"/>
      <c r="Y6" s="56"/>
      <c r="Z6" s="56"/>
      <c r="AA6" s="56"/>
      <c r="AC6" s="58"/>
      <c r="AD6" s="58"/>
      <c r="AE6" s="58"/>
      <c r="AF6" s="58"/>
      <c r="AG6" s="59"/>
      <c r="AH6" s="59"/>
      <c r="AI6" s="59"/>
      <c r="AJ6" s="59"/>
    </row>
    <row r="7" spans="1:36" s="10" customFormat="1" ht="36" x14ac:dyDescent="0.3">
      <c r="A7" s="60">
        <v>3</v>
      </c>
      <c r="B7" s="45" t="s">
        <v>54</v>
      </c>
      <c r="C7" s="46" t="s">
        <v>55</v>
      </c>
      <c r="D7" s="47"/>
      <c r="E7" s="47"/>
      <c r="F7" s="47"/>
      <c r="G7" s="48"/>
      <c r="H7" s="47">
        <v>1</v>
      </c>
      <c r="I7" s="47" t="s">
        <v>45</v>
      </c>
      <c r="J7" s="47"/>
      <c r="K7" s="49" t="s">
        <v>42</v>
      </c>
      <c r="L7" s="50">
        <v>2022</v>
      </c>
      <c r="M7" s="61">
        <v>44581</v>
      </c>
      <c r="N7" s="52"/>
      <c r="O7" s="53"/>
      <c r="P7" s="53"/>
      <c r="Q7" s="54" t="s">
        <v>56</v>
      </c>
      <c r="R7" s="55" t="s">
        <v>57</v>
      </c>
      <c r="S7" s="56"/>
      <c r="T7" s="57"/>
      <c r="U7" s="56"/>
      <c r="V7" s="56"/>
      <c r="W7" s="56"/>
      <c r="X7" s="56"/>
      <c r="Y7" s="56"/>
      <c r="Z7" s="56"/>
      <c r="AA7" s="56"/>
      <c r="AC7" s="58"/>
      <c r="AD7" s="58"/>
      <c r="AE7" s="58"/>
      <c r="AF7" s="58"/>
      <c r="AG7" s="59"/>
      <c r="AH7" s="59"/>
      <c r="AI7" s="59"/>
      <c r="AJ7" s="59"/>
    </row>
    <row r="8" spans="1:36" s="10" customFormat="1" ht="28.8" x14ac:dyDescent="0.3">
      <c r="A8" s="60">
        <v>3</v>
      </c>
      <c r="B8" s="45" t="s">
        <v>58</v>
      </c>
      <c r="C8" s="46" t="s">
        <v>59</v>
      </c>
      <c r="D8" s="47"/>
      <c r="E8" s="47"/>
      <c r="F8" s="47"/>
      <c r="G8" s="48"/>
      <c r="H8" s="47">
        <v>1</v>
      </c>
      <c r="I8" s="47" t="s">
        <v>45</v>
      </c>
      <c r="J8" s="47"/>
      <c r="K8" s="49" t="s">
        <v>42</v>
      </c>
      <c r="L8" s="50">
        <v>2022</v>
      </c>
      <c r="M8" s="61">
        <v>44573</v>
      </c>
      <c r="N8" s="52"/>
      <c r="O8" s="53"/>
      <c r="P8" s="53"/>
      <c r="Q8" s="54" t="s">
        <v>60</v>
      </c>
      <c r="R8" s="55" t="s">
        <v>61</v>
      </c>
      <c r="S8" s="56"/>
      <c r="T8" s="57"/>
      <c r="U8" s="56"/>
      <c r="V8" s="56"/>
      <c r="W8" s="56"/>
      <c r="X8" s="56"/>
      <c r="Y8" s="56"/>
      <c r="Z8" s="56"/>
      <c r="AA8" s="56"/>
      <c r="AC8" s="58"/>
      <c r="AD8" s="58"/>
      <c r="AE8" s="58"/>
      <c r="AF8" s="58"/>
      <c r="AG8" s="59"/>
      <c r="AH8" s="59"/>
      <c r="AI8" s="59"/>
      <c r="AJ8" s="59"/>
    </row>
    <row r="9" spans="1:36" s="10" customFormat="1" ht="48" x14ac:dyDescent="0.3">
      <c r="A9" s="63">
        <v>2</v>
      </c>
      <c r="B9" s="45" t="s">
        <v>62</v>
      </c>
      <c r="C9" s="46" t="s">
        <v>55</v>
      </c>
      <c r="D9" s="47"/>
      <c r="E9" s="47"/>
      <c r="F9" s="47"/>
      <c r="G9" s="48"/>
      <c r="H9" s="47">
        <v>1</v>
      </c>
      <c r="I9" s="47" t="s">
        <v>45</v>
      </c>
      <c r="J9" s="47" t="s">
        <v>51</v>
      </c>
      <c r="K9" s="49" t="s">
        <v>42</v>
      </c>
      <c r="L9" s="50">
        <v>2022</v>
      </c>
      <c r="M9" s="61">
        <v>44569</v>
      </c>
      <c r="N9" s="52"/>
      <c r="O9" s="53"/>
      <c r="P9" s="53"/>
      <c r="Q9" s="54" t="s">
        <v>63</v>
      </c>
      <c r="R9" s="55" t="s">
        <v>64</v>
      </c>
      <c r="S9" s="56"/>
      <c r="T9" s="57"/>
      <c r="U9" s="56"/>
      <c r="V9" s="56"/>
      <c r="W9" s="56"/>
      <c r="X9" s="56"/>
      <c r="Y9" s="56"/>
      <c r="Z9" s="56"/>
      <c r="AA9" s="56"/>
      <c r="AC9" s="58"/>
      <c r="AD9" s="58"/>
      <c r="AE9" s="58"/>
      <c r="AF9" s="58"/>
      <c r="AG9" s="59"/>
      <c r="AH9" s="59"/>
      <c r="AI9" s="59"/>
      <c r="AJ9" s="59"/>
    </row>
    <row r="10" spans="1:36" s="10" customFormat="1" ht="36" x14ac:dyDescent="0.3">
      <c r="A10" s="60">
        <v>3</v>
      </c>
      <c r="B10" s="45" t="s">
        <v>65</v>
      </c>
      <c r="C10" s="46" t="s">
        <v>66</v>
      </c>
      <c r="D10" s="47"/>
      <c r="E10" s="47"/>
      <c r="F10" s="47"/>
      <c r="G10" s="48"/>
      <c r="H10" s="47">
        <v>1</v>
      </c>
      <c r="I10" s="47" t="s">
        <v>45</v>
      </c>
      <c r="J10" s="47" t="s">
        <v>46</v>
      </c>
      <c r="K10" s="49" t="s">
        <v>42</v>
      </c>
      <c r="L10" s="50">
        <v>2021</v>
      </c>
      <c r="M10" s="61">
        <v>44554</v>
      </c>
      <c r="N10" s="52">
        <v>1500</v>
      </c>
      <c r="O10" s="53"/>
      <c r="P10" s="53"/>
      <c r="Q10" s="64" t="s">
        <v>67</v>
      </c>
      <c r="R10" s="55" t="s">
        <v>68</v>
      </c>
      <c r="S10" s="56"/>
      <c r="T10" s="57"/>
      <c r="U10" s="56"/>
      <c r="V10" s="56"/>
      <c r="W10" s="56"/>
      <c r="X10" s="56"/>
      <c r="Y10" s="56"/>
      <c r="Z10" s="56"/>
      <c r="AA10" s="56"/>
      <c r="AC10" s="58"/>
      <c r="AD10" s="58"/>
      <c r="AE10" s="58"/>
      <c r="AF10" s="58"/>
      <c r="AG10" s="59"/>
      <c r="AH10" s="59"/>
      <c r="AI10" s="59"/>
      <c r="AJ10" s="59"/>
    </row>
    <row r="11" spans="1:36" s="10" customFormat="1" ht="48" x14ac:dyDescent="0.3">
      <c r="A11" s="63">
        <v>2</v>
      </c>
      <c r="B11" s="45" t="s">
        <v>69</v>
      </c>
      <c r="C11" s="46" t="s">
        <v>70</v>
      </c>
      <c r="D11" s="47"/>
      <c r="E11" s="47"/>
      <c r="F11" s="47"/>
      <c r="G11" s="48"/>
      <c r="H11" s="47">
        <v>1</v>
      </c>
      <c r="I11" s="47" t="s">
        <v>45</v>
      </c>
      <c r="J11" s="47" t="s">
        <v>51</v>
      </c>
      <c r="K11" s="49" t="s">
        <v>42</v>
      </c>
      <c r="L11" s="50">
        <v>2021</v>
      </c>
      <c r="M11" s="61">
        <v>44526</v>
      </c>
      <c r="N11" s="52"/>
      <c r="O11" s="53"/>
      <c r="P11" s="53"/>
      <c r="Q11" s="54" t="s">
        <v>71</v>
      </c>
      <c r="R11" s="55" t="s">
        <v>72</v>
      </c>
      <c r="S11" s="56"/>
      <c r="T11" s="57"/>
      <c r="U11" s="56"/>
      <c r="V11" s="56"/>
      <c r="W11" s="56"/>
      <c r="X11" s="56"/>
      <c r="Y11" s="56"/>
      <c r="Z11" s="56"/>
      <c r="AA11" s="56"/>
      <c r="AC11" s="58"/>
      <c r="AD11" s="58"/>
      <c r="AE11" s="58"/>
      <c r="AF11" s="58"/>
      <c r="AG11" s="59"/>
      <c r="AH11" s="59"/>
      <c r="AI11" s="59"/>
      <c r="AJ11" s="59"/>
    </row>
    <row r="12" spans="1:36" s="10" customFormat="1" ht="48" x14ac:dyDescent="0.3">
      <c r="A12" s="60">
        <v>3</v>
      </c>
      <c r="B12" s="45" t="s">
        <v>73</v>
      </c>
      <c r="C12" s="46" t="s">
        <v>74</v>
      </c>
      <c r="D12" s="47"/>
      <c r="E12" s="47"/>
      <c r="F12" s="47"/>
      <c r="G12" s="48"/>
      <c r="H12" s="47">
        <v>1</v>
      </c>
      <c r="I12" s="47" t="s">
        <v>45</v>
      </c>
      <c r="J12" s="47" t="s">
        <v>75</v>
      </c>
      <c r="K12" s="49" t="s">
        <v>42</v>
      </c>
      <c r="L12" s="50">
        <v>2021</v>
      </c>
      <c r="M12" s="61">
        <v>44518</v>
      </c>
      <c r="N12" s="52" t="s">
        <v>76</v>
      </c>
      <c r="O12" s="53">
        <v>5</v>
      </c>
      <c r="P12" s="53"/>
      <c r="Q12" s="54" t="s">
        <v>77</v>
      </c>
      <c r="R12" s="55" t="s">
        <v>78</v>
      </c>
      <c r="S12" s="56"/>
      <c r="T12" s="57"/>
      <c r="U12" s="56"/>
      <c r="V12" s="56"/>
      <c r="W12" s="56"/>
      <c r="X12" s="56"/>
      <c r="Y12" s="56"/>
      <c r="Z12" s="56"/>
      <c r="AA12" s="56"/>
      <c r="AC12" s="58"/>
      <c r="AD12" s="58"/>
      <c r="AE12" s="58"/>
      <c r="AF12" s="58"/>
      <c r="AG12" s="59"/>
      <c r="AH12" s="59"/>
      <c r="AI12" s="59"/>
      <c r="AJ12" s="59"/>
    </row>
    <row r="13" spans="1:36" s="10" customFormat="1" ht="36" x14ac:dyDescent="0.3">
      <c r="A13" s="60">
        <v>3</v>
      </c>
      <c r="B13" s="45" t="s">
        <v>79</v>
      </c>
      <c r="C13" s="46" t="s">
        <v>80</v>
      </c>
      <c r="D13" s="47"/>
      <c r="E13" s="47"/>
      <c r="F13" s="47"/>
      <c r="G13" s="48"/>
      <c r="H13" s="47">
        <v>1</v>
      </c>
      <c r="I13" s="47" t="s">
        <v>81</v>
      </c>
      <c r="J13" s="47" t="s">
        <v>51</v>
      </c>
      <c r="K13" s="49" t="s">
        <v>42</v>
      </c>
      <c r="L13" s="50">
        <v>2021</v>
      </c>
      <c r="M13" s="61">
        <v>44482</v>
      </c>
      <c r="N13" s="52"/>
      <c r="O13" s="53"/>
      <c r="P13" s="53"/>
      <c r="Q13" s="54" t="s">
        <v>82</v>
      </c>
      <c r="R13" s="55" t="s">
        <v>83</v>
      </c>
      <c r="S13" s="56"/>
      <c r="T13" s="57"/>
      <c r="U13" s="56"/>
      <c r="V13" s="56"/>
      <c r="W13" s="56"/>
      <c r="X13" s="56"/>
      <c r="Y13" s="56"/>
      <c r="Z13" s="56"/>
      <c r="AA13" s="56"/>
      <c r="AC13" s="58"/>
      <c r="AD13" s="58"/>
      <c r="AE13" s="58"/>
      <c r="AF13" s="58"/>
      <c r="AG13" s="59"/>
      <c r="AH13" s="59"/>
      <c r="AI13" s="59"/>
      <c r="AJ13" s="59"/>
    </row>
    <row r="14" spans="1:36" s="10" customFormat="1" ht="28.8" x14ac:dyDescent="0.3">
      <c r="A14" s="65">
        <v>1</v>
      </c>
      <c r="B14" s="45" t="s">
        <v>84</v>
      </c>
      <c r="C14" s="46" t="s">
        <v>85</v>
      </c>
      <c r="D14" s="47"/>
      <c r="E14" s="47"/>
      <c r="F14" s="47"/>
      <c r="G14" s="48"/>
      <c r="H14" s="47">
        <v>1</v>
      </c>
      <c r="I14" s="47" t="s">
        <v>45</v>
      </c>
      <c r="J14" s="47" t="s">
        <v>86</v>
      </c>
      <c r="K14" s="49" t="s">
        <v>42</v>
      </c>
      <c r="L14" s="50">
        <v>2021</v>
      </c>
      <c r="M14" s="61">
        <v>44392</v>
      </c>
      <c r="N14" s="52"/>
      <c r="O14" s="53">
        <v>100</v>
      </c>
      <c r="P14" s="53">
        <v>12</v>
      </c>
      <c r="Q14" s="54" t="s">
        <v>87</v>
      </c>
      <c r="R14" s="55" t="s">
        <v>88</v>
      </c>
      <c r="S14" s="56"/>
      <c r="T14" s="57"/>
      <c r="U14" s="56"/>
      <c r="V14" s="56"/>
      <c r="W14" s="56"/>
      <c r="X14" s="56"/>
      <c r="Y14" s="56"/>
      <c r="Z14" s="56"/>
      <c r="AA14" s="56"/>
      <c r="AC14" s="58"/>
      <c r="AD14" s="58"/>
      <c r="AE14" s="58"/>
      <c r="AF14" s="58"/>
      <c r="AG14" s="59"/>
      <c r="AH14" s="59"/>
      <c r="AI14" s="59"/>
      <c r="AJ14" s="59"/>
    </row>
    <row r="15" spans="1:36" s="10" customFormat="1" ht="50.4" customHeight="1" x14ac:dyDescent="0.3">
      <c r="A15" s="66">
        <v>4</v>
      </c>
      <c r="B15" s="45" t="s">
        <v>89</v>
      </c>
      <c r="C15" s="46" t="s">
        <v>70</v>
      </c>
      <c r="D15" s="47"/>
      <c r="E15" s="47"/>
      <c r="F15" s="47"/>
      <c r="G15" s="48"/>
      <c r="H15" s="47">
        <v>1</v>
      </c>
      <c r="I15" s="47" t="s">
        <v>45</v>
      </c>
      <c r="J15" s="47" t="s">
        <v>51</v>
      </c>
      <c r="K15" s="49" t="s">
        <v>42</v>
      </c>
      <c r="L15" s="50">
        <v>2021</v>
      </c>
      <c r="M15" s="61">
        <v>44280</v>
      </c>
      <c r="N15" s="52"/>
      <c r="O15" s="53"/>
      <c r="P15" s="53"/>
      <c r="Q15" s="64" t="s">
        <v>90</v>
      </c>
      <c r="R15" s="55" t="s">
        <v>91</v>
      </c>
      <c r="S15" s="56"/>
      <c r="T15" s="57"/>
      <c r="U15" s="56"/>
      <c r="V15" s="56"/>
      <c r="W15" s="56"/>
      <c r="X15" s="56"/>
      <c r="Y15" s="56"/>
      <c r="Z15" s="56"/>
      <c r="AA15" s="56"/>
      <c r="AC15" s="58"/>
      <c r="AD15" s="58"/>
      <c r="AE15" s="58"/>
      <c r="AF15" s="58"/>
      <c r="AG15" s="59"/>
      <c r="AH15" s="59"/>
      <c r="AI15" s="59"/>
      <c r="AJ15" s="59"/>
    </row>
    <row r="16" spans="1:36" s="10" customFormat="1" ht="36" x14ac:dyDescent="0.3">
      <c r="A16" s="60">
        <v>3</v>
      </c>
      <c r="B16" s="45" t="s">
        <v>92</v>
      </c>
      <c r="C16" s="46" t="s">
        <v>93</v>
      </c>
      <c r="D16" s="47"/>
      <c r="E16" s="47"/>
      <c r="F16" s="47"/>
      <c r="G16" s="48"/>
      <c r="H16" s="47">
        <v>1</v>
      </c>
      <c r="I16" s="47" t="s">
        <v>45</v>
      </c>
      <c r="J16" s="47"/>
      <c r="K16" s="49" t="s">
        <v>42</v>
      </c>
      <c r="L16" s="50">
        <v>2020</v>
      </c>
      <c r="M16" s="61">
        <v>44088</v>
      </c>
      <c r="N16" s="52"/>
      <c r="O16" s="53"/>
      <c r="P16" s="53"/>
      <c r="Q16" s="67" t="s">
        <v>94</v>
      </c>
      <c r="R16" s="55" t="s">
        <v>95</v>
      </c>
      <c r="S16" s="56"/>
      <c r="T16" s="57"/>
      <c r="U16" s="56"/>
      <c r="V16" s="56"/>
      <c r="W16" s="56"/>
      <c r="X16" s="56"/>
      <c r="Y16" s="56"/>
      <c r="Z16" s="56"/>
      <c r="AA16" s="56"/>
      <c r="AC16" s="58"/>
      <c r="AD16" s="58"/>
      <c r="AE16" s="58"/>
      <c r="AF16" s="58"/>
      <c r="AG16" s="59"/>
      <c r="AH16" s="59"/>
      <c r="AI16" s="59"/>
      <c r="AJ16" s="59"/>
    </row>
    <row r="17" spans="1:36" s="10" customFormat="1" ht="64.8" customHeight="1" x14ac:dyDescent="0.3">
      <c r="A17" s="66">
        <v>4</v>
      </c>
      <c r="B17" s="45" t="s">
        <v>96</v>
      </c>
      <c r="C17" s="46" t="s">
        <v>97</v>
      </c>
      <c r="D17" s="47"/>
      <c r="E17" s="47"/>
      <c r="F17" s="47"/>
      <c r="G17" s="48"/>
      <c r="H17" s="47">
        <v>2</v>
      </c>
      <c r="I17" s="47" t="s">
        <v>81</v>
      </c>
      <c r="J17" s="47"/>
      <c r="K17" s="49" t="s">
        <v>42</v>
      </c>
      <c r="L17" s="50">
        <v>2020</v>
      </c>
      <c r="M17" s="61">
        <v>44025</v>
      </c>
      <c r="N17" s="52"/>
      <c r="O17" s="53"/>
      <c r="P17" s="53"/>
      <c r="Q17" s="68" t="s">
        <v>98</v>
      </c>
      <c r="R17" s="55" t="s">
        <v>99</v>
      </c>
      <c r="S17" s="56"/>
      <c r="T17" s="57"/>
      <c r="U17" s="56"/>
      <c r="V17" s="56"/>
      <c r="W17" s="56"/>
      <c r="X17" s="56"/>
      <c r="Y17" s="56"/>
      <c r="Z17" s="56"/>
      <c r="AA17" s="56"/>
      <c r="AC17" s="58"/>
      <c r="AD17" s="58"/>
      <c r="AE17" s="58"/>
      <c r="AF17" s="58"/>
      <c r="AG17" s="59"/>
      <c r="AH17" s="59"/>
      <c r="AI17" s="59"/>
      <c r="AJ17" s="59"/>
    </row>
    <row r="18" spans="1:36" s="10" customFormat="1" ht="24" x14ac:dyDescent="0.3">
      <c r="A18" s="66">
        <v>4</v>
      </c>
      <c r="B18" s="45" t="s">
        <v>100</v>
      </c>
      <c r="C18" s="46" t="s">
        <v>101</v>
      </c>
      <c r="D18" s="47"/>
      <c r="E18" s="47"/>
      <c r="F18" s="47"/>
      <c r="G18" s="48"/>
      <c r="H18" s="47"/>
      <c r="I18" s="47"/>
      <c r="J18" s="47"/>
      <c r="K18" s="49" t="s">
        <v>42</v>
      </c>
      <c r="L18" s="50">
        <v>2020</v>
      </c>
      <c r="M18" s="61">
        <v>44014</v>
      </c>
      <c r="N18" s="52"/>
      <c r="O18" s="53"/>
      <c r="P18" s="53">
        <v>174</v>
      </c>
      <c r="Q18" s="54" t="s">
        <v>102</v>
      </c>
      <c r="R18" s="54" t="s">
        <v>103</v>
      </c>
      <c r="S18" s="56"/>
      <c r="T18" s="57"/>
      <c r="U18" s="56"/>
      <c r="V18" s="56"/>
      <c r="W18" s="56"/>
      <c r="X18" s="56"/>
      <c r="Y18" s="56"/>
      <c r="Z18" s="56"/>
      <c r="AA18" s="56"/>
      <c r="AC18" s="58"/>
      <c r="AD18" s="58"/>
      <c r="AE18" s="58"/>
      <c r="AF18" s="58"/>
      <c r="AG18" s="59"/>
      <c r="AH18" s="59"/>
      <c r="AI18" s="59"/>
      <c r="AJ18" s="59"/>
    </row>
    <row r="19" spans="1:36" s="10" customFormat="1" ht="15.6" x14ac:dyDescent="0.3">
      <c r="A19" s="60">
        <v>3</v>
      </c>
      <c r="B19" s="45" t="s">
        <v>104</v>
      </c>
      <c r="C19" s="46" t="s">
        <v>70</v>
      </c>
      <c r="D19" s="47"/>
      <c r="E19" s="47"/>
      <c r="F19" s="47"/>
      <c r="G19" s="48"/>
      <c r="H19" s="47">
        <v>1</v>
      </c>
      <c r="I19" s="47" t="s">
        <v>45</v>
      </c>
      <c r="J19" s="47" t="s">
        <v>46</v>
      </c>
      <c r="K19" s="49" t="s">
        <v>42</v>
      </c>
      <c r="L19" s="50">
        <v>2020</v>
      </c>
      <c r="M19" s="61">
        <v>44014</v>
      </c>
      <c r="N19" s="52">
        <v>50</v>
      </c>
      <c r="O19" s="53"/>
      <c r="P19" s="53"/>
      <c r="Q19" s="54" t="s">
        <v>105</v>
      </c>
      <c r="R19" s="55" t="s">
        <v>106</v>
      </c>
      <c r="S19" s="56"/>
      <c r="T19" s="57"/>
      <c r="U19" s="56"/>
      <c r="V19" s="56"/>
      <c r="W19" s="56"/>
      <c r="X19" s="56"/>
      <c r="Y19" s="56"/>
      <c r="Z19" s="56"/>
      <c r="AA19" s="56"/>
      <c r="AC19" s="58"/>
      <c r="AD19" s="58"/>
      <c r="AE19" s="58"/>
      <c r="AF19" s="58"/>
      <c r="AG19" s="59"/>
      <c r="AH19" s="59"/>
      <c r="AI19" s="59"/>
      <c r="AJ19" s="59"/>
    </row>
    <row r="20" spans="1:36" s="10" customFormat="1" ht="37.200000000000003" customHeight="1" x14ac:dyDescent="0.3">
      <c r="A20" s="60">
        <v>3</v>
      </c>
      <c r="B20" s="45" t="s">
        <v>107</v>
      </c>
      <c r="C20" s="46" t="s">
        <v>108</v>
      </c>
      <c r="D20" s="47"/>
      <c r="E20" s="47"/>
      <c r="F20" s="47"/>
      <c r="G20" s="48"/>
      <c r="H20" s="47">
        <v>1</v>
      </c>
      <c r="I20" s="47" t="s">
        <v>45</v>
      </c>
      <c r="J20" s="47" t="s">
        <v>51</v>
      </c>
      <c r="K20" s="49" t="s">
        <v>42</v>
      </c>
      <c r="L20" s="50">
        <v>2020</v>
      </c>
      <c r="M20" s="61">
        <v>43952</v>
      </c>
      <c r="N20" s="52">
        <v>6000</v>
      </c>
      <c r="O20" s="53">
        <v>5</v>
      </c>
      <c r="P20" s="53"/>
      <c r="Q20" s="54" t="s">
        <v>109</v>
      </c>
      <c r="R20" s="55" t="s">
        <v>110</v>
      </c>
      <c r="S20" s="56"/>
      <c r="T20" s="57"/>
      <c r="U20" s="56"/>
      <c r="V20" s="56"/>
      <c r="W20" s="56"/>
      <c r="X20" s="56"/>
      <c r="Y20" s="56"/>
      <c r="Z20" s="56"/>
      <c r="AA20" s="56"/>
      <c r="AC20" s="58"/>
      <c r="AD20" s="58"/>
      <c r="AE20" s="58"/>
      <c r="AF20" s="58"/>
      <c r="AG20" s="59"/>
      <c r="AH20" s="59"/>
      <c r="AI20" s="59"/>
      <c r="AJ20" s="59"/>
    </row>
    <row r="21" spans="1:36" s="10" customFormat="1" ht="63" customHeight="1" x14ac:dyDescent="0.3">
      <c r="A21" s="63">
        <v>2</v>
      </c>
      <c r="B21" s="45" t="s">
        <v>111</v>
      </c>
      <c r="C21" s="46" t="s">
        <v>112</v>
      </c>
      <c r="D21" s="47"/>
      <c r="E21" s="47"/>
      <c r="F21" s="47"/>
      <c r="G21" s="48"/>
      <c r="H21" s="47">
        <v>1</v>
      </c>
      <c r="I21" s="47" t="s">
        <v>45</v>
      </c>
      <c r="J21" s="47"/>
      <c r="K21" s="49" t="s">
        <v>42</v>
      </c>
      <c r="L21" s="50">
        <v>2020</v>
      </c>
      <c r="M21" s="61">
        <v>43931</v>
      </c>
      <c r="N21" s="52"/>
      <c r="O21" s="53"/>
      <c r="P21" s="53">
        <v>6</v>
      </c>
      <c r="Q21" s="54" t="s">
        <v>113</v>
      </c>
      <c r="R21" s="55" t="s">
        <v>114</v>
      </c>
      <c r="S21" s="56"/>
      <c r="T21" s="57"/>
      <c r="U21" s="56"/>
      <c r="V21" s="56"/>
      <c r="W21" s="56"/>
      <c r="X21" s="56"/>
      <c r="Y21" s="56"/>
      <c r="Z21" s="56"/>
      <c r="AA21" s="56"/>
      <c r="AC21" s="58"/>
      <c r="AD21" s="58"/>
      <c r="AE21" s="58"/>
      <c r="AF21" s="58"/>
      <c r="AG21" s="59"/>
      <c r="AH21" s="59"/>
      <c r="AI21" s="59"/>
      <c r="AJ21" s="59"/>
    </row>
    <row r="22" spans="1:36" s="10" customFormat="1" ht="60" x14ac:dyDescent="0.3">
      <c r="A22" s="65">
        <v>1</v>
      </c>
      <c r="B22" s="69" t="s">
        <v>115</v>
      </c>
      <c r="C22" s="46" t="s">
        <v>116</v>
      </c>
      <c r="D22" s="47" t="s">
        <v>117</v>
      </c>
      <c r="E22" s="47"/>
      <c r="F22" s="47"/>
      <c r="G22" s="48"/>
      <c r="H22" s="47">
        <v>1</v>
      </c>
      <c r="I22" s="47" t="s">
        <v>45</v>
      </c>
      <c r="J22" s="47" t="s">
        <v>46</v>
      </c>
      <c r="K22" s="49" t="s">
        <v>42</v>
      </c>
      <c r="L22" s="50">
        <v>2020</v>
      </c>
      <c r="M22" s="61">
        <v>43918</v>
      </c>
      <c r="N22" s="70">
        <v>2530000</v>
      </c>
      <c r="O22" s="53">
        <v>208</v>
      </c>
      <c r="P22" s="53"/>
      <c r="Q22" s="54" t="s">
        <v>118</v>
      </c>
      <c r="R22" s="55" t="s">
        <v>119</v>
      </c>
      <c r="S22" s="56"/>
      <c r="T22" s="57"/>
      <c r="U22" s="56"/>
      <c r="V22" s="56"/>
      <c r="W22" s="56"/>
      <c r="X22" s="56"/>
      <c r="Y22" s="56"/>
      <c r="Z22" s="56"/>
      <c r="AA22" s="56"/>
      <c r="AC22" s="58"/>
      <c r="AD22" s="58"/>
      <c r="AE22" s="58"/>
      <c r="AF22" s="58"/>
      <c r="AG22" s="59"/>
      <c r="AH22" s="59"/>
      <c r="AI22" s="59"/>
      <c r="AJ22" s="59"/>
    </row>
    <row r="23" spans="1:36" s="81" customFormat="1" ht="28.8" x14ac:dyDescent="0.3">
      <c r="A23" s="60">
        <v>3</v>
      </c>
      <c r="B23" s="71" t="s">
        <v>120</v>
      </c>
      <c r="C23" s="72" t="s">
        <v>70</v>
      </c>
      <c r="D23" s="72"/>
      <c r="E23" s="72"/>
      <c r="F23" s="72">
        <v>15</v>
      </c>
      <c r="G23" s="73">
        <v>580000</v>
      </c>
      <c r="H23" s="72">
        <v>1</v>
      </c>
      <c r="I23" s="72" t="s">
        <v>45</v>
      </c>
      <c r="J23" s="72"/>
      <c r="K23" s="74" t="s">
        <v>42</v>
      </c>
      <c r="L23" s="75">
        <v>2019</v>
      </c>
      <c r="M23" s="76">
        <v>43739</v>
      </c>
      <c r="N23" s="77"/>
      <c r="O23" s="72">
        <v>2</v>
      </c>
      <c r="P23" s="72"/>
      <c r="Q23" s="78" t="s">
        <v>121</v>
      </c>
      <c r="R23" s="79" t="s">
        <v>122</v>
      </c>
      <c r="S23" s="56"/>
      <c r="T23" s="57"/>
      <c r="U23" s="56"/>
      <c r="V23" s="56"/>
      <c r="W23" s="56"/>
      <c r="X23" s="56"/>
      <c r="Y23" s="56"/>
      <c r="Z23" s="56"/>
      <c r="AA23" s="56"/>
      <c r="AB23" s="80"/>
      <c r="AC23" s="58"/>
      <c r="AD23" s="58"/>
      <c r="AE23" s="58"/>
      <c r="AF23" s="58"/>
      <c r="AG23" s="59"/>
      <c r="AH23" s="59"/>
      <c r="AI23" s="59"/>
      <c r="AJ23" s="59"/>
    </row>
    <row r="24" spans="1:36" s="81" customFormat="1" ht="28.8" x14ac:dyDescent="0.3">
      <c r="A24" s="60">
        <v>3</v>
      </c>
      <c r="B24" s="71" t="s">
        <v>123</v>
      </c>
      <c r="C24" s="72" t="s">
        <v>97</v>
      </c>
      <c r="D24" s="72"/>
      <c r="E24" s="72"/>
      <c r="F24" s="72"/>
      <c r="G24" s="73"/>
      <c r="H24" s="72">
        <v>1</v>
      </c>
      <c r="I24" s="72" t="s">
        <v>45</v>
      </c>
      <c r="J24" s="72"/>
      <c r="K24" s="74" t="s">
        <v>42</v>
      </c>
      <c r="L24" s="75">
        <v>2019</v>
      </c>
      <c r="M24" s="76">
        <v>43656</v>
      </c>
      <c r="N24" s="77">
        <v>67488</v>
      </c>
      <c r="O24" s="72">
        <v>375</v>
      </c>
      <c r="P24" s="72"/>
      <c r="Q24" s="78" t="s">
        <v>124</v>
      </c>
      <c r="R24" s="79" t="s">
        <v>125</v>
      </c>
      <c r="S24" s="56"/>
      <c r="T24" s="57"/>
      <c r="U24" s="56"/>
      <c r="V24" s="56"/>
      <c r="W24" s="56"/>
      <c r="X24" s="56"/>
      <c r="Y24" s="56"/>
      <c r="Z24" s="56"/>
      <c r="AA24" s="56"/>
      <c r="AB24" s="80"/>
      <c r="AC24" s="58"/>
      <c r="AD24" s="58"/>
      <c r="AE24" s="58"/>
      <c r="AF24" s="58"/>
      <c r="AG24" s="59"/>
      <c r="AH24" s="59"/>
      <c r="AI24" s="59"/>
      <c r="AJ24" s="59"/>
    </row>
    <row r="25" spans="1:36" s="81" customFormat="1" ht="28.8" x14ac:dyDescent="0.3">
      <c r="A25" s="66">
        <v>4</v>
      </c>
      <c r="B25" s="71" t="s">
        <v>126</v>
      </c>
      <c r="C25" s="72" t="s">
        <v>101</v>
      </c>
      <c r="D25" s="72"/>
      <c r="E25" s="72"/>
      <c r="F25" s="72"/>
      <c r="G25" s="73"/>
      <c r="H25" s="72"/>
      <c r="I25" s="72"/>
      <c r="J25" s="72"/>
      <c r="K25" s="74" t="s">
        <v>42</v>
      </c>
      <c r="L25" s="75">
        <v>2019</v>
      </c>
      <c r="M25" s="76">
        <v>43577</v>
      </c>
      <c r="N25" s="77"/>
      <c r="O25" s="72"/>
      <c r="P25" s="72">
        <v>3</v>
      </c>
      <c r="Q25" s="78" t="s">
        <v>109</v>
      </c>
      <c r="R25" s="79" t="s">
        <v>127</v>
      </c>
      <c r="S25" s="56"/>
      <c r="T25" s="57"/>
      <c r="U25" s="56"/>
      <c r="V25" s="56"/>
      <c r="W25" s="56"/>
      <c r="X25" s="56"/>
      <c r="Y25" s="56"/>
      <c r="Z25" s="56"/>
      <c r="AA25" s="56"/>
      <c r="AB25" s="80"/>
      <c r="AC25" s="58"/>
      <c r="AD25" s="58"/>
      <c r="AE25" s="58"/>
      <c r="AF25" s="58"/>
      <c r="AG25" s="59"/>
      <c r="AH25" s="59"/>
      <c r="AI25" s="59"/>
      <c r="AJ25" s="59"/>
    </row>
    <row r="26" spans="1:36" s="81" customFormat="1" ht="36" customHeight="1" x14ac:dyDescent="0.3">
      <c r="A26" s="60">
        <v>3</v>
      </c>
      <c r="B26" s="71" t="s">
        <v>128</v>
      </c>
      <c r="C26" s="72" t="s">
        <v>44</v>
      </c>
      <c r="D26" s="72"/>
      <c r="E26" s="72"/>
      <c r="F26" s="72"/>
      <c r="G26" s="73"/>
      <c r="H26" s="72">
        <v>1</v>
      </c>
      <c r="I26" s="72" t="s">
        <v>81</v>
      </c>
      <c r="J26" s="72" t="s">
        <v>46</v>
      </c>
      <c r="K26" s="74" t="s">
        <v>42</v>
      </c>
      <c r="L26" s="75">
        <v>2019</v>
      </c>
      <c r="M26" s="76">
        <v>43564</v>
      </c>
      <c r="N26" s="77"/>
      <c r="O26" s="72">
        <v>0.2</v>
      </c>
      <c r="P26" s="72" t="s">
        <v>129</v>
      </c>
      <c r="Q26" s="78" t="s">
        <v>124</v>
      </c>
      <c r="R26" s="79" t="s">
        <v>130</v>
      </c>
      <c r="S26" s="56"/>
      <c r="T26" s="57"/>
      <c r="U26" s="56"/>
      <c r="V26" s="56"/>
      <c r="W26" s="56"/>
      <c r="X26" s="56"/>
      <c r="Y26" s="56"/>
      <c r="Z26" s="56"/>
      <c r="AA26" s="56"/>
      <c r="AB26" s="80"/>
      <c r="AC26" s="58"/>
      <c r="AD26" s="58"/>
      <c r="AE26" s="58"/>
      <c r="AF26" s="58"/>
      <c r="AG26" s="59"/>
      <c r="AH26" s="59"/>
      <c r="AI26" s="59"/>
      <c r="AJ26" s="59"/>
    </row>
    <row r="27" spans="1:36" s="81" customFormat="1" ht="36" x14ac:dyDescent="0.3">
      <c r="A27" s="63">
        <v>2</v>
      </c>
      <c r="B27" s="71" t="s">
        <v>131</v>
      </c>
      <c r="C27" s="72" t="s">
        <v>132</v>
      </c>
      <c r="D27" s="72"/>
      <c r="E27" s="72"/>
      <c r="F27" s="72"/>
      <c r="G27" s="73"/>
      <c r="H27" s="72">
        <v>1</v>
      </c>
      <c r="I27" s="72" t="s">
        <v>81</v>
      </c>
      <c r="J27" s="72"/>
      <c r="K27" s="74" t="s">
        <v>42</v>
      </c>
      <c r="L27" s="75">
        <v>2019</v>
      </c>
      <c r="M27" s="76">
        <v>43553</v>
      </c>
      <c r="N27" s="77"/>
      <c r="O27" s="72"/>
      <c r="P27" s="72"/>
      <c r="Q27" s="78" t="s">
        <v>109</v>
      </c>
      <c r="R27" s="79" t="s">
        <v>133</v>
      </c>
      <c r="S27" s="56"/>
      <c r="T27" s="57"/>
      <c r="U27" s="56"/>
      <c r="V27" s="56"/>
      <c r="W27" s="56"/>
      <c r="X27" s="56"/>
      <c r="Y27" s="56"/>
      <c r="Z27" s="56"/>
      <c r="AA27" s="56"/>
      <c r="AB27" s="80"/>
      <c r="AC27" s="58"/>
      <c r="AD27" s="58"/>
      <c r="AE27" s="58"/>
      <c r="AF27" s="58"/>
      <c r="AG27" s="59"/>
      <c r="AH27" s="59"/>
      <c r="AI27" s="59"/>
      <c r="AJ27" s="59"/>
    </row>
    <row r="28" spans="1:36" s="81" customFormat="1" ht="24" x14ac:dyDescent="0.3">
      <c r="A28" s="82">
        <v>1</v>
      </c>
      <c r="B28" s="71" t="s">
        <v>134</v>
      </c>
      <c r="C28" s="72" t="s">
        <v>55</v>
      </c>
      <c r="D28" s="72" t="s">
        <v>117</v>
      </c>
      <c r="E28" s="72" t="s">
        <v>135</v>
      </c>
      <c r="F28" s="72">
        <v>87</v>
      </c>
      <c r="G28" s="73">
        <v>12000000</v>
      </c>
      <c r="H28" s="72">
        <v>1</v>
      </c>
      <c r="I28" s="72" t="s">
        <v>81</v>
      </c>
      <c r="J28" s="72" t="s">
        <v>75</v>
      </c>
      <c r="K28" s="74" t="s">
        <v>42</v>
      </c>
      <c r="L28" s="75">
        <v>2019</v>
      </c>
      <c r="M28" s="76">
        <v>43490</v>
      </c>
      <c r="N28" s="77">
        <v>9570000</v>
      </c>
      <c r="O28" s="72">
        <v>600</v>
      </c>
      <c r="P28" s="72">
        <v>270</v>
      </c>
      <c r="Q28" s="78" t="s">
        <v>136</v>
      </c>
      <c r="R28" s="79" t="s">
        <v>137</v>
      </c>
      <c r="S28" s="56"/>
      <c r="T28" s="57"/>
      <c r="U28" s="56"/>
      <c r="V28" s="56"/>
      <c r="W28" s="56"/>
      <c r="X28" s="56"/>
      <c r="Y28" s="56"/>
      <c r="Z28" s="56"/>
      <c r="AA28" s="56"/>
      <c r="AB28" s="80"/>
      <c r="AC28" s="58"/>
      <c r="AD28" s="58"/>
      <c r="AE28" s="58"/>
      <c r="AF28" s="58"/>
      <c r="AG28" s="59"/>
      <c r="AH28" s="59"/>
      <c r="AI28" s="59"/>
      <c r="AJ28" s="59"/>
    </row>
    <row r="29" spans="1:36" s="81" customFormat="1" ht="37.200000000000003" customHeight="1" x14ac:dyDescent="0.3">
      <c r="A29" s="60">
        <v>3</v>
      </c>
      <c r="B29" s="71" t="s">
        <v>138</v>
      </c>
      <c r="C29" s="72" t="s">
        <v>112</v>
      </c>
      <c r="D29" s="72"/>
      <c r="E29" s="72"/>
      <c r="F29" s="72"/>
      <c r="G29" s="73">
        <v>2100000</v>
      </c>
      <c r="H29" s="72">
        <v>2</v>
      </c>
      <c r="I29" s="72" t="s">
        <v>81</v>
      </c>
      <c r="J29" s="72" t="s">
        <v>51</v>
      </c>
      <c r="K29" s="74"/>
      <c r="L29" s="75">
        <v>2018</v>
      </c>
      <c r="M29" s="76">
        <v>43363</v>
      </c>
      <c r="N29" s="77"/>
      <c r="O29" s="72"/>
      <c r="P29" s="72"/>
      <c r="Q29" s="78" t="s">
        <v>139</v>
      </c>
      <c r="R29" s="79" t="s">
        <v>140</v>
      </c>
      <c r="S29" s="56"/>
      <c r="T29" s="57"/>
      <c r="U29" s="56"/>
      <c r="V29" s="56"/>
      <c r="W29" s="56"/>
      <c r="X29" s="56"/>
      <c r="Y29" s="56"/>
      <c r="Z29" s="56"/>
      <c r="AA29" s="56"/>
      <c r="AB29" s="80"/>
      <c r="AC29" s="58"/>
      <c r="AD29" s="58"/>
      <c r="AE29" s="58"/>
      <c r="AF29" s="58"/>
      <c r="AG29" s="59"/>
      <c r="AH29" s="59"/>
      <c r="AI29" s="59"/>
      <c r="AJ29" s="59"/>
    </row>
    <row r="30" spans="1:36" s="81" customFormat="1" ht="36" x14ac:dyDescent="0.3">
      <c r="A30" s="60">
        <v>3</v>
      </c>
      <c r="B30" s="71" t="s">
        <v>141</v>
      </c>
      <c r="C30" s="72" t="s">
        <v>112</v>
      </c>
      <c r="D30" s="72"/>
      <c r="E30" s="72"/>
      <c r="F30" s="72"/>
      <c r="G30" s="73">
        <v>875000</v>
      </c>
      <c r="H30" s="72">
        <v>2</v>
      </c>
      <c r="I30" s="72" t="s">
        <v>81</v>
      </c>
      <c r="J30" s="72" t="s">
        <v>51</v>
      </c>
      <c r="K30" s="74" t="s">
        <v>42</v>
      </c>
      <c r="L30" s="75">
        <v>2018</v>
      </c>
      <c r="M30" s="76">
        <v>43363</v>
      </c>
      <c r="N30" s="77">
        <v>2000</v>
      </c>
      <c r="O30" s="72"/>
      <c r="P30" s="72"/>
      <c r="Q30" s="78" t="s">
        <v>142</v>
      </c>
      <c r="R30" s="79" t="s">
        <v>143</v>
      </c>
      <c r="S30" s="56"/>
      <c r="T30" s="57"/>
      <c r="U30" s="56"/>
      <c r="V30" s="56"/>
      <c r="W30" s="56"/>
      <c r="X30" s="56"/>
      <c r="Y30" s="56"/>
      <c r="Z30" s="56"/>
      <c r="AA30" s="56"/>
      <c r="AB30" s="80"/>
      <c r="AC30" s="58"/>
      <c r="AD30" s="58"/>
      <c r="AE30" s="58"/>
      <c r="AF30" s="58"/>
      <c r="AG30" s="59"/>
      <c r="AH30" s="59"/>
      <c r="AI30" s="59"/>
      <c r="AJ30" s="59"/>
    </row>
    <row r="31" spans="1:36" s="81" customFormat="1" ht="28.8" x14ac:dyDescent="0.3">
      <c r="A31" s="63">
        <v>2</v>
      </c>
      <c r="B31" s="71" t="s">
        <v>144</v>
      </c>
      <c r="C31" s="72" t="s">
        <v>145</v>
      </c>
      <c r="D31" s="72"/>
      <c r="E31" s="72"/>
      <c r="F31" s="72"/>
      <c r="G31" s="73"/>
      <c r="H31" s="72">
        <v>1</v>
      </c>
      <c r="I31" s="72" t="s">
        <v>45</v>
      </c>
      <c r="J31" s="72" t="s">
        <v>75</v>
      </c>
      <c r="K31" s="74" t="s">
        <v>42</v>
      </c>
      <c r="L31" s="75">
        <v>2018</v>
      </c>
      <c r="M31" s="76">
        <v>43255</v>
      </c>
      <c r="N31" s="77">
        <v>439000</v>
      </c>
      <c r="O31" s="72">
        <v>26</v>
      </c>
      <c r="P31" s="72">
        <v>5</v>
      </c>
      <c r="Q31" s="78" t="s">
        <v>146</v>
      </c>
      <c r="R31" s="79" t="s">
        <v>147</v>
      </c>
      <c r="S31" s="56"/>
      <c r="T31" s="57"/>
      <c r="U31" s="56"/>
      <c r="V31" s="56"/>
      <c r="W31" s="56"/>
      <c r="X31" s="56"/>
      <c r="Y31" s="56"/>
      <c r="Z31" s="56"/>
      <c r="AA31" s="56"/>
      <c r="AB31" s="80"/>
      <c r="AC31" s="58">
        <f t="shared" ref="AC31:AC94" si="0">N31/1896653</f>
        <v>0.23146036728911404</v>
      </c>
      <c r="AD31" s="58">
        <f t="shared" ref="AD31:AD70" si="1">O31/39</f>
        <v>0.66666666666666663</v>
      </c>
      <c r="AE31" s="58">
        <f t="shared" ref="AE31:AE70" si="2">P31/14</f>
        <v>0.35714285714285715</v>
      </c>
      <c r="AF31" s="58">
        <f t="shared" ref="AF31:AF70" si="3">SUM(AC31:AE31)</f>
        <v>1.2552698910986377</v>
      </c>
      <c r="AG31" s="59"/>
      <c r="AH31" s="59">
        <f>IF(A31=1,AF31,0)</f>
        <v>0</v>
      </c>
      <c r="AI31" s="59">
        <f>IF(A31=2,AF31,0)</f>
        <v>1.2552698910986377</v>
      </c>
      <c r="AJ31" s="59">
        <f>IF(A31=3,AF31,0)</f>
        <v>0</v>
      </c>
    </row>
    <row r="32" spans="1:36" s="81" customFormat="1" ht="24" x14ac:dyDescent="0.3">
      <c r="A32" s="66">
        <v>4</v>
      </c>
      <c r="B32" s="71" t="s">
        <v>148</v>
      </c>
      <c r="C32" s="72" t="s">
        <v>101</v>
      </c>
      <c r="D32" s="72"/>
      <c r="E32" s="72"/>
      <c r="F32" s="72"/>
      <c r="G32" s="73"/>
      <c r="H32" s="72">
        <v>3</v>
      </c>
      <c r="I32" s="72" t="s">
        <v>149</v>
      </c>
      <c r="J32" s="72" t="s">
        <v>149</v>
      </c>
      <c r="K32" s="74" t="s">
        <v>42</v>
      </c>
      <c r="L32" s="75">
        <v>2018</v>
      </c>
      <c r="M32" s="76">
        <v>43224</v>
      </c>
      <c r="N32" s="77"/>
      <c r="O32" s="72"/>
      <c r="P32" s="72">
        <v>20</v>
      </c>
      <c r="Q32" s="78" t="s">
        <v>150</v>
      </c>
      <c r="R32" s="79" t="s">
        <v>151</v>
      </c>
      <c r="S32" s="56"/>
      <c r="T32" s="57"/>
      <c r="U32" s="56"/>
      <c r="V32" s="56"/>
      <c r="W32" s="56"/>
      <c r="X32" s="56"/>
      <c r="Y32" s="56"/>
      <c r="Z32" s="56"/>
      <c r="AA32" s="56"/>
      <c r="AB32" s="80"/>
      <c r="AC32" s="58">
        <f t="shared" si="0"/>
        <v>0</v>
      </c>
      <c r="AD32" s="58">
        <f t="shared" si="1"/>
        <v>0</v>
      </c>
      <c r="AE32" s="58">
        <f t="shared" si="2"/>
        <v>1.4285714285714286</v>
      </c>
      <c r="AF32" s="58">
        <f t="shared" si="3"/>
        <v>1.4285714285714286</v>
      </c>
      <c r="AG32" s="59"/>
      <c r="AH32" s="59">
        <f>IF(A32=1,AF32,0)</f>
        <v>0</v>
      </c>
      <c r="AI32" s="59">
        <f>IF(A32=2,AF32,0)</f>
        <v>0</v>
      </c>
      <c r="AJ32" s="59">
        <f>IF(A32=3,AF32,0)</f>
        <v>0</v>
      </c>
    </row>
    <row r="33" spans="1:46" s="81" customFormat="1" ht="36" x14ac:dyDescent="0.3">
      <c r="A33" s="66">
        <v>4</v>
      </c>
      <c r="B33" s="71" t="s">
        <v>152</v>
      </c>
      <c r="C33" s="72" t="s">
        <v>55</v>
      </c>
      <c r="D33" s="72"/>
      <c r="E33" s="72"/>
      <c r="F33" s="72">
        <v>17</v>
      </c>
      <c r="G33" s="73">
        <v>185000</v>
      </c>
      <c r="H33" s="72">
        <v>1</v>
      </c>
      <c r="I33" s="72" t="s">
        <v>81</v>
      </c>
      <c r="J33" s="72" t="s">
        <v>51</v>
      </c>
      <c r="K33" s="74" t="s">
        <v>42</v>
      </c>
      <c r="L33" s="75">
        <v>2018</v>
      </c>
      <c r="M33" s="76">
        <v>43214</v>
      </c>
      <c r="N33" s="77">
        <v>123000</v>
      </c>
      <c r="O33" s="72"/>
      <c r="P33" s="72"/>
      <c r="Q33" s="78" t="s">
        <v>153</v>
      </c>
      <c r="R33" s="79" t="s">
        <v>154</v>
      </c>
      <c r="S33" s="56"/>
      <c r="T33" s="57"/>
      <c r="U33" s="56"/>
      <c r="V33" s="56"/>
      <c r="W33" s="56"/>
      <c r="X33" s="56"/>
      <c r="Y33" s="56"/>
      <c r="Z33" s="56"/>
      <c r="AA33" s="56"/>
      <c r="AB33" s="80"/>
      <c r="AC33" s="58"/>
      <c r="AD33" s="58"/>
      <c r="AE33" s="58"/>
      <c r="AF33" s="58"/>
      <c r="AG33" s="59"/>
      <c r="AH33" s="59"/>
      <c r="AI33" s="59"/>
      <c r="AJ33" s="59"/>
    </row>
    <row r="34" spans="1:46" s="81" customFormat="1" ht="48" x14ac:dyDescent="0.3">
      <c r="A34" s="82">
        <v>1</v>
      </c>
      <c r="B34" s="71" t="s">
        <v>155</v>
      </c>
      <c r="C34" s="72" t="s">
        <v>156</v>
      </c>
      <c r="D34" s="72" t="s">
        <v>157</v>
      </c>
      <c r="E34" s="72" t="s">
        <v>158</v>
      </c>
      <c r="F34" s="72">
        <v>94</v>
      </c>
      <c r="G34" s="73"/>
      <c r="H34" s="72">
        <v>1</v>
      </c>
      <c r="I34" s="72" t="s">
        <v>45</v>
      </c>
      <c r="J34" s="72" t="s">
        <v>159</v>
      </c>
      <c r="K34" s="74" t="s">
        <v>42</v>
      </c>
      <c r="L34" s="75">
        <v>2018</v>
      </c>
      <c r="M34" s="76">
        <v>43168</v>
      </c>
      <c r="N34" s="77">
        <v>1330000</v>
      </c>
      <c r="O34" s="72"/>
      <c r="P34" s="72"/>
      <c r="Q34" s="78" t="s">
        <v>160</v>
      </c>
      <c r="R34" s="79" t="s">
        <v>161</v>
      </c>
      <c r="S34" s="56"/>
      <c r="T34" s="57"/>
      <c r="U34" s="56"/>
      <c r="V34" s="56"/>
      <c r="W34" s="56"/>
      <c r="X34" s="56"/>
      <c r="Y34" s="56"/>
      <c r="Z34" s="56"/>
      <c r="AA34" s="56"/>
      <c r="AB34" s="80"/>
      <c r="AC34" s="58">
        <f t="shared" si="0"/>
        <v>0.70123528130870538</v>
      </c>
      <c r="AD34" s="58">
        <f t="shared" si="1"/>
        <v>0</v>
      </c>
      <c r="AE34" s="58">
        <f t="shared" si="2"/>
        <v>0</v>
      </c>
      <c r="AF34" s="58">
        <f t="shared" si="3"/>
        <v>0.70123528130870538</v>
      </c>
      <c r="AG34" s="59"/>
      <c r="AH34" s="59">
        <f t="shared" ref="AH34:AH70" si="4">IF(A34=1,AF34,0)</f>
        <v>0.70123528130870538</v>
      </c>
      <c r="AI34" s="59">
        <f t="shared" ref="AI34:AI70" si="5">IF(A34=2,AF34,0)</f>
        <v>0</v>
      </c>
      <c r="AJ34" s="59">
        <f t="shared" ref="AJ34:AJ70" si="6">IF(A34=3,AF34,0)</f>
        <v>0</v>
      </c>
    </row>
    <row r="35" spans="1:46" s="81" customFormat="1" ht="28.8" x14ac:dyDescent="0.3">
      <c r="A35" s="60">
        <v>3</v>
      </c>
      <c r="B35" s="71" t="s">
        <v>162</v>
      </c>
      <c r="C35" s="72" t="s">
        <v>163</v>
      </c>
      <c r="D35" s="72"/>
      <c r="E35" s="72"/>
      <c r="F35" s="72"/>
      <c r="G35" s="73"/>
      <c r="H35" s="72">
        <v>1</v>
      </c>
      <c r="I35" s="72" t="s">
        <v>45</v>
      </c>
      <c r="J35" s="72" t="s">
        <v>149</v>
      </c>
      <c r="K35" s="74" t="s">
        <v>42</v>
      </c>
      <c r="L35" s="75">
        <v>2018</v>
      </c>
      <c r="M35" s="76">
        <v>43162</v>
      </c>
      <c r="N35" s="77">
        <v>80000</v>
      </c>
      <c r="O35" s="72"/>
      <c r="P35" s="72"/>
      <c r="Q35" s="78" t="s">
        <v>164</v>
      </c>
      <c r="R35" s="79" t="s">
        <v>165</v>
      </c>
      <c r="S35" s="56"/>
      <c r="T35" s="57"/>
      <c r="U35" s="56"/>
      <c r="V35" s="56"/>
      <c r="W35" s="56"/>
      <c r="X35" s="56"/>
      <c r="Y35" s="56"/>
      <c r="Z35" s="56"/>
      <c r="AA35" s="56"/>
      <c r="AB35" s="80"/>
      <c r="AC35" s="58"/>
      <c r="AD35" s="58"/>
      <c r="AE35" s="58"/>
      <c r="AF35" s="58"/>
      <c r="AG35" s="59"/>
      <c r="AH35" s="59"/>
      <c r="AI35" s="59"/>
      <c r="AJ35" s="59"/>
    </row>
    <row r="36" spans="1:46" s="81" customFormat="1" ht="36" x14ac:dyDescent="0.3">
      <c r="A36" s="60">
        <v>3</v>
      </c>
      <c r="B36" s="71" t="s">
        <v>166</v>
      </c>
      <c r="C36" s="72" t="s">
        <v>44</v>
      </c>
      <c r="D36" s="72"/>
      <c r="E36" s="72"/>
      <c r="F36" s="72"/>
      <c r="G36" s="73"/>
      <c r="H36" s="72">
        <v>1</v>
      </c>
      <c r="I36" s="72" t="s">
        <v>45</v>
      </c>
      <c r="J36" s="72" t="s">
        <v>51</v>
      </c>
      <c r="K36" s="74" t="s">
        <v>42</v>
      </c>
      <c r="L36" s="75">
        <v>2018</v>
      </c>
      <c r="M36" s="76">
        <v>43148</v>
      </c>
      <c r="N36" s="77"/>
      <c r="O36" s="72"/>
      <c r="P36" s="72"/>
      <c r="Q36" s="78" t="s">
        <v>167</v>
      </c>
      <c r="R36" s="79" t="s">
        <v>168</v>
      </c>
      <c r="S36" s="56"/>
      <c r="T36" s="57"/>
      <c r="U36" s="56"/>
      <c r="V36" s="56"/>
      <c r="W36" s="56"/>
      <c r="X36" s="56"/>
      <c r="Y36" s="56"/>
      <c r="Z36" s="56"/>
      <c r="AA36" s="56"/>
      <c r="AB36" s="80"/>
      <c r="AC36" s="58">
        <f t="shared" si="0"/>
        <v>0</v>
      </c>
      <c r="AD36" s="58">
        <f t="shared" si="1"/>
        <v>0</v>
      </c>
      <c r="AE36" s="58">
        <f t="shared" si="2"/>
        <v>0</v>
      </c>
      <c r="AF36" s="58">
        <f t="shared" si="3"/>
        <v>0</v>
      </c>
      <c r="AG36" s="59"/>
      <c r="AH36" s="59">
        <f t="shared" si="4"/>
        <v>0</v>
      </c>
      <c r="AI36" s="59">
        <f t="shared" si="5"/>
        <v>0</v>
      </c>
      <c r="AJ36" s="59">
        <f t="shared" si="6"/>
        <v>0</v>
      </c>
    </row>
    <row r="37" spans="1:46" s="81" customFormat="1" ht="36" x14ac:dyDescent="0.3">
      <c r="A37" s="66">
        <v>4</v>
      </c>
      <c r="B37" s="71" t="s">
        <v>148</v>
      </c>
      <c r="C37" s="72" t="s">
        <v>101</v>
      </c>
      <c r="D37" s="72"/>
      <c r="E37" s="72"/>
      <c r="F37" s="72"/>
      <c r="G37" s="73"/>
      <c r="H37" s="72">
        <v>3</v>
      </c>
      <c r="I37" s="72" t="s">
        <v>149</v>
      </c>
      <c r="J37" s="72" t="s">
        <v>149</v>
      </c>
      <c r="K37" s="74" t="s">
        <v>42</v>
      </c>
      <c r="L37" s="75">
        <v>2018</v>
      </c>
      <c r="M37" s="76">
        <v>43106</v>
      </c>
      <c r="N37" s="77"/>
      <c r="O37" s="72"/>
      <c r="P37" s="72">
        <v>6</v>
      </c>
      <c r="Q37" s="78" t="s">
        <v>169</v>
      </c>
      <c r="R37" s="79" t="s">
        <v>151</v>
      </c>
      <c r="S37" s="56"/>
      <c r="T37" s="57"/>
      <c r="U37" s="56"/>
      <c r="V37" s="56"/>
      <c r="W37" s="56"/>
      <c r="X37" s="56"/>
      <c r="Y37" s="56"/>
      <c r="Z37" s="56"/>
      <c r="AA37" s="56"/>
      <c r="AB37" s="80"/>
      <c r="AC37" s="58">
        <f t="shared" si="0"/>
        <v>0</v>
      </c>
      <c r="AD37" s="58">
        <f t="shared" si="1"/>
        <v>0</v>
      </c>
      <c r="AE37" s="58">
        <f t="shared" si="2"/>
        <v>0.42857142857142855</v>
      </c>
      <c r="AF37" s="58">
        <f t="shared" si="3"/>
        <v>0.42857142857142855</v>
      </c>
      <c r="AG37" s="59"/>
      <c r="AH37" s="59">
        <f t="shared" si="4"/>
        <v>0</v>
      </c>
      <c r="AI37" s="59">
        <f t="shared" si="5"/>
        <v>0</v>
      </c>
      <c r="AJ37" s="59">
        <f t="shared" si="6"/>
        <v>0</v>
      </c>
    </row>
    <row r="38" spans="1:46" s="81" customFormat="1" ht="24" x14ac:dyDescent="0.3">
      <c r="A38" s="60">
        <v>3</v>
      </c>
      <c r="B38" s="71" t="s">
        <v>170</v>
      </c>
      <c r="C38" s="72" t="s">
        <v>59</v>
      </c>
      <c r="D38" s="72"/>
      <c r="E38" s="72" t="s">
        <v>158</v>
      </c>
      <c r="F38" s="72">
        <v>39</v>
      </c>
      <c r="G38" s="73">
        <v>4875000</v>
      </c>
      <c r="H38" s="72">
        <v>1</v>
      </c>
      <c r="I38" s="72" t="s">
        <v>45</v>
      </c>
      <c r="J38" s="72" t="s">
        <v>149</v>
      </c>
      <c r="K38" s="74" t="s">
        <v>42</v>
      </c>
      <c r="L38" s="75">
        <v>2017</v>
      </c>
      <c r="M38" s="76">
        <v>43098</v>
      </c>
      <c r="N38" s="77">
        <v>0</v>
      </c>
      <c r="O38" s="72"/>
      <c r="P38" s="72"/>
      <c r="Q38" s="78" t="s">
        <v>171</v>
      </c>
      <c r="R38" s="79" t="s">
        <v>172</v>
      </c>
      <c r="S38" s="56"/>
      <c r="T38" s="57"/>
      <c r="U38" s="56"/>
      <c r="V38" s="56"/>
      <c r="W38" s="56"/>
      <c r="X38" s="56"/>
      <c r="Y38" s="56"/>
      <c r="Z38" s="56"/>
      <c r="AA38" s="56"/>
      <c r="AB38" s="80"/>
      <c r="AC38" s="58">
        <f t="shared" si="0"/>
        <v>0</v>
      </c>
      <c r="AD38" s="58">
        <f t="shared" si="1"/>
        <v>0</v>
      </c>
      <c r="AE38" s="58">
        <f t="shared" si="2"/>
        <v>0</v>
      </c>
      <c r="AF38" s="58">
        <f t="shared" si="3"/>
        <v>0</v>
      </c>
      <c r="AG38" s="59"/>
      <c r="AH38" s="59">
        <f t="shared" si="4"/>
        <v>0</v>
      </c>
      <c r="AI38" s="59">
        <f t="shared" si="5"/>
        <v>0</v>
      </c>
      <c r="AJ38" s="59">
        <f t="shared" si="6"/>
        <v>0</v>
      </c>
    </row>
    <row r="39" spans="1:46" s="81" customFormat="1" ht="61.8" customHeight="1" x14ac:dyDescent="0.3">
      <c r="A39" s="60">
        <v>3</v>
      </c>
      <c r="B39" s="71" t="s">
        <v>173</v>
      </c>
      <c r="C39" s="72" t="s">
        <v>70</v>
      </c>
      <c r="D39" s="72"/>
      <c r="E39" s="72"/>
      <c r="F39" s="72"/>
      <c r="G39" s="73"/>
      <c r="H39" s="72">
        <v>1</v>
      </c>
      <c r="I39" s="72" t="s">
        <v>45</v>
      </c>
      <c r="J39" s="72" t="s">
        <v>46</v>
      </c>
      <c r="K39" s="74" t="s">
        <v>42</v>
      </c>
      <c r="L39" s="75">
        <v>2017</v>
      </c>
      <c r="M39" s="76">
        <v>43001</v>
      </c>
      <c r="N39" s="77">
        <v>11356</v>
      </c>
      <c r="O39" s="72"/>
      <c r="P39" s="72"/>
      <c r="Q39" s="78" t="s">
        <v>174</v>
      </c>
      <c r="R39" s="79" t="s">
        <v>175</v>
      </c>
      <c r="S39" s="56"/>
      <c r="T39" s="57"/>
      <c r="U39" s="56"/>
      <c r="V39" s="56"/>
      <c r="W39" s="56"/>
      <c r="X39" s="56"/>
      <c r="Y39" s="56"/>
      <c r="Z39" s="56"/>
      <c r="AA39" s="56"/>
      <c r="AB39" s="80"/>
      <c r="AC39" s="58">
        <f t="shared" si="0"/>
        <v>5.9873893643170367E-3</v>
      </c>
      <c r="AD39" s="58">
        <f t="shared" si="1"/>
        <v>0</v>
      </c>
      <c r="AE39" s="58">
        <f t="shared" si="2"/>
        <v>0</v>
      </c>
      <c r="AF39" s="58">
        <f t="shared" si="3"/>
        <v>5.9873893643170367E-3</v>
      </c>
      <c r="AG39" s="59"/>
      <c r="AH39" s="59">
        <f t="shared" si="4"/>
        <v>0</v>
      </c>
      <c r="AI39" s="59">
        <f t="shared" si="5"/>
        <v>0</v>
      </c>
      <c r="AJ39" s="59">
        <f t="shared" si="6"/>
        <v>5.9873893643170367E-3</v>
      </c>
    </row>
    <row r="40" spans="1:46" s="81" customFormat="1" ht="24" x14ac:dyDescent="0.3">
      <c r="A40" s="82">
        <v>1</v>
      </c>
      <c r="B40" s="71" t="s">
        <v>176</v>
      </c>
      <c r="C40" s="72" t="s">
        <v>44</v>
      </c>
      <c r="D40" s="72"/>
      <c r="E40" s="72"/>
      <c r="F40" s="72"/>
      <c r="G40" s="73"/>
      <c r="H40" s="72">
        <v>1</v>
      </c>
      <c r="I40" s="72" t="s">
        <v>45</v>
      </c>
      <c r="J40" s="72" t="s">
        <v>149</v>
      </c>
      <c r="K40" s="74" t="s">
        <v>42</v>
      </c>
      <c r="L40" s="75">
        <v>2017</v>
      </c>
      <c r="M40" s="76">
        <v>42975</v>
      </c>
      <c r="N40" s="77">
        <v>2625000</v>
      </c>
      <c r="O40" s="72"/>
      <c r="P40" s="72"/>
      <c r="Q40" s="78" t="s">
        <v>177</v>
      </c>
      <c r="R40" s="79" t="s">
        <v>178</v>
      </c>
      <c r="S40" s="56"/>
      <c r="T40" s="57"/>
      <c r="U40" s="56"/>
      <c r="V40" s="56"/>
      <c r="W40" s="56"/>
      <c r="X40" s="56"/>
      <c r="Y40" s="56"/>
      <c r="Z40" s="56"/>
      <c r="AA40" s="56"/>
      <c r="AB40" s="80"/>
      <c r="AC40" s="58">
        <f t="shared" si="0"/>
        <v>1.3840170025829712</v>
      </c>
      <c r="AD40" s="58">
        <f t="shared" si="1"/>
        <v>0</v>
      </c>
      <c r="AE40" s="58">
        <f t="shared" si="2"/>
        <v>0</v>
      </c>
      <c r="AF40" s="58">
        <f t="shared" si="3"/>
        <v>1.3840170025829712</v>
      </c>
      <c r="AG40" s="59"/>
      <c r="AH40" s="59">
        <f t="shared" si="4"/>
        <v>1.3840170025829712</v>
      </c>
      <c r="AI40" s="59">
        <f t="shared" si="5"/>
        <v>0</v>
      </c>
      <c r="AJ40" s="59">
        <f t="shared" si="6"/>
        <v>0</v>
      </c>
    </row>
    <row r="41" spans="1:46" s="81" customFormat="1" ht="36" x14ac:dyDescent="0.3">
      <c r="A41" s="63">
        <v>2</v>
      </c>
      <c r="B41" s="71" t="s">
        <v>179</v>
      </c>
      <c r="C41" s="72" t="s">
        <v>180</v>
      </c>
      <c r="D41" s="72"/>
      <c r="E41" s="72"/>
      <c r="F41" s="72">
        <v>60</v>
      </c>
      <c r="G41" s="73"/>
      <c r="H41" s="72">
        <v>1</v>
      </c>
      <c r="I41" s="72" t="s">
        <v>45</v>
      </c>
      <c r="J41" s="72" t="s">
        <v>75</v>
      </c>
      <c r="K41" s="74" t="s">
        <v>42</v>
      </c>
      <c r="L41" s="75">
        <v>2017</v>
      </c>
      <c r="M41" s="76">
        <v>42916</v>
      </c>
      <c r="N41" s="77">
        <v>100000</v>
      </c>
      <c r="O41" s="72">
        <v>20</v>
      </c>
      <c r="P41" s="72"/>
      <c r="Q41" s="78" t="s">
        <v>181</v>
      </c>
      <c r="R41" s="79" t="s">
        <v>182</v>
      </c>
      <c r="S41" s="56"/>
      <c r="T41" s="57"/>
      <c r="U41" s="56"/>
      <c r="V41" s="56"/>
      <c r="W41" s="56"/>
      <c r="X41" s="56"/>
      <c r="Y41" s="56"/>
      <c r="Z41" s="56"/>
      <c r="AA41" s="56"/>
      <c r="AB41" s="80"/>
      <c r="AC41" s="58">
        <f t="shared" si="0"/>
        <v>5.2724457241256045E-2</v>
      </c>
      <c r="AD41" s="58">
        <f t="shared" si="1"/>
        <v>0.51282051282051277</v>
      </c>
      <c r="AE41" s="58">
        <f t="shared" si="2"/>
        <v>0</v>
      </c>
      <c r="AF41" s="58">
        <f t="shared" si="3"/>
        <v>0.56554497006176885</v>
      </c>
      <c r="AG41" s="59"/>
      <c r="AH41" s="59">
        <f t="shared" si="4"/>
        <v>0</v>
      </c>
      <c r="AI41" s="59">
        <f t="shared" si="5"/>
        <v>0.56554497006176885</v>
      </c>
      <c r="AJ41" s="59">
        <f t="shared" si="6"/>
        <v>0</v>
      </c>
    </row>
    <row r="42" spans="1:46" s="81" customFormat="1" ht="36" x14ac:dyDescent="0.3">
      <c r="A42" s="83">
        <v>3</v>
      </c>
      <c r="B42" s="71" t="s">
        <v>183</v>
      </c>
      <c r="C42" s="72" t="s">
        <v>149</v>
      </c>
      <c r="D42" s="72"/>
      <c r="E42" s="72"/>
      <c r="F42" s="72"/>
      <c r="G42" s="73"/>
      <c r="H42" s="72">
        <v>1</v>
      </c>
      <c r="I42" s="72" t="s">
        <v>45</v>
      </c>
      <c r="J42" s="72" t="s">
        <v>51</v>
      </c>
      <c r="K42" s="74" t="s">
        <v>42</v>
      </c>
      <c r="L42" s="75">
        <v>2017</v>
      </c>
      <c r="M42" s="84">
        <v>42856</v>
      </c>
      <c r="N42" s="85"/>
      <c r="O42" s="86"/>
      <c r="P42" s="72"/>
      <c r="Q42" s="78" t="s">
        <v>184</v>
      </c>
      <c r="R42" s="79" t="s">
        <v>185</v>
      </c>
      <c r="S42" s="56"/>
      <c r="T42" s="57"/>
      <c r="U42" s="56"/>
      <c r="V42" s="56"/>
      <c r="W42" s="56"/>
      <c r="X42" s="56"/>
      <c r="Y42" s="56"/>
      <c r="Z42" s="56"/>
      <c r="AA42" s="56"/>
      <c r="AB42" s="80"/>
      <c r="AC42" s="58">
        <f t="shared" si="0"/>
        <v>0</v>
      </c>
      <c r="AD42" s="58">
        <f t="shared" si="1"/>
        <v>0</v>
      </c>
      <c r="AE42" s="58">
        <f t="shared" si="2"/>
        <v>0</v>
      </c>
      <c r="AF42" s="58">
        <f t="shared" si="3"/>
        <v>0</v>
      </c>
      <c r="AG42" s="59"/>
      <c r="AH42" s="59">
        <f t="shared" si="4"/>
        <v>0</v>
      </c>
      <c r="AI42" s="59">
        <f t="shared" si="5"/>
        <v>0</v>
      </c>
      <c r="AJ42" s="59">
        <f t="shared" si="6"/>
        <v>0</v>
      </c>
      <c r="AP42" s="87"/>
      <c r="AR42" s="87"/>
      <c r="AT42" s="87"/>
    </row>
    <row r="43" spans="1:46" s="81" customFormat="1" ht="24" x14ac:dyDescent="0.3">
      <c r="A43" s="83">
        <v>3</v>
      </c>
      <c r="B43" s="71" t="s">
        <v>186</v>
      </c>
      <c r="C43" s="72" t="s">
        <v>97</v>
      </c>
      <c r="D43" s="72"/>
      <c r="E43" s="72" t="s">
        <v>187</v>
      </c>
      <c r="F43" s="72">
        <v>140</v>
      </c>
      <c r="G43" s="73"/>
      <c r="H43" s="72">
        <v>1</v>
      </c>
      <c r="I43" s="72" t="s">
        <v>45</v>
      </c>
      <c r="J43" s="72" t="s">
        <v>188</v>
      </c>
      <c r="K43" s="74" t="s">
        <v>42</v>
      </c>
      <c r="L43" s="75">
        <v>2017</v>
      </c>
      <c r="M43" s="76">
        <v>42833</v>
      </c>
      <c r="N43" s="85">
        <v>850</v>
      </c>
      <c r="O43" s="86">
        <v>0</v>
      </c>
      <c r="P43" s="72">
        <v>0</v>
      </c>
      <c r="Q43" s="78" t="s">
        <v>189</v>
      </c>
      <c r="R43" s="79" t="s">
        <v>190</v>
      </c>
      <c r="S43" s="56"/>
      <c r="T43" s="57"/>
      <c r="U43" s="56"/>
      <c r="V43" s="56"/>
      <c r="W43" s="56"/>
      <c r="X43" s="56"/>
      <c r="Y43" s="56"/>
      <c r="Z43" s="56"/>
      <c r="AA43" s="56"/>
      <c r="AB43" s="80"/>
      <c r="AC43" s="58">
        <f t="shared" si="0"/>
        <v>4.4815788655067638E-4</v>
      </c>
      <c r="AD43" s="58">
        <f t="shared" si="1"/>
        <v>0</v>
      </c>
      <c r="AE43" s="58">
        <f t="shared" si="2"/>
        <v>0</v>
      </c>
      <c r="AF43" s="58">
        <f t="shared" si="3"/>
        <v>4.4815788655067638E-4</v>
      </c>
      <c r="AG43" s="59"/>
      <c r="AH43" s="59">
        <f t="shared" si="4"/>
        <v>0</v>
      </c>
      <c r="AI43" s="59">
        <f t="shared" si="5"/>
        <v>0</v>
      </c>
      <c r="AJ43" s="59">
        <f t="shared" si="6"/>
        <v>4.4815788655067638E-4</v>
      </c>
      <c r="AP43" s="87"/>
      <c r="AR43" s="87"/>
      <c r="AT43" s="87"/>
    </row>
    <row r="44" spans="1:46" s="81" customFormat="1" ht="24" x14ac:dyDescent="0.3">
      <c r="A44" s="63">
        <v>2</v>
      </c>
      <c r="B44" s="71" t="s">
        <v>191</v>
      </c>
      <c r="C44" s="72" t="s">
        <v>192</v>
      </c>
      <c r="D44" s="72"/>
      <c r="E44" s="72"/>
      <c r="F44" s="72"/>
      <c r="G44" s="73"/>
      <c r="H44" s="72">
        <v>1</v>
      </c>
      <c r="I44" s="72" t="s">
        <v>45</v>
      </c>
      <c r="J44" s="72"/>
      <c r="K44" s="74" t="s">
        <v>42</v>
      </c>
      <c r="L44" s="75">
        <v>2017</v>
      </c>
      <c r="M44" s="76">
        <v>42806</v>
      </c>
      <c r="N44" s="77">
        <v>200000</v>
      </c>
      <c r="O44" s="72"/>
      <c r="P44" s="72">
        <v>2</v>
      </c>
      <c r="Q44" s="78" t="s">
        <v>109</v>
      </c>
      <c r="R44" s="79" t="s">
        <v>193</v>
      </c>
      <c r="S44" s="56"/>
      <c r="T44" s="57"/>
      <c r="U44" s="56"/>
      <c r="V44" s="56"/>
      <c r="W44" s="56"/>
      <c r="X44" s="56"/>
      <c r="Y44" s="56"/>
      <c r="Z44" s="56"/>
      <c r="AA44" s="56"/>
      <c r="AB44" s="80"/>
      <c r="AC44" s="58">
        <f t="shared" si="0"/>
        <v>0.10544891448251209</v>
      </c>
      <c r="AD44" s="58">
        <f t="shared" si="1"/>
        <v>0</v>
      </c>
      <c r="AE44" s="58">
        <f t="shared" si="2"/>
        <v>0.14285714285714285</v>
      </c>
      <c r="AF44" s="58">
        <f t="shared" si="3"/>
        <v>0.24830605733965494</v>
      </c>
      <c r="AG44" s="59"/>
      <c r="AH44" s="59">
        <f t="shared" si="4"/>
        <v>0</v>
      </c>
      <c r="AI44" s="59">
        <f t="shared" si="5"/>
        <v>0.24830605733965494</v>
      </c>
      <c r="AJ44" s="59">
        <f t="shared" si="6"/>
        <v>0</v>
      </c>
    </row>
    <row r="45" spans="1:46" s="81" customFormat="1" ht="15.6" x14ac:dyDescent="0.3">
      <c r="A45" s="66">
        <v>4</v>
      </c>
      <c r="B45" s="71" t="s">
        <v>194</v>
      </c>
      <c r="C45" s="72" t="s">
        <v>101</v>
      </c>
      <c r="D45" s="72"/>
      <c r="E45" s="72"/>
      <c r="F45" s="72"/>
      <c r="G45" s="73"/>
      <c r="H45" s="72">
        <v>3</v>
      </c>
      <c r="I45" s="72" t="s">
        <v>149</v>
      </c>
      <c r="J45" s="72" t="s">
        <v>149</v>
      </c>
      <c r="K45" s="74"/>
      <c r="L45" s="75">
        <v>2016</v>
      </c>
      <c r="M45" s="76">
        <v>42732</v>
      </c>
      <c r="N45" s="77"/>
      <c r="O45" s="72"/>
      <c r="P45" s="72">
        <v>50</v>
      </c>
      <c r="Q45" s="78" t="s">
        <v>102</v>
      </c>
      <c r="R45" s="79" t="s">
        <v>151</v>
      </c>
      <c r="S45" s="56"/>
      <c r="T45" s="57"/>
      <c r="U45" s="56"/>
      <c r="V45" s="56"/>
      <c r="W45" s="56"/>
      <c r="X45" s="56"/>
      <c r="Y45" s="56"/>
      <c r="Z45" s="56"/>
      <c r="AA45" s="56"/>
      <c r="AB45" s="80"/>
      <c r="AC45" s="58">
        <f t="shared" si="0"/>
        <v>0</v>
      </c>
      <c r="AD45" s="58">
        <f t="shared" si="1"/>
        <v>0</v>
      </c>
      <c r="AE45" s="58">
        <f t="shared" si="2"/>
        <v>3.5714285714285716</v>
      </c>
      <c r="AF45" s="58">
        <f t="shared" ref="AF45" si="7">SUM(AC45:AE45)</f>
        <v>3.5714285714285716</v>
      </c>
      <c r="AG45" s="59"/>
      <c r="AH45" s="59">
        <f t="shared" si="4"/>
        <v>0</v>
      </c>
      <c r="AI45" s="59">
        <f t="shared" si="5"/>
        <v>0</v>
      </c>
      <c r="AJ45" s="59">
        <f t="shared" si="6"/>
        <v>0</v>
      </c>
    </row>
    <row r="46" spans="1:46" s="81" customFormat="1" ht="24" x14ac:dyDescent="0.3">
      <c r="A46" s="60">
        <v>3</v>
      </c>
      <c r="B46" s="71" t="s">
        <v>195</v>
      </c>
      <c r="C46" s="72" t="s">
        <v>70</v>
      </c>
      <c r="D46" s="72"/>
      <c r="E46" s="72"/>
      <c r="F46" s="72"/>
      <c r="G46" s="73"/>
      <c r="H46" s="72">
        <v>2</v>
      </c>
      <c r="I46" s="72" t="s">
        <v>81</v>
      </c>
      <c r="J46" s="72" t="s">
        <v>46</v>
      </c>
      <c r="K46" s="74" t="s">
        <v>42</v>
      </c>
      <c r="L46" s="75">
        <v>2016</v>
      </c>
      <c r="M46" s="76">
        <v>42671</v>
      </c>
      <c r="N46" s="77">
        <v>50000</v>
      </c>
      <c r="O46" s="72"/>
      <c r="P46" s="72"/>
      <c r="Q46" s="78" t="s">
        <v>196</v>
      </c>
      <c r="R46" s="79" t="s">
        <v>197</v>
      </c>
      <c r="S46" s="56"/>
      <c r="T46" s="57"/>
      <c r="U46" s="56"/>
      <c r="V46" s="56"/>
      <c r="W46" s="56"/>
      <c r="X46" s="56"/>
      <c r="Y46" s="56"/>
      <c r="Z46" s="56"/>
      <c r="AA46" s="56"/>
      <c r="AB46" s="80"/>
      <c r="AC46" s="58">
        <f t="shared" si="0"/>
        <v>2.6362228620628023E-2</v>
      </c>
      <c r="AD46" s="58">
        <f t="shared" si="1"/>
        <v>0</v>
      </c>
      <c r="AE46" s="58">
        <f t="shared" si="2"/>
        <v>0</v>
      </c>
      <c r="AF46" s="58">
        <f t="shared" si="3"/>
        <v>2.6362228620628023E-2</v>
      </c>
      <c r="AG46" s="59"/>
      <c r="AH46" s="59">
        <f t="shared" si="4"/>
        <v>0</v>
      </c>
      <c r="AI46" s="59">
        <f t="shared" si="5"/>
        <v>0</v>
      </c>
      <c r="AJ46" s="59">
        <f t="shared" si="6"/>
        <v>2.6362228620628023E-2</v>
      </c>
    </row>
    <row r="47" spans="1:46" s="80" customFormat="1" ht="24" x14ac:dyDescent="0.3">
      <c r="A47" s="60">
        <v>3</v>
      </c>
      <c r="B47" s="71" t="s">
        <v>198</v>
      </c>
      <c r="C47" s="72" t="s">
        <v>66</v>
      </c>
      <c r="D47" s="72"/>
      <c r="E47" s="72"/>
      <c r="F47" s="72"/>
      <c r="G47" s="73">
        <v>415000</v>
      </c>
      <c r="H47" s="72">
        <v>1</v>
      </c>
      <c r="I47" s="72" t="s">
        <v>81</v>
      </c>
      <c r="J47" s="72" t="s">
        <v>51</v>
      </c>
      <c r="K47" s="74" t="s">
        <v>42</v>
      </c>
      <c r="L47" s="75">
        <v>2016</v>
      </c>
      <c r="M47" s="76">
        <v>42644</v>
      </c>
      <c r="N47" s="77"/>
      <c r="O47" s="72"/>
      <c r="P47" s="72"/>
      <c r="Q47" s="78" t="s">
        <v>199</v>
      </c>
      <c r="R47" s="79" t="s">
        <v>200</v>
      </c>
      <c r="S47" s="56"/>
      <c r="T47" s="57"/>
      <c r="U47" s="56"/>
      <c r="V47" s="56"/>
      <c r="W47" s="56"/>
      <c r="X47" s="56"/>
      <c r="Y47" s="56"/>
      <c r="Z47" s="56"/>
      <c r="AA47" s="56"/>
      <c r="AB47" s="88"/>
      <c r="AC47" s="58">
        <f t="shared" si="0"/>
        <v>0</v>
      </c>
      <c r="AD47" s="58">
        <f t="shared" si="1"/>
        <v>0</v>
      </c>
      <c r="AE47" s="58">
        <f t="shared" si="2"/>
        <v>0</v>
      </c>
      <c r="AF47" s="58">
        <f t="shared" si="3"/>
        <v>0</v>
      </c>
      <c r="AG47" s="59"/>
      <c r="AH47" s="59">
        <f t="shared" si="4"/>
        <v>0</v>
      </c>
      <c r="AI47" s="59">
        <f t="shared" si="5"/>
        <v>0</v>
      </c>
      <c r="AJ47" s="59">
        <f t="shared" si="6"/>
        <v>0</v>
      </c>
      <c r="AK47" s="81"/>
      <c r="AL47" s="81"/>
      <c r="AM47" s="81"/>
      <c r="AN47" s="81"/>
      <c r="AO47" s="81"/>
      <c r="AP47" s="81"/>
      <c r="AQ47" s="81"/>
      <c r="AR47" s="81"/>
      <c r="AS47" s="81"/>
      <c r="AT47" s="81"/>
    </row>
    <row r="48" spans="1:46" s="81" customFormat="1" ht="24" x14ac:dyDescent="0.3">
      <c r="A48" s="66">
        <v>4</v>
      </c>
      <c r="B48" s="71" t="s">
        <v>201</v>
      </c>
      <c r="C48" s="72" t="s">
        <v>180</v>
      </c>
      <c r="D48" s="72"/>
      <c r="E48" s="72"/>
      <c r="F48" s="72"/>
      <c r="G48" s="73"/>
      <c r="H48" s="72">
        <v>3</v>
      </c>
      <c r="I48" s="72" t="s">
        <v>149</v>
      </c>
      <c r="J48" s="72" t="s">
        <v>149</v>
      </c>
      <c r="K48" s="74" t="s">
        <v>42</v>
      </c>
      <c r="L48" s="75">
        <v>2016</v>
      </c>
      <c r="M48" s="76">
        <v>42609</v>
      </c>
      <c r="N48" s="77">
        <v>840000</v>
      </c>
      <c r="O48" s="72"/>
      <c r="P48" s="72"/>
      <c r="Q48" s="78" t="s">
        <v>202</v>
      </c>
      <c r="R48" s="79" t="s">
        <v>203</v>
      </c>
      <c r="S48" s="56"/>
      <c r="T48" s="57"/>
      <c r="U48" s="56"/>
      <c r="V48" s="56"/>
      <c r="W48" s="56"/>
      <c r="X48" s="56"/>
      <c r="Y48" s="56"/>
      <c r="Z48" s="56"/>
      <c r="AA48" s="56"/>
      <c r="AB48" s="80"/>
      <c r="AC48" s="58">
        <f t="shared" si="0"/>
        <v>0.44288544082655079</v>
      </c>
      <c r="AD48" s="58">
        <f t="shared" si="1"/>
        <v>0</v>
      </c>
      <c r="AE48" s="58">
        <f t="shared" si="2"/>
        <v>0</v>
      </c>
      <c r="AF48" s="58">
        <f t="shared" si="3"/>
        <v>0.44288544082655079</v>
      </c>
      <c r="AG48" s="59"/>
      <c r="AH48" s="59">
        <f t="shared" si="4"/>
        <v>0</v>
      </c>
      <c r="AI48" s="59">
        <f t="shared" si="5"/>
        <v>0</v>
      </c>
      <c r="AJ48" s="59">
        <f t="shared" si="6"/>
        <v>0</v>
      </c>
    </row>
    <row r="49" spans="1:46" s="81" customFormat="1" ht="48" x14ac:dyDescent="0.3">
      <c r="A49" s="82">
        <v>1</v>
      </c>
      <c r="B49" s="71" t="s">
        <v>204</v>
      </c>
      <c r="C49" s="72" t="s">
        <v>44</v>
      </c>
      <c r="D49" s="72" t="s">
        <v>117</v>
      </c>
      <c r="E49" s="72" t="s">
        <v>158</v>
      </c>
      <c r="F49" s="72">
        <v>45</v>
      </c>
      <c r="G49" s="73">
        <v>2000000</v>
      </c>
      <c r="H49" s="72">
        <v>1</v>
      </c>
      <c r="I49" s="72" t="s">
        <v>45</v>
      </c>
      <c r="J49" s="72" t="s">
        <v>75</v>
      </c>
      <c r="K49" s="74" t="s">
        <v>42</v>
      </c>
      <c r="L49" s="75">
        <v>2016</v>
      </c>
      <c r="M49" s="76">
        <v>42590</v>
      </c>
      <c r="N49" s="77">
        <v>2000000</v>
      </c>
      <c r="O49" s="72">
        <v>2</v>
      </c>
      <c r="P49" s="72"/>
      <c r="Q49" s="78" t="s">
        <v>205</v>
      </c>
      <c r="R49" s="79" t="s">
        <v>206</v>
      </c>
      <c r="S49" s="56"/>
      <c r="T49" s="57" t="str">
        <f>C49</f>
        <v>Al</v>
      </c>
      <c r="U49" s="56"/>
      <c r="V49" s="56"/>
      <c r="W49" s="56"/>
      <c r="X49" s="56"/>
      <c r="Y49" s="56"/>
      <c r="Z49" s="56"/>
      <c r="AA49" s="56"/>
      <c r="AB49" s="80"/>
      <c r="AC49" s="58">
        <f t="shared" si="0"/>
        <v>1.0544891448251208</v>
      </c>
      <c r="AD49" s="58">
        <f t="shared" si="1"/>
        <v>5.128205128205128E-2</v>
      </c>
      <c r="AE49" s="58">
        <f t="shared" si="2"/>
        <v>0</v>
      </c>
      <c r="AF49" s="58">
        <f t="shared" si="3"/>
        <v>1.1057711961071721</v>
      </c>
      <c r="AG49" s="59"/>
      <c r="AH49" s="59">
        <f t="shared" si="4"/>
        <v>1.1057711961071721</v>
      </c>
      <c r="AI49" s="59">
        <f t="shared" si="5"/>
        <v>0</v>
      </c>
      <c r="AJ49" s="59">
        <f t="shared" si="6"/>
        <v>0</v>
      </c>
    </row>
    <row r="50" spans="1:46" s="81" customFormat="1" ht="28.8" x14ac:dyDescent="0.3">
      <c r="A50" s="66">
        <v>4</v>
      </c>
      <c r="B50" s="71" t="s">
        <v>207</v>
      </c>
      <c r="C50" s="72" t="s">
        <v>101</v>
      </c>
      <c r="D50" s="72"/>
      <c r="E50" s="72"/>
      <c r="F50" s="72"/>
      <c r="G50" s="73"/>
      <c r="H50" s="72">
        <v>3</v>
      </c>
      <c r="I50" s="72" t="s">
        <v>149</v>
      </c>
      <c r="J50" s="72" t="s">
        <v>149</v>
      </c>
      <c r="K50" s="74"/>
      <c r="L50" s="75">
        <v>2015</v>
      </c>
      <c r="M50" s="76">
        <v>42352</v>
      </c>
      <c r="N50" s="77"/>
      <c r="O50" s="72"/>
      <c r="P50" s="72">
        <v>21</v>
      </c>
      <c r="Q50" s="78" t="s">
        <v>102</v>
      </c>
      <c r="R50" s="79" t="s">
        <v>208</v>
      </c>
      <c r="S50" s="56"/>
      <c r="T50" s="57"/>
      <c r="U50" s="56"/>
      <c r="V50" s="56"/>
      <c r="W50" s="56"/>
      <c r="X50" s="56"/>
      <c r="Y50" s="56"/>
      <c r="Z50" s="56"/>
      <c r="AA50" s="56"/>
      <c r="AB50" s="80"/>
      <c r="AC50" s="58">
        <f t="shared" si="0"/>
        <v>0</v>
      </c>
      <c r="AD50" s="58">
        <f t="shared" si="1"/>
        <v>0</v>
      </c>
      <c r="AE50" s="58">
        <f t="shared" si="2"/>
        <v>1.5</v>
      </c>
      <c r="AF50" s="58">
        <f t="shared" ref="AF50" si="8">SUM(AC50:AE50)</f>
        <v>1.5</v>
      </c>
      <c r="AG50" s="59"/>
      <c r="AH50" s="59">
        <f t="shared" si="4"/>
        <v>0</v>
      </c>
      <c r="AI50" s="59">
        <f t="shared" si="5"/>
        <v>0</v>
      </c>
      <c r="AJ50" s="59">
        <f t="shared" si="6"/>
        <v>0</v>
      </c>
    </row>
    <row r="51" spans="1:46" s="81" customFormat="1" ht="24" x14ac:dyDescent="0.3">
      <c r="A51" s="66">
        <v>4</v>
      </c>
      <c r="B51" s="71" t="s">
        <v>209</v>
      </c>
      <c r="C51" s="72" t="s">
        <v>101</v>
      </c>
      <c r="D51" s="72"/>
      <c r="E51" s="72"/>
      <c r="F51" s="72"/>
      <c r="G51" s="73"/>
      <c r="H51" s="72">
        <v>3</v>
      </c>
      <c r="I51" s="72" t="s">
        <v>149</v>
      </c>
      <c r="J51" s="72" t="s">
        <v>149</v>
      </c>
      <c r="K51" s="74"/>
      <c r="L51" s="75">
        <v>2015</v>
      </c>
      <c r="M51" s="76">
        <v>42329</v>
      </c>
      <c r="N51" s="77"/>
      <c r="O51" s="72"/>
      <c r="P51" s="72">
        <v>115</v>
      </c>
      <c r="Q51" s="78" t="s">
        <v>210</v>
      </c>
      <c r="R51" s="79" t="s">
        <v>151</v>
      </c>
      <c r="S51" s="56"/>
      <c r="T51" s="57"/>
      <c r="U51" s="56"/>
      <c r="V51" s="56"/>
      <c r="W51" s="56"/>
      <c r="X51" s="56"/>
      <c r="Y51" s="56"/>
      <c r="Z51" s="56"/>
      <c r="AA51" s="56"/>
      <c r="AB51" s="80"/>
      <c r="AC51" s="58">
        <f t="shared" si="0"/>
        <v>0</v>
      </c>
      <c r="AD51" s="58">
        <f t="shared" si="1"/>
        <v>0</v>
      </c>
      <c r="AE51" s="58">
        <f t="shared" si="2"/>
        <v>8.2142857142857135</v>
      </c>
      <c r="AF51" s="58">
        <f t="shared" si="3"/>
        <v>8.2142857142857135</v>
      </c>
      <c r="AG51" s="59"/>
      <c r="AH51" s="59">
        <f t="shared" si="4"/>
        <v>0</v>
      </c>
      <c r="AI51" s="59">
        <f t="shared" si="5"/>
        <v>0</v>
      </c>
      <c r="AJ51" s="59">
        <f t="shared" si="6"/>
        <v>0</v>
      </c>
    </row>
    <row r="52" spans="1:46" s="81" customFormat="1" ht="36" x14ac:dyDescent="0.3">
      <c r="A52" s="82">
        <v>1</v>
      </c>
      <c r="B52" s="71" t="s">
        <v>211</v>
      </c>
      <c r="C52" s="72" t="s">
        <v>55</v>
      </c>
      <c r="D52" s="72" t="s">
        <v>117</v>
      </c>
      <c r="E52" s="72" t="s">
        <v>158</v>
      </c>
      <c r="F52" s="72">
        <v>110</v>
      </c>
      <c r="G52" s="73">
        <v>56400000</v>
      </c>
      <c r="H52" s="72">
        <v>1</v>
      </c>
      <c r="I52" s="72" t="s">
        <v>45</v>
      </c>
      <c r="J52" s="72" t="s">
        <v>46</v>
      </c>
      <c r="K52" s="74" t="s">
        <v>42</v>
      </c>
      <c r="L52" s="75">
        <v>2015</v>
      </c>
      <c r="M52" s="89">
        <v>42313</v>
      </c>
      <c r="N52" s="77">
        <v>43700000</v>
      </c>
      <c r="O52" s="72">
        <v>668</v>
      </c>
      <c r="P52" s="72">
        <v>19</v>
      </c>
      <c r="Q52" s="78" t="s">
        <v>212</v>
      </c>
      <c r="R52" s="79" t="s">
        <v>213</v>
      </c>
      <c r="S52" s="56"/>
      <c r="T52" s="57" t="str">
        <f t="shared" ref="T52:T57" si="9">C52</f>
        <v>Fe</v>
      </c>
      <c r="U52" s="56"/>
      <c r="V52" s="56"/>
      <c r="W52" s="56"/>
      <c r="X52" s="56"/>
      <c r="Y52" s="56"/>
      <c r="Z52" s="56"/>
      <c r="AA52" s="56"/>
      <c r="AB52" s="80"/>
      <c r="AC52" s="58">
        <f t="shared" si="0"/>
        <v>23.040587814428893</v>
      </c>
      <c r="AD52" s="58">
        <f t="shared" si="1"/>
        <v>17.128205128205128</v>
      </c>
      <c r="AE52" s="58">
        <f t="shared" si="2"/>
        <v>1.3571428571428572</v>
      </c>
      <c r="AF52" s="58">
        <f t="shared" si="3"/>
        <v>41.525935799776875</v>
      </c>
      <c r="AG52" s="59"/>
      <c r="AH52" s="59">
        <f t="shared" si="4"/>
        <v>41.525935799776875</v>
      </c>
      <c r="AI52" s="59">
        <f t="shared" si="5"/>
        <v>0</v>
      </c>
      <c r="AJ52" s="59">
        <f t="shared" si="6"/>
        <v>0</v>
      </c>
    </row>
    <row r="53" spans="1:46" s="81" customFormat="1" ht="24" x14ac:dyDescent="0.3">
      <c r="A53" s="66">
        <v>4</v>
      </c>
      <c r="B53" s="71" t="s">
        <v>214</v>
      </c>
      <c r="C53" s="72" t="s">
        <v>70</v>
      </c>
      <c r="D53" s="72" t="s">
        <v>215</v>
      </c>
      <c r="E53" s="72" t="s">
        <v>215</v>
      </c>
      <c r="F53" s="72" t="s">
        <v>215</v>
      </c>
      <c r="G53" s="73"/>
      <c r="H53" s="72">
        <v>3</v>
      </c>
      <c r="I53" s="72" t="s">
        <v>81</v>
      </c>
      <c r="J53" s="72" t="s">
        <v>46</v>
      </c>
      <c r="K53" s="74" t="s">
        <v>42</v>
      </c>
      <c r="L53" s="75">
        <v>2015</v>
      </c>
      <c r="M53" s="76">
        <v>42221</v>
      </c>
      <c r="N53" s="77">
        <v>11356.23</v>
      </c>
      <c r="O53" s="75"/>
      <c r="P53" s="72"/>
      <c r="Q53" s="78" t="s">
        <v>216</v>
      </c>
      <c r="R53" s="79" t="s">
        <v>217</v>
      </c>
      <c r="S53" s="56"/>
      <c r="T53" s="57" t="str">
        <f t="shared" si="9"/>
        <v>Au</v>
      </c>
      <c r="U53" s="56"/>
      <c r="V53" s="56"/>
      <c r="W53" s="56"/>
      <c r="X53" s="56"/>
      <c r="Y53" s="56"/>
      <c r="Z53" s="56"/>
      <c r="AA53" s="56"/>
      <c r="AB53" s="80"/>
      <c r="AC53" s="58">
        <f t="shared" si="0"/>
        <v>5.9875106305686907E-3</v>
      </c>
      <c r="AD53" s="58">
        <f t="shared" si="1"/>
        <v>0</v>
      </c>
      <c r="AE53" s="58">
        <f t="shared" si="2"/>
        <v>0</v>
      </c>
      <c r="AF53" s="58">
        <f t="shared" si="3"/>
        <v>5.9875106305686907E-3</v>
      </c>
      <c r="AG53" s="59"/>
      <c r="AH53" s="59">
        <f t="shared" si="4"/>
        <v>0</v>
      </c>
      <c r="AI53" s="59">
        <f t="shared" si="5"/>
        <v>0</v>
      </c>
      <c r="AJ53" s="59">
        <f t="shared" si="6"/>
        <v>0</v>
      </c>
    </row>
    <row r="54" spans="1:46" s="81" customFormat="1" ht="49.8" customHeight="1" x14ac:dyDescent="0.3">
      <c r="A54" s="66">
        <v>4</v>
      </c>
      <c r="B54" s="71" t="s">
        <v>218</v>
      </c>
      <c r="C54" s="72" t="s">
        <v>70</v>
      </c>
      <c r="D54" s="72"/>
      <c r="E54" s="72"/>
      <c r="F54" s="72"/>
      <c r="G54" s="73"/>
      <c r="H54" s="72">
        <v>2</v>
      </c>
      <c r="I54" s="72" t="s">
        <v>45</v>
      </c>
      <c r="J54" s="72" t="s">
        <v>46</v>
      </c>
      <c r="K54" s="74" t="s">
        <v>42</v>
      </c>
      <c r="L54" s="75">
        <v>2015</v>
      </c>
      <c r="M54" s="76">
        <v>42180</v>
      </c>
      <c r="N54" s="77">
        <v>240</v>
      </c>
      <c r="O54" s="74">
        <v>1</v>
      </c>
      <c r="P54" s="72"/>
      <c r="Q54" s="78" t="s">
        <v>219</v>
      </c>
      <c r="R54" s="79" t="s">
        <v>220</v>
      </c>
      <c r="S54" s="56"/>
      <c r="T54" s="57" t="str">
        <f t="shared" si="9"/>
        <v>Au</v>
      </c>
      <c r="U54" s="56"/>
      <c r="V54" s="56"/>
      <c r="W54" s="56"/>
      <c r="X54" s="56"/>
      <c r="Y54" s="56"/>
      <c r="Z54" s="56"/>
      <c r="AA54" s="56"/>
      <c r="AB54" s="80"/>
      <c r="AC54" s="58">
        <f t="shared" si="0"/>
        <v>1.2653869737901449E-4</v>
      </c>
      <c r="AD54" s="58">
        <f t="shared" si="1"/>
        <v>2.564102564102564E-2</v>
      </c>
      <c r="AE54" s="58">
        <f t="shared" si="2"/>
        <v>0</v>
      </c>
      <c r="AF54" s="58">
        <f t="shared" si="3"/>
        <v>2.5767564338404655E-2</v>
      </c>
      <c r="AG54" s="59"/>
      <c r="AH54" s="59">
        <f t="shared" si="4"/>
        <v>0</v>
      </c>
      <c r="AI54" s="59">
        <f t="shared" si="5"/>
        <v>0</v>
      </c>
      <c r="AJ54" s="59">
        <f t="shared" si="6"/>
        <v>0</v>
      </c>
    </row>
    <row r="55" spans="1:46" s="81" customFormat="1" ht="24" x14ac:dyDescent="0.3">
      <c r="A55" s="63">
        <v>2</v>
      </c>
      <c r="B55" s="71" t="s">
        <v>221</v>
      </c>
      <c r="C55" s="90" t="s">
        <v>55</v>
      </c>
      <c r="D55" s="90"/>
      <c r="E55" s="90"/>
      <c r="F55" s="90">
        <v>61.5</v>
      </c>
      <c r="G55" s="73">
        <v>4500000</v>
      </c>
      <c r="H55" s="90">
        <v>1</v>
      </c>
      <c r="I55" s="90" t="s">
        <v>45</v>
      </c>
      <c r="J55" s="90" t="s">
        <v>149</v>
      </c>
      <c r="K55" s="91" t="s">
        <v>42</v>
      </c>
      <c r="L55" s="92">
        <v>2014</v>
      </c>
      <c r="M55" s="76">
        <v>41892</v>
      </c>
      <c r="N55" s="93"/>
      <c r="O55" s="75"/>
      <c r="P55" s="72">
        <v>3</v>
      </c>
      <c r="Q55" s="94" t="s">
        <v>222</v>
      </c>
      <c r="R55" s="79" t="s">
        <v>223</v>
      </c>
      <c r="S55" s="56"/>
      <c r="T55" s="57" t="str">
        <f t="shared" si="9"/>
        <v>Fe</v>
      </c>
      <c r="U55" s="56"/>
      <c r="V55" s="56"/>
      <c r="W55" s="56"/>
      <c r="X55" s="56"/>
      <c r="Y55" s="56"/>
      <c r="Z55" s="56"/>
      <c r="AA55" s="56"/>
      <c r="AB55" s="80"/>
      <c r="AC55" s="58">
        <f t="shared" si="0"/>
        <v>0</v>
      </c>
      <c r="AD55" s="58">
        <f t="shared" si="1"/>
        <v>0</v>
      </c>
      <c r="AE55" s="58">
        <f t="shared" si="2"/>
        <v>0.21428571428571427</v>
      </c>
      <c r="AF55" s="58">
        <f t="shared" si="3"/>
        <v>0.21428571428571427</v>
      </c>
      <c r="AG55" s="59"/>
      <c r="AH55" s="59">
        <f t="shared" si="4"/>
        <v>0</v>
      </c>
      <c r="AI55" s="59">
        <f t="shared" si="5"/>
        <v>0.21428571428571427</v>
      </c>
      <c r="AJ55" s="59">
        <f t="shared" si="6"/>
        <v>0</v>
      </c>
    </row>
    <row r="56" spans="1:46" s="81" customFormat="1" ht="15.6" x14ac:dyDescent="0.3">
      <c r="A56" s="60">
        <v>3</v>
      </c>
      <c r="B56" s="71" t="s">
        <v>224</v>
      </c>
      <c r="C56" s="90" t="s">
        <v>97</v>
      </c>
      <c r="D56" s="90"/>
      <c r="E56" s="90"/>
      <c r="F56" s="90"/>
      <c r="G56" s="73"/>
      <c r="H56" s="90">
        <v>1</v>
      </c>
      <c r="I56" s="90" t="s">
        <v>45</v>
      </c>
      <c r="J56" s="90" t="s">
        <v>75</v>
      </c>
      <c r="K56" s="91" t="s">
        <v>42</v>
      </c>
      <c r="L56" s="92">
        <v>2014</v>
      </c>
      <c r="M56" s="89">
        <v>41858</v>
      </c>
      <c r="N56" s="93">
        <v>40000</v>
      </c>
      <c r="O56" s="75"/>
      <c r="P56" s="72"/>
      <c r="Q56" s="94" t="s">
        <v>225</v>
      </c>
      <c r="R56" s="79" t="s">
        <v>226</v>
      </c>
      <c r="S56" s="56" t="s">
        <v>227</v>
      </c>
      <c r="T56" s="57" t="str">
        <f t="shared" si="9"/>
        <v>Cu</v>
      </c>
      <c r="U56" s="56">
        <v>10000</v>
      </c>
      <c r="V56" s="56">
        <v>0.5</v>
      </c>
      <c r="W56" s="56"/>
      <c r="X56" s="56">
        <v>0.5</v>
      </c>
      <c r="Y56" s="56"/>
      <c r="Z56" s="56">
        <v>1000</v>
      </c>
      <c r="AA56" s="56" t="s">
        <v>228</v>
      </c>
      <c r="AB56" s="80"/>
      <c r="AC56" s="58">
        <f t="shared" si="0"/>
        <v>2.1089782896502419E-2</v>
      </c>
      <c r="AD56" s="58">
        <f t="shared" si="1"/>
        <v>0</v>
      </c>
      <c r="AE56" s="58">
        <f t="shared" si="2"/>
        <v>0</v>
      </c>
      <c r="AF56" s="58">
        <f t="shared" si="3"/>
        <v>2.1089782896502419E-2</v>
      </c>
      <c r="AG56" s="59"/>
      <c r="AH56" s="59">
        <f t="shared" si="4"/>
        <v>0</v>
      </c>
      <c r="AI56" s="59">
        <f t="shared" si="5"/>
        <v>0</v>
      </c>
      <c r="AJ56" s="59">
        <f t="shared" si="6"/>
        <v>2.1089782896502419E-2</v>
      </c>
    </row>
    <row r="57" spans="1:46" s="81" customFormat="1" ht="24" x14ac:dyDescent="0.3">
      <c r="A57" s="82">
        <v>1</v>
      </c>
      <c r="B57" s="71" t="s">
        <v>229</v>
      </c>
      <c r="C57" s="90" t="s">
        <v>156</v>
      </c>
      <c r="D57" s="90" t="s">
        <v>230</v>
      </c>
      <c r="E57" s="90" t="s">
        <v>158</v>
      </c>
      <c r="F57" s="90">
        <v>40</v>
      </c>
      <c r="G57" s="73">
        <v>74000000</v>
      </c>
      <c r="H57" s="90">
        <v>1</v>
      </c>
      <c r="I57" s="90" t="s">
        <v>45</v>
      </c>
      <c r="J57" s="90" t="s">
        <v>159</v>
      </c>
      <c r="K57" s="91" t="s">
        <v>42</v>
      </c>
      <c r="L57" s="92">
        <v>2014</v>
      </c>
      <c r="M57" s="89">
        <v>41855</v>
      </c>
      <c r="N57" s="93">
        <v>23600000</v>
      </c>
      <c r="O57" s="74">
        <v>7</v>
      </c>
      <c r="P57" s="72"/>
      <c r="Q57" s="94" t="s">
        <v>231</v>
      </c>
      <c r="R57" s="79" t="s">
        <v>232</v>
      </c>
      <c r="S57" s="56" t="s">
        <v>227</v>
      </c>
      <c r="T57" s="57" t="str">
        <f t="shared" si="9"/>
        <v>Cu Au</v>
      </c>
      <c r="U57" s="56">
        <v>507</v>
      </c>
      <c r="V57" s="56">
        <v>0.28000000000000003</v>
      </c>
      <c r="W57" s="56">
        <v>0.28999999999999998</v>
      </c>
      <c r="X57" s="56">
        <v>0.51260712781355555</v>
      </c>
      <c r="Y57" s="56">
        <v>2005</v>
      </c>
      <c r="Z57" s="56">
        <v>56.362812499999997</v>
      </c>
      <c r="AA57" s="56" t="s">
        <v>228</v>
      </c>
      <c r="AB57" s="80"/>
      <c r="AC57" s="58">
        <f t="shared" si="0"/>
        <v>12.442971908936427</v>
      </c>
      <c r="AD57" s="58">
        <f t="shared" si="1"/>
        <v>0.17948717948717949</v>
      </c>
      <c r="AE57" s="58">
        <f t="shared" si="2"/>
        <v>0</v>
      </c>
      <c r="AF57" s="58">
        <f t="shared" si="3"/>
        <v>12.622459088423605</v>
      </c>
      <c r="AG57" s="59"/>
      <c r="AH57" s="59">
        <f t="shared" si="4"/>
        <v>12.622459088423605</v>
      </c>
      <c r="AI57" s="59">
        <f t="shared" si="5"/>
        <v>0</v>
      </c>
      <c r="AJ57" s="59">
        <f t="shared" si="6"/>
        <v>0</v>
      </c>
    </row>
    <row r="58" spans="1:46" s="80" customFormat="1" ht="36" x14ac:dyDescent="0.3">
      <c r="A58" s="60">
        <v>3</v>
      </c>
      <c r="B58" s="71" t="s">
        <v>233</v>
      </c>
      <c r="C58" s="90" t="s">
        <v>234</v>
      </c>
      <c r="D58" s="90"/>
      <c r="E58" s="90"/>
      <c r="F58" s="90"/>
      <c r="G58" s="73"/>
      <c r="H58" s="90">
        <v>1</v>
      </c>
      <c r="I58" s="90" t="s">
        <v>45</v>
      </c>
      <c r="J58" s="90" t="s">
        <v>51</v>
      </c>
      <c r="K58" s="91" t="s">
        <v>42</v>
      </c>
      <c r="L58" s="92">
        <v>2014</v>
      </c>
      <c r="M58" s="89">
        <v>41742</v>
      </c>
      <c r="N58" s="95">
        <v>80000</v>
      </c>
      <c r="O58" s="74"/>
      <c r="P58" s="72"/>
      <c r="Q58" s="96" t="s">
        <v>235</v>
      </c>
      <c r="R58" s="79" t="s">
        <v>236</v>
      </c>
      <c r="S58" s="56"/>
      <c r="T58" s="57" t="s">
        <v>237</v>
      </c>
      <c r="U58" s="56"/>
      <c r="V58" s="56"/>
      <c r="W58" s="56"/>
      <c r="X58" s="56"/>
      <c r="Y58" s="56"/>
      <c r="Z58" s="56"/>
      <c r="AA58" s="56"/>
      <c r="AB58" s="88"/>
      <c r="AC58" s="58">
        <f t="shared" si="0"/>
        <v>4.2179565793004838E-2</v>
      </c>
      <c r="AD58" s="58">
        <f t="shared" si="1"/>
        <v>0</v>
      </c>
      <c r="AE58" s="58">
        <f t="shared" si="2"/>
        <v>0</v>
      </c>
      <c r="AF58" s="58">
        <f t="shared" si="3"/>
        <v>4.2179565793004838E-2</v>
      </c>
      <c r="AG58" s="59"/>
      <c r="AH58" s="59">
        <f t="shared" si="4"/>
        <v>0</v>
      </c>
      <c r="AI58" s="59">
        <f t="shared" si="5"/>
        <v>0</v>
      </c>
      <c r="AJ58" s="59">
        <f t="shared" si="6"/>
        <v>4.2179565793004838E-2</v>
      </c>
      <c r="AK58" s="81"/>
      <c r="AL58" s="81"/>
      <c r="AM58" s="81"/>
      <c r="AN58" s="81"/>
      <c r="AO58" s="81"/>
      <c r="AP58" s="81"/>
      <c r="AQ58" s="81"/>
      <c r="AR58" s="81"/>
      <c r="AS58" s="81"/>
      <c r="AT58" s="81"/>
    </row>
    <row r="59" spans="1:46" s="81" customFormat="1" ht="24" x14ac:dyDescent="0.3">
      <c r="A59" s="63">
        <v>2</v>
      </c>
      <c r="B59" s="71" t="s">
        <v>238</v>
      </c>
      <c r="C59" s="90" t="s">
        <v>66</v>
      </c>
      <c r="D59" s="90"/>
      <c r="E59" s="90"/>
      <c r="F59" s="90">
        <v>12</v>
      </c>
      <c r="G59" s="73">
        <v>155000000</v>
      </c>
      <c r="H59" s="90">
        <v>1</v>
      </c>
      <c r="I59" s="90" t="s">
        <v>45</v>
      </c>
      <c r="J59" s="90" t="s">
        <v>46</v>
      </c>
      <c r="K59" s="91" t="s">
        <v>42</v>
      </c>
      <c r="L59" s="92">
        <v>2014</v>
      </c>
      <c r="M59" s="89">
        <v>41672</v>
      </c>
      <c r="N59" s="93">
        <v>334000</v>
      </c>
      <c r="O59" s="75"/>
      <c r="P59" s="72"/>
      <c r="Q59" s="94" t="s">
        <v>239</v>
      </c>
      <c r="R59" s="79" t="s">
        <v>240</v>
      </c>
      <c r="S59" s="56"/>
      <c r="T59" s="57" t="str">
        <f t="shared" ref="T59:T122" si="10">C59</f>
        <v>Coal</v>
      </c>
      <c r="U59" s="56"/>
      <c r="V59" s="56"/>
      <c r="W59" s="56"/>
      <c r="X59" s="56"/>
      <c r="Y59" s="56"/>
      <c r="Z59" s="56"/>
      <c r="AA59" s="56"/>
      <c r="AB59" s="80"/>
      <c r="AC59" s="58">
        <f t="shared" si="0"/>
        <v>0.17609968718579519</v>
      </c>
      <c r="AD59" s="58">
        <f t="shared" si="1"/>
        <v>0</v>
      </c>
      <c r="AE59" s="58">
        <f t="shared" si="2"/>
        <v>0</v>
      </c>
      <c r="AF59" s="58">
        <f t="shared" si="3"/>
        <v>0.17609968718579519</v>
      </c>
      <c r="AG59" s="59"/>
      <c r="AH59" s="59">
        <f t="shared" si="4"/>
        <v>0</v>
      </c>
      <c r="AI59" s="59">
        <f t="shared" si="5"/>
        <v>0.17609968718579519</v>
      </c>
      <c r="AJ59" s="59">
        <f t="shared" si="6"/>
        <v>0</v>
      </c>
    </row>
    <row r="60" spans="1:46" s="81" customFormat="1" ht="31.2" customHeight="1" x14ac:dyDescent="0.3">
      <c r="A60" s="60">
        <v>3</v>
      </c>
      <c r="B60" s="71" t="s">
        <v>241</v>
      </c>
      <c r="C60" s="90" t="s">
        <v>242</v>
      </c>
      <c r="D60" s="90"/>
      <c r="E60" s="90"/>
      <c r="F60" s="90"/>
      <c r="G60" s="73"/>
      <c r="H60" s="90">
        <v>2</v>
      </c>
      <c r="I60" s="90" t="s">
        <v>45</v>
      </c>
      <c r="J60" s="90" t="s">
        <v>149</v>
      </c>
      <c r="K60" s="91" t="s">
        <v>42</v>
      </c>
      <c r="L60" s="92">
        <v>2013</v>
      </c>
      <c r="M60" s="89">
        <v>41593</v>
      </c>
      <c r="N60" s="93"/>
      <c r="O60" s="75"/>
      <c r="P60" s="72"/>
      <c r="Q60" s="94" t="s">
        <v>243</v>
      </c>
      <c r="R60" s="79" t="s">
        <v>244</v>
      </c>
      <c r="S60" s="56"/>
      <c r="T60" s="57" t="str">
        <f t="shared" si="10"/>
        <v>Cu Mo</v>
      </c>
      <c r="U60" s="56"/>
      <c r="V60" s="56"/>
      <c r="W60" s="56"/>
      <c r="X60" s="56"/>
      <c r="Y60" s="56"/>
      <c r="Z60" s="56"/>
      <c r="AA60" s="56"/>
      <c r="AB60" s="80"/>
      <c r="AC60" s="58">
        <f t="shared" si="0"/>
        <v>0</v>
      </c>
      <c r="AD60" s="58">
        <f t="shared" si="1"/>
        <v>0</v>
      </c>
      <c r="AE60" s="58">
        <f t="shared" si="2"/>
        <v>0</v>
      </c>
      <c r="AF60" s="58">
        <f t="shared" si="3"/>
        <v>0</v>
      </c>
      <c r="AG60" s="59"/>
      <c r="AH60" s="59">
        <f t="shared" si="4"/>
        <v>0</v>
      </c>
      <c r="AI60" s="59">
        <f t="shared" si="5"/>
        <v>0</v>
      </c>
      <c r="AJ60" s="59">
        <f t="shared" si="6"/>
        <v>0</v>
      </c>
    </row>
    <row r="61" spans="1:46" s="81" customFormat="1" ht="36" x14ac:dyDescent="0.3">
      <c r="A61" s="63">
        <v>2</v>
      </c>
      <c r="B61" s="71" t="s">
        <v>245</v>
      </c>
      <c r="C61" s="90" t="s">
        <v>66</v>
      </c>
      <c r="D61" s="90"/>
      <c r="E61" s="90"/>
      <c r="F61" s="90"/>
      <c r="G61" s="73"/>
      <c r="H61" s="90">
        <v>1</v>
      </c>
      <c r="I61" s="90" t="s">
        <v>81</v>
      </c>
      <c r="J61" s="90" t="s">
        <v>149</v>
      </c>
      <c r="K61" s="91" t="s">
        <v>42</v>
      </c>
      <c r="L61" s="92">
        <v>2013</v>
      </c>
      <c r="M61" s="89">
        <v>41578</v>
      </c>
      <c r="N61" s="93">
        <v>670000</v>
      </c>
      <c r="O61" s="72">
        <v>180</v>
      </c>
      <c r="P61" s="72"/>
      <c r="Q61" s="94" t="s">
        <v>246</v>
      </c>
      <c r="R61" s="79" t="s">
        <v>247</v>
      </c>
      <c r="S61" s="56"/>
      <c r="T61" s="57" t="str">
        <f t="shared" si="10"/>
        <v>Coal</v>
      </c>
      <c r="U61" s="56"/>
      <c r="V61" s="56"/>
      <c r="W61" s="56"/>
      <c r="X61" s="56"/>
      <c r="Y61" s="56"/>
      <c r="Z61" s="56"/>
      <c r="AA61" s="56"/>
      <c r="AB61" s="80"/>
      <c r="AC61" s="58">
        <f t="shared" si="0"/>
        <v>0.35325386351641552</v>
      </c>
      <c r="AD61" s="58">
        <f t="shared" si="1"/>
        <v>4.615384615384615</v>
      </c>
      <c r="AE61" s="58">
        <f t="shared" si="2"/>
        <v>0</v>
      </c>
      <c r="AF61" s="58">
        <f t="shared" si="3"/>
        <v>4.9686384789010303</v>
      </c>
      <c r="AG61" s="59"/>
      <c r="AH61" s="59">
        <f t="shared" si="4"/>
        <v>0</v>
      </c>
      <c r="AI61" s="59">
        <f t="shared" si="5"/>
        <v>4.9686384789010303</v>
      </c>
      <c r="AJ61" s="59">
        <f t="shared" si="6"/>
        <v>0</v>
      </c>
    </row>
    <row r="62" spans="1:46" s="81" customFormat="1" ht="24" x14ac:dyDescent="0.3">
      <c r="A62" s="60">
        <v>3</v>
      </c>
      <c r="B62" s="71" t="s">
        <v>248</v>
      </c>
      <c r="C62" s="90" t="s">
        <v>66</v>
      </c>
      <c r="D62" s="90"/>
      <c r="E62" s="90"/>
      <c r="F62" s="90"/>
      <c r="G62" s="73"/>
      <c r="H62" s="90">
        <v>1</v>
      </c>
      <c r="I62" s="90" t="s">
        <v>45</v>
      </c>
      <c r="J62" s="90" t="s">
        <v>51</v>
      </c>
      <c r="K62" s="91" t="s">
        <v>42</v>
      </c>
      <c r="L62" s="92">
        <v>2013</v>
      </c>
      <c r="M62" s="89">
        <v>41510</v>
      </c>
      <c r="N62" s="93">
        <v>30</v>
      </c>
      <c r="O62" s="72">
        <v>30</v>
      </c>
      <c r="P62" s="72"/>
      <c r="Q62" s="96" t="s">
        <v>249</v>
      </c>
      <c r="R62" s="79" t="s">
        <v>250</v>
      </c>
      <c r="S62" s="56"/>
      <c r="T62" s="57" t="str">
        <f t="shared" si="10"/>
        <v>Coal</v>
      </c>
      <c r="U62" s="56"/>
      <c r="V62" s="56"/>
      <c r="W62" s="56"/>
      <c r="X62" s="56"/>
      <c r="Y62" s="56"/>
      <c r="Z62" s="56"/>
      <c r="AA62" s="56"/>
      <c r="AB62" s="80"/>
      <c r="AC62" s="58">
        <f t="shared" si="0"/>
        <v>1.5817337172376812E-5</v>
      </c>
      <c r="AD62" s="58">
        <f t="shared" si="1"/>
        <v>0.76923076923076927</v>
      </c>
      <c r="AE62" s="58">
        <f t="shared" si="2"/>
        <v>0</v>
      </c>
      <c r="AF62" s="58">
        <f t="shared" si="3"/>
        <v>0.76924658656794165</v>
      </c>
      <c r="AG62" s="59"/>
      <c r="AH62" s="59">
        <f t="shared" si="4"/>
        <v>0</v>
      </c>
      <c r="AI62" s="59">
        <f t="shared" si="5"/>
        <v>0</v>
      </c>
      <c r="AJ62" s="59">
        <f t="shared" si="6"/>
        <v>0.76924658656794165</v>
      </c>
    </row>
    <row r="63" spans="1:46" s="81" customFormat="1" ht="28.8" x14ac:dyDescent="0.3">
      <c r="A63" s="60">
        <v>3</v>
      </c>
      <c r="B63" s="71" t="s">
        <v>251</v>
      </c>
      <c r="C63" s="90" t="s">
        <v>70</v>
      </c>
      <c r="D63" s="90"/>
      <c r="E63" s="90"/>
      <c r="F63" s="90"/>
      <c r="G63" s="73"/>
      <c r="H63" s="90">
        <v>1</v>
      </c>
      <c r="I63" s="90" t="s">
        <v>81</v>
      </c>
      <c r="J63" s="90" t="s">
        <v>51</v>
      </c>
      <c r="K63" s="91" t="s">
        <v>42</v>
      </c>
      <c r="L63" s="92">
        <v>2013</v>
      </c>
      <c r="M63" s="84">
        <v>41395</v>
      </c>
      <c r="N63" s="93">
        <v>57000</v>
      </c>
      <c r="O63" s="75"/>
      <c r="P63" s="72"/>
      <c r="Q63" s="94" t="s">
        <v>252</v>
      </c>
      <c r="R63" s="79" t="s">
        <v>253</v>
      </c>
      <c r="S63" s="56"/>
      <c r="T63" s="57" t="str">
        <f t="shared" si="10"/>
        <v>Au</v>
      </c>
      <c r="U63" s="56"/>
      <c r="V63" s="56"/>
      <c r="W63" s="56"/>
      <c r="X63" s="56"/>
      <c r="Y63" s="56"/>
      <c r="Z63" s="56"/>
      <c r="AA63" s="56"/>
      <c r="AB63" s="80"/>
      <c r="AC63" s="58">
        <f t="shared" si="0"/>
        <v>3.0052940627515946E-2</v>
      </c>
      <c r="AD63" s="58">
        <f t="shared" si="1"/>
        <v>0</v>
      </c>
      <c r="AE63" s="58">
        <f t="shared" si="2"/>
        <v>0</v>
      </c>
      <c r="AF63" s="58">
        <f t="shared" si="3"/>
        <v>3.0052940627515946E-2</v>
      </c>
      <c r="AG63" s="59"/>
      <c r="AH63" s="59">
        <f t="shared" si="4"/>
        <v>0</v>
      </c>
      <c r="AI63" s="59">
        <f t="shared" si="5"/>
        <v>0</v>
      </c>
      <c r="AJ63" s="59">
        <f t="shared" si="6"/>
        <v>3.0052940627515946E-2</v>
      </c>
    </row>
    <row r="64" spans="1:46" s="81" customFormat="1" ht="36" x14ac:dyDescent="0.3">
      <c r="A64" s="63">
        <v>2</v>
      </c>
      <c r="B64" s="71" t="s">
        <v>254</v>
      </c>
      <c r="C64" s="90" t="s">
        <v>97</v>
      </c>
      <c r="D64" s="90" t="s">
        <v>255</v>
      </c>
      <c r="E64" s="90" t="s">
        <v>256</v>
      </c>
      <c r="F64" s="90">
        <v>7</v>
      </c>
      <c r="G64" s="73"/>
      <c r="H64" s="90">
        <v>1</v>
      </c>
      <c r="I64" s="90" t="s">
        <v>81</v>
      </c>
      <c r="J64" s="90" t="s">
        <v>75</v>
      </c>
      <c r="K64" s="91" t="s">
        <v>42</v>
      </c>
      <c r="L64" s="92">
        <v>2012</v>
      </c>
      <c r="M64" s="89">
        <v>41260</v>
      </c>
      <c r="N64" s="93">
        <v>100000</v>
      </c>
      <c r="O64" s="75">
        <v>0.5</v>
      </c>
      <c r="P64" s="72"/>
      <c r="Q64" s="94" t="s">
        <v>257</v>
      </c>
      <c r="R64" s="79" t="s">
        <v>258</v>
      </c>
      <c r="S64" s="56"/>
      <c r="T64" s="57" t="str">
        <f t="shared" si="10"/>
        <v>Cu</v>
      </c>
      <c r="U64" s="56"/>
      <c r="V64" s="56"/>
      <c r="W64" s="56"/>
      <c r="X64" s="56"/>
      <c r="Y64" s="56"/>
      <c r="Z64" s="56"/>
      <c r="AA64" s="56"/>
      <c r="AB64" s="80"/>
      <c r="AC64" s="58">
        <f t="shared" si="0"/>
        <v>5.2724457241256045E-2</v>
      </c>
      <c r="AD64" s="58">
        <f t="shared" si="1"/>
        <v>1.282051282051282E-2</v>
      </c>
      <c r="AE64" s="58">
        <f t="shared" si="2"/>
        <v>0</v>
      </c>
      <c r="AF64" s="58">
        <f t="shared" si="3"/>
        <v>6.5544970061768862E-2</v>
      </c>
      <c r="AG64" s="59"/>
      <c r="AH64" s="59">
        <f t="shared" si="4"/>
        <v>0</v>
      </c>
      <c r="AI64" s="59">
        <f t="shared" si="5"/>
        <v>6.5544970061768862E-2</v>
      </c>
      <c r="AJ64" s="59">
        <f t="shared" si="6"/>
        <v>0</v>
      </c>
    </row>
    <row r="65" spans="1:46" s="81" customFormat="1" ht="48" customHeight="1" x14ac:dyDescent="0.3">
      <c r="A65" s="63">
        <v>2</v>
      </c>
      <c r="B65" s="71" t="s">
        <v>259</v>
      </c>
      <c r="C65" s="90" t="s">
        <v>237</v>
      </c>
      <c r="D65" s="90"/>
      <c r="E65" s="90"/>
      <c r="F65" s="90">
        <v>25</v>
      </c>
      <c r="G65" s="73">
        <v>5400000</v>
      </c>
      <c r="H65" s="90">
        <v>1</v>
      </c>
      <c r="I65" s="90" t="s">
        <v>45</v>
      </c>
      <c r="J65" s="90" t="s">
        <v>260</v>
      </c>
      <c r="K65" s="91" t="s">
        <v>42</v>
      </c>
      <c r="L65" s="92">
        <v>2012</v>
      </c>
      <c r="M65" s="89">
        <v>41217</v>
      </c>
      <c r="N65" s="93">
        <v>240000</v>
      </c>
      <c r="O65" s="75"/>
      <c r="P65" s="72"/>
      <c r="Q65" s="94" t="s">
        <v>222</v>
      </c>
      <c r="R65" s="79" t="s">
        <v>261</v>
      </c>
      <c r="S65" s="56"/>
      <c r="T65" s="57" t="str">
        <f t="shared" si="10"/>
        <v>Ni U</v>
      </c>
      <c r="U65" s="56"/>
      <c r="V65" s="56"/>
      <c r="W65" s="56"/>
      <c r="X65" s="56"/>
      <c r="Y65" s="56"/>
      <c r="Z65" s="56"/>
      <c r="AA65" s="56"/>
      <c r="AB65" s="80"/>
      <c r="AC65" s="58">
        <f t="shared" si="0"/>
        <v>0.12653869737901452</v>
      </c>
      <c r="AD65" s="58">
        <f t="shared" si="1"/>
        <v>0</v>
      </c>
      <c r="AE65" s="58">
        <f t="shared" si="2"/>
        <v>0</v>
      </c>
      <c r="AF65" s="58">
        <f t="shared" si="3"/>
        <v>0.12653869737901452</v>
      </c>
      <c r="AG65" s="59"/>
      <c r="AH65" s="59">
        <f t="shared" si="4"/>
        <v>0</v>
      </c>
      <c r="AI65" s="59">
        <f t="shared" si="5"/>
        <v>0.12653869737901452</v>
      </c>
      <c r="AJ65" s="59">
        <f t="shared" si="6"/>
        <v>0</v>
      </c>
    </row>
    <row r="66" spans="1:46" s="81" customFormat="1" ht="24" x14ac:dyDescent="0.3">
      <c r="A66" s="82">
        <v>1</v>
      </c>
      <c r="B66" s="71" t="s">
        <v>262</v>
      </c>
      <c r="C66" s="90" t="s">
        <v>263</v>
      </c>
      <c r="D66" s="90"/>
      <c r="E66" s="90"/>
      <c r="F66" s="90"/>
      <c r="G66" s="73">
        <v>102000000</v>
      </c>
      <c r="H66" s="90">
        <v>1</v>
      </c>
      <c r="I66" s="90" t="s">
        <v>45</v>
      </c>
      <c r="J66" s="90" t="s">
        <v>51</v>
      </c>
      <c r="K66" s="91" t="s">
        <v>42</v>
      </c>
      <c r="L66" s="92">
        <v>2012</v>
      </c>
      <c r="M66" s="89">
        <v>41123</v>
      </c>
      <c r="N66" s="93">
        <v>13000000</v>
      </c>
      <c r="O66" s="75"/>
      <c r="P66" s="72"/>
      <c r="Q66" s="94" t="s">
        <v>264</v>
      </c>
      <c r="R66" s="79" t="s">
        <v>265</v>
      </c>
      <c r="S66" s="56" t="s">
        <v>227</v>
      </c>
      <c r="T66" s="57" t="str">
        <f t="shared" si="10"/>
        <v>Au Cu</v>
      </c>
      <c r="U66" s="56">
        <v>590</v>
      </c>
      <c r="V66" s="56">
        <v>0.3</v>
      </c>
      <c r="W66" s="56">
        <v>0.35</v>
      </c>
      <c r="X66" s="56">
        <f>V66+W66*1100/2/22.046/31.1034</f>
        <v>0.58073274046463597</v>
      </c>
      <c r="Y66" s="56">
        <v>1958</v>
      </c>
      <c r="Z66" s="56">
        <v>325</v>
      </c>
      <c r="AA66" s="56" t="s">
        <v>228</v>
      </c>
      <c r="AB66" s="80"/>
      <c r="AC66" s="58">
        <f t="shared" si="0"/>
        <v>6.8541794413632857</v>
      </c>
      <c r="AD66" s="58">
        <f t="shared" si="1"/>
        <v>0</v>
      </c>
      <c r="AE66" s="58">
        <f t="shared" si="2"/>
        <v>0</v>
      </c>
      <c r="AF66" s="58">
        <f t="shared" si="3"/>
        <v>6.8541794413632857</v>
      </c>
      <c r="AG66" s="59"/>
      <c r="AH66" s="59">
        <f t="shared" si="4"/>
        <v>6.8541794413632857</v>
      </c>
      <c r="AI66" s="59">
        <f t="shared" si="5"/>
        <v>0</v>
      </c>
      <c r="AJ66" s="59">
        <f t="shared" si="6"/>
        <v>0</v>
      </c>
    </row>
    <row r="67" spans="1:46" s="81" customFormat="1" ht="48" x14ac:dyDescent="0.3">
      <c r="A67" s="60">
        <v>3</v>
      </c>
      <c r="B67" s="71" t="s">
        <v>266</v>
      </c>
      <c r="C67" s="90" t="s">
        <v>267</v>
      </c>
      <c r="D67" s="90"/>
      <c r="E67" s="90"/>
      <c r="F67" s="90">
        <v>25</v>
      </c>
      <c r="G67" s="73">
        <v>1800000</v>
      </c>
      <c r="H67" s="90">
        <v>1</v>
      </c>
      <c r="I67" s="90" t="s">
        <v>81</v>
      </c>
      <c r="J67" s="90" t="s">
        <v>260</v>
      </c>
      <c r="K67" s="91" t="s">
        <v>42</v>
      </c>
      <c r="L67" s="92">
        <v>2012</v>
      </c>
      <c r="M67" s="89">
        <v>41101</v>
      </c>
      <c r="N67" s="93"/>
      <c r="O67" s="75"/>
      <c r="P67" s="72"/>
      <c r="Q67" s="94" t="s">
        <v>268</v>
      </c>
      <c r="R67" s="97" t="s">
        <v>269</v>
      </c>
      <c r="S67" s="56"/>
      <c r="T67" s="57" t="str">
        <f t="shared" si="10"/>
        <v>Pb Zn</v>
      </c>
      <c r="U67" s="56"/>
      <c r="V67" s="56"/>
      <c r="W67" s="56"/>
      <c r="X67" s="56"/>
      <c r="Y67" s="56"/>
      <c r="Z67" s="56"/>
      <c r="AA67" s="56"/>
      <c r="AB67" s="80"/>
      <c r="AC67" s="58">
        <f t="shared" si="0"/>
        <v>0</v>
      </c>
      <c r="AD67" s="58">
        <f t="shared" si="1"/>
        <v>0</v>
      </c>
      <c r="AE67" s="58">
        <f t="shared" si="2"/>
        <v>0</v>
      </c>
      <c r="AF67" s="58">
        <f t="shared" si="3"/>
        <v>0</v>
      </c>
      <c r="AG67" s="59"/>
      <c r="AH67" s="59">
        <f t="shared" si="4"/>
        <v>0</v>
      </c>
      <c r="AI67" s="59">
        <f t="shared" si="5"/>
        <v>0</v>
      </c>
      <c r="AJ67" s="59">
        <f t="shared" si="6"/>
        <v>0</v>
      </c>
    </row>
    <row r="68" spans="1:46" s="81" customFormat="1" ht="33" customHeight="1" x14ac:dyDescent="0.3">
      <c r="A68" s="60">
        <v>3</v>
      </c>
      <c r="B68" s="71" t="s">
        <v>270</v>
      </c>
      <c r="C68" s="90" t="s">
        <v>70</v>
      </c>
      <c r="D68" s="90"/>
      <c r="E68" s="90"/>
      <c r="F68" s="90"/>
      <c r="G68" s="73"/>
      <c r="H68" s="90">
        <v>1</v>
      </c>
      <c r="I68" s="90" t="s">
        <v>45</v>
      </c>
      <c r="J68" s="90" t="s">
        <v>188</v>
      </c>
      <c r="K68" s="91" t="s">
        <v>42</v>
      </c>
      <c r="L68" s="92">
        <v>2012</v>
      </c>
      <c r="M68" s="89">
        <v>41012</v>
      </c>
      <c r="N68" s="93"/>
      <c r="O68" s="75"/>
      <c r="P68" s="72"/>
      <c r="Q68" s="94" t="s">
        <v>271</v>
      </c>
      <c r="R68" s="79" t="s">
        <v>272</v>
      </c>
      <c r="S68" s="56"/>
      <c r="T68" s="57" t="str">
        <f t="shared" si="10"/>
        <v>Au</v>
      </c>
      <c r="U68" s="56"/>
      <c r="V68" s="56"/>
      <c r="W68" s="56"/>
      <c r="X68" s="56"/>
      <c r="Y68" s="56"/>
      <c r="Z68" s="56"/>
      <c r="AA68" s="56"/>
      <c r="AB68" s="80"/>
      <c r="AC68" s="58">
        <f t="shared" si="0"/>
        <v>0</v>
      </c>
      <c r="AD68" s="58">
        <f t="shared" si="1"/>
        <v>0</v>
      </c>
      <c r="AE68" s="58">
        <f t="shared" si="2"/>
        <v>0</v>
      </c>
      <c r="AF68" s="58">
        <f t="shared" si="3"/>
        <v>0</v>
      </c>
      <c r="AG68" s="59"/>
      <c r="AH68" s="59">
        <f t="shared" si="4"/>
        <v>0</v>
      </c>
      <c r="AI68" s="59">
        <f t="shared" si="5"/>
        <v>0</v>
      </c>
      <c r="AJ68" s="59">
        <f t="shared" si="6"/>
        <v>0</v>
      </c>
    </row>
    <row r="69" spans="1:46" s="80" customFormat="1" ht="28.8" x14ac:dyDescent="0.3">
      <c r="A69" s="98">
        <v>3</v>
      </c>
      <c r="B69" s="71" t="s">
        <v>273</v>
      </c>
      <c r="C69" s="90" t="s">
        <v>70</v>
      </c>
      <c r="D69" s="90" t="s">
        <v>274</v>
      </c>
      <c r="E69" s="90"/>
      <c r="F69" s="90"/>
      <c r="G69" s="73"/>
      <c r="H69" s="90">
        <v>1</v>
      </c>
      <c r="I69" s="90" t="s">
        <v>45</v>
      </c>
      <c r="J69" s="90" t="s">
        <v>51</v>
      </c>
      <c r="K69" s="91"/>
      <c r="L69" s="92">
        <v>2012</v>
      </c>
      <c r="M69" s="89">
        <v>40909</v>
      </c>
      <c r="N69" s="93">
        <v>900</v>
      </c>
      <c r="O69" s="75"/>
      <c r="P69" s="72"/>
      <c r="Q69" s="96" t="s">
        <v>275</v>
      </c>
      <c r="R69" s="79" t="s">
        <v>276</v>
      </c>
      <c r="S69" s="56"/>
      <c r="T69" s="57" t="str">
        <f t="shared" si="10"/>
        <v>Au</v>
      </c>
      <c r="U69" s="56"/>
      <c r="V69" s="56"/>
      <c r="W69" s="56"/>
      <c r="X69" s="56"/>
      <c r="Y69" s="56"/>
      <c r="Z69" s="56"/>
      <c r="AA69" s="56"/>
      <c r="AB69" s="88"/>
      <c r="AC69" s="58">
        <f t="shared" si="0"/>
        <v>4.7452011517130438E-4</v>
      </c>
      <c r="AD69" s="58">
        <f t="shared" si="1"/>
        <v>0</v>
      </c>
      <c r="AE69" s="58">
        <f t="shared" si="2"/>
        <v>0</v>
      </c>
      <c r="AF69" s="58">
        <f t="shared" si="3"/>
        <v>4.7452011517130438E-4</v>
      </c>
      <c r="AG69" s="59"/>
      <c r="AH69" s="59">
        <f t="shared" si="4"/>
        <v>0</v>
      </c>
      <c r="AI69" s="59">
        <f t="shared" si="5"/>
        <v>0</v>
      </c>
      <c r="AJ69" s="59">
        <f t="shared" si="6"/>
        <v>4.7452011517130438E-4</v>
      </c>
      <c r="AK69" s="81"/>
      <c r="AL69" s="81"/>
      <c r="AM69" s="81"/>
      <c r="AN69" s="81"/>
      <c r="AO69" s="81"/>
      <c r="AP69" s="81"/>
      <c r="AQ69" s="81"/>
      <c r="AR69" s="81"/>
      <c r="AS69" s="81"/>
      <c r="AT69" s="81"/>
    </row>
    <row r="70" spans="1:46" s="81" customFormat="1" ht="36" x14ac:dyDescent="0.3">
      <c r="A70" s="60">
        <v>3</v>
      </c>
      <c r="B70" s="71" t="s">
        <v>277</v>
      </c>
      <c r="C70" s="90" t="s">
        <v>278</v>
      </c>
      <c r="D70" s="90"/>
      <c r="E70" s="90"/>
      <c r="F70" s="90"/>
      <c r="G70" s="73"/>
      <c r="H70" s="90">
        <v>1</v>
      </c>
      <c r="I70" s="90" t="s">
        <v>45</v>
      </c>
      <c r="J70" s="90" t="s">
        <v>51</v>
      </c>
      <c r="K70" s="91" t="s">
        <v>42</v>
      </c>
      <c r="L70" s="92">
        <v>2011</v>
      </c>
      <c r="M70" s="89">
        <v>40745</v>
      </c>
      <c r="N70" s="93">
        <v>10000</v>
      </c>
      <c r="O70" s="75"/>
      <c r="P70" s="72"/>
      <c r="Q70" s="94" t="s">
        <v>279</v>
      </c>
      <c r="R70" s="79" t="s">
        <v>280</v>
      </c>
      <c r="S70" s="56"/>
      <c r="T70" s="57" t="str">
        <f t="shared" si="10"/>
        <v>Mn</v>
      </c>
      <c r="U70" s="56"/>
      <c r="V70" s="56"/>
      <c r="W70" s="56"/>
      <c r="X70" s="56"/>
      <c r="Y70" s="56"/>
      <c r="Z70" s="56"/>
      <c r="AA70" s="56"/>
      <c r="AB70" s="80"/>
      <c r="AC70" s="58">
        <f t="shared" si="0"/>
        <v>5.2724457241256047E-3</v>
      </c>
      <c r="AD70" s="58">
        <f t="shared" si="1"/>
        <v>0</v>
      </c>
      <c r="AE70" s="58">
        <f t="shared" si="2"/>
        <v>0</v>
      </c>
      <c r="AF70" s="58">
        <f t="shared" si="3"/>
        <v>5.2724457241256047E-3</v>
      </c>
      <c r="AG70" s="59"/>
      <c r="AH70" s="59">
        <f t="shared" si="4"/>
        <v>0</v>
      </c>
      <c r="AI70" s="59">
        <f t="shared" si="5"/>
        <v>0</v>
      </c>
      <c r="AJ70" s="59">
        <f t="shared" si="6"/>
        <v>5.2724457241256047E-3</v>
      </c>
    </row>
    <row r="71" spans="1:46" s="81" customFormat="1" ht="15.6" x14ac:dyDescent="0.3">
      <c r="A71" s="60">
        <v>3</v>
      </c>
      <c r="B71" s="71" t="s">
        <v>281</v>
      </c>
      <c r="C71" s="90" t="s">
        <v>97</v>
      </c>
      <c r="D71" s="90"/>
      <c r="E71" s="90"/>
      <c r="F71" s="90"/>
      <c r="G71" s="73"/>
      <c r="H71" s="90">
        <v>1</v>
      </c>
      <c r="I71" s="90" t="s">
        <v>45</v>
      </c>
      <c r="J71" s="90" t="s">
        <v>46</v>
      </c>
      <c r="K71" s="91"/>
      <c r="L71" s="92">
        <v>2011</v>
      </c>
      <c r="M71" s="89">
        <v>40668</v>
      </c>
      <c r="N71" s="93">
        <v>3600</v>
      </c>
      <c r="O71" s="75"/>
      <c r="P71" s="72"/>
      <c r="Q71" s="99" t="s">
        <v>282</v>
      </c>
      <c r="R71" s="79" t="s">
        <v>283</v>
      </c>
      <c r="S71" s="56"/>
      <c r="T71" s="57" t="str">
        <f t="shared" si="10"/>
        <v>Cu</v>
      </c>
      <c r="U71" s="56"/>
      <c r="V71" s="56"/>
      <c r="W71" s="56"/>
      <c r="X71" s="56"/>
      <c r="Y71" s="56"/>
      <c r="Z71" s="56"/>
      <c r="AA71" s="56"/>
      <c r="AB71" s="80"/>
      <c r="AC71" s="58">
        <f t="shared" si="0"/>
        <v>1.8980804606852175E-3</v>
      </c>
      <c r="AD71" s="58"/>
      <c r="AE71" s="58"/>
      <c r="AF71" s="58"/>
      <c r="AG71" s="59"/>
      <c r="AH71" s="59"/>
      <c r="AI71" s="59"/>
      <c r="AJ71" s="59"/>
    </row>
    <row r="72" spans="1:46" s="81" customFormat="1" ht="15.6" x14ac:dyDescent="0.3">
      <c r="A72" s="63">
        <v>2</v>
      </c>
      <c r="B72" s="71" t="s">
        <v>284</v>
      </c>
      <c r="C72" s="90" t="s">
        <v>55</v>
      </c>
      <c r="D72" s="90"/>
      <c r="E72" s="90"/>
      <c r="F72" s="90"/>
      <c r="G72" s="73"/>
      <c r="H72" s="90">
        <v>1</v>
      </c>
      <c r="I72" s="90" t="s">
        <v>45</v>
      </c>
      <c r="J72" s="90" t="s">
        <v>149</v>
      </c>
      <c r="K72" s="91" t="s">
        <v>42</v>
      </c>
      <c r="L72" s="92">
        <v>2011</v>
      </c>
      <c r="M72" s="84">
        <v>40664</v>
      </c>
      <c r="N72" s="93">
        <v>200000</v>
      </c>
      <c r="O72" s="75"/>
      <c r="P72" s="72"/>
      <c r="Q72" s="94" t="s">
        <v>285</v>
      </c>
      <c r="R72" s="94" t="s">
        <v>286</v>
      </c>
      <c r="S72" s="56"/>
      <c r="T72" s="57" t="str">
        <f t="shared" si="10"/>
        <v>Fe</v>
      </c>
      <c r="U72" s="56"/>
      <c r="V72" s="56"/>
      <c r="W72" s="56"/>
      <c r="X72" s="56"/>
      <c r="Y72" s="56"/>
      <c r="Z72" s="56"/>
      <c r="AA72" s="56"/>
      <c r="AB72" s="80"/>
      <c r="AC72" s="58">
        <f t="shared" si="0"/>
        <v>0.10544891448251209</v>
      </c>
      <c r="AD72" s="58">
        <f t="shared" ref="AD72:AD110" si="11">O72/39</f>
        <v>0</v>
      </c>
      <c r="AE72" s="58">
        <f t="shared" ref="AE72:AE110" si="12">P72/14</f>
        <v>0</v>
      </c>
      <c r="AF72" s="58">
        <f t="shared" ref="AF72:AF110" si="13">SUM(AC72:AE72)</f>
        <v>0.10544891448251209</v>
      </c>
      <c r="AG72" s="59"/>
      <c r="AH72" s="59">
        <f t="shared" ref="AH72:AH87" si="14">IF(A72=1,AF72,0)</f>
        <v>0</v>
      </c>
      <c r="AI72" s="59">
        <f t="shared" ref="AI72:AI87" si="15">IF(A72=2,AF72,0)</f>
        <v>0.10544891448251209</v>
      </c>
      <c r="AJ72" s="59">
        <f t="shared" ref="AJ72:AJ87" si="16">IF(A72=3,AF72,0)</f>
        <v>0</v>
      </c>
    </row>
    <row r="73" spans="1:46" s="81" customFormat="1" ht="36" x14ac:dyDescent="0.3">
      <c r="A73" s="82">
        <v>1</v>
      </c>
      <c r="B73" s="71" t="s">
        <v>287</v>
      </c>
      <c r="C73" s="90" t="s">
        <v>44</v>
      </c>
      <c r="D73" s="90" t="s">
        <v>255</v>
      </c>
      <c r="E73" s="100" t="s">
        <v>288</v>
      </c>
      <c r="F73" s="90">
        <v>22</v>
      </c>
      <c r="G73" s="73">
        <v>30000000</v>
      </c>
      <c r="H73" s="90">
        <v>1</v>
      </c>
      <c r="I73" s="90" t="s">
        <v>45</v>
      </c>
      <c r="J73" s="90" t="s">
        <v>260</v>
      </c>
      <c r="K73" s="91" t="s">
        <v>42</v>
      </c>
      <c r="L73" s="92">
        <v>2010</v>
      </c>
      <c r="M73" s="89">
        <v>40455</v>
      </c>
      <c r="N73" s="93">
        <v>1000000</v>
      </c>
      <c r="O73" s="75"/>
      <c r="P73" s="72">
        <v>10</v>
      </c>
      <c r="Q73" s="96" t="s">
        <v>289</v>
      </c>
      <c r="R73" s="79" t="s">
        <v>290</v>
      </c>
      <c r="S73" s="56"/>
      <c r="T73" s="57" t="str">
        <f t="shared" si="10"/>
        <v>Al</v>
      </c>
      <c r="U73" s="56"/>
      <c r="V73" s="56"/>
      <c r="W73" s="56"/>
      <c r="X73" s="56"/>
      <c r="Y73" s="56"/>
      <c r="Z73" s="56"/>
      <c r="AA73" s="56"/>
      <c r="AB73" s="80"/>
      <c r="AC73" s="58">
        <f t="shared" si="0"/>
        <v>0.5272445724125604</v>
      </c>
      <c r="AD73" s="58">
        <f t="shared" si="11"/>
        <v>0</v>
      </c>
      <c r="AE73" s="58">
        <f t="shared" si="12"/>
        <v>0.7142857142857143</v>
      </c>
      <c r="AF73" s="58">
        <f t="shared" si="13"/>
        <v>1.2415302866982747</v>
      </c>
      <c r="AG73" s="59"/>
      <c r="AH73" s="59">
        <f t="shared" si="14"/>
        <v>1.2415302866982747</v>
      </c>
      <c r="AI73" s="59">
        <f t="shared" si="15"/>
        <v>0</v>
      </c>
      <c r="AJ73" s="59">
        <f t="shared" si="16"/>
        <v>0</v>
      </c>
    </row>
    <row r="74" spans="1:46" s="81" customFormat="1" ht="36" x14ac:dyDescent="0.3">
      <c r="A74" s="82">
        <v>1</v>
      </c>
      <c r="B74" s="71" t="s">
        <v>291</v>
      </c>
      <c r="C74" s="90" t="s">
        <v>132</v>
      </c>
      <c r="D74" s="90"/>
      <c r="E74" s="90"/>
      <c r="F74" s="90"/>
      <c r="G74" s="73"/>
      <c r="H74" s="90">
        <v>1</v>
      </c>
      <c r="I74" s="90" t="s">
        <v>45</v>
      </c>
      <c r="J74" s="90" t="s">
        <v>51</v>
      </c>
      <c r="K74" s="91" t="s">
        <v>42</v>
      </c>
      <c r="L74" s="92">
        <v>2010</v>
      </c>
      <c r="M74" s="89">
        <v>40442</v>
      </c>
      <c r="N74" s="93"/>
      <c r="O74" s="75"/>
      <c r="P74" s="72">
        <v>22</v>
      </c>
      <c r="Q74" s="94" t="s">
        <v>292</v>
      </c>
      <c r="R74" s="79" t="s">
        <v>293</v>
      </c>
      <c r="S74" s="56"/>
      <c r="T74" s="57" t="str">
        <f t="shared" si="10"/>
        <v>Sn</v>
      </c>
      <c r="U74" s="56"/>
      <c r="V74" s="56"/>
      <c r="W74" s="56"/>
      <c r="X74" s="56"/>
      <c r="Y74" s="56"/>
      <c r="Z74" s="56"/>
      <c r="AA74" s="56"/>
      <c r="AB74" s="80"/>
      <c r="AC74" s="58">
        <f t="shared" si="0"/>
        <v>0</v>
      </c>
      <c r="AD74" s="58">
        <f t="shared" si="11"/>
        <v>0</v>
      </c>
      <c r="AE74" s="58">
        <f t="shared" si="12"/>
        <v>1.5714285714285714</v>
      </c>
      <c r="AF74" s="58">
        <f t="shared" si="13"/>
        <v>1.5714285714285714</v>
      </c>
      <c r="AG74" s="59"/>
      <c r="AH74" s="59">
        <f t="shared" si="14"/>
        <v>1.5714285714285714</v>
      </c>
      <c r="AI74" s="59">
        <f t="shared" si="15"/>
        <v>0</v>
      </c>
      <c r="AJ74" s="59">
        <f t="shared" si="16"/>
        <v>0</v>
      </c>
    </row>
    <row r="75" spans="1:46" s="81" customFormat="1" ht="36" x14ac:dyDescent="0.3">
      <c r="A75" s="101">
        <v>4</v>
      </c>
      <c r="B75" s="71" t="s">
        <v>294</v>
      </c>
      <c r="C75" s="90" t="s">
        <v>263</v>
      </c>
      <c r="D75" s="90"/>
      <c r="E75" s="90"/>
      <c r="F75" s="90"/>
      <c r="G75" s="73"/>
      <c r="H75" s="90">
        <v>3</v>
      </c>
      <c r="I75" s="90" t="s">
        <v>45</v>
      </c>
      <c r="J75" s="90" t="s">
        <v>149</v>
      </c>
      <c r="K75" s="91" t="s">
        <v>42</v>
      </c>
      <c r="L75" s="92">
        <v>2010</v>
      </c>
      <c r="M75" s="89">
        <v>40375</v>
      </c>
      <c r="N75" s="93">
        <v>500</v>
      </c>
      <c r="O75" s="75"/>
      <c r="P75" s="72"/>
      <c r="Q75" s="94" t="s">
        <v>295</v>
      </c>
      <c r="R75" s="79" t="s">
        <v>296</v>
      </c>
      <c r="S75" s="56"/>
      <c r="T75" s="57" t="str">
        <f t="shared" si="10"/>
        <v>Au Cu</v>
      </c>
      <c r="U75" s="56"/>
      <c r="V75" s="56"/>
      <c r="W75" s="56"/>
      <c r="X75" s="56"/>
      <c r="Y75" s="56"/>
      <c r="Z75" s="56"/>
      <c r="AA75" s="56"/>
      <c r="AB75" s="80"/>
      <c r="AC75" s="58">
        <f t="shared" si="0"/>
        <v>2.6362228620628022E-4</v>
      </c>
      <c r="AD75" s="58">
        <f t="shared" si="11"/>
        <v>0</v>
      </c>
      <c r="AE75" s="58">
        <f t="shared" si="12"/>
        <v>0</v>
      </c>
      <c r="AF75" s="58">
        <f t="shared" si="13"/>
        <v>2.6362228620628022E-4</v>
      </c>
      <c r="AG75" s="59"/>
      <c r="AH75" s="59">
        <f t="shared" si="14"/>
        <v>0</v>
      </c>
      <c r="AI75" s="59">
        <f t="shared" si="15"/>
        <v>0</v>
      </c>
      <c r="AJ75" s="59">
        <f t="shared" si="16"/>
        <v>0</v>
      </c>
    </row>
    <row r="76" spans="1:46" s="81" customFormat="1" ht="24" x14ac:dyDescent="0.3">
      <c r="A76" s="60">
        <v>3</v>
      </c>
      <c r="B76" s="71" t="s">
        <v>294</v>
      </c>
      <c r="C76" s="90" t="s">
        <v>263</v>
      </c>
      <c r="D76" s="90"/>
      <c r="E76" s="90"/>
      <c r="F76" s="90"/>
      <c r="G76" s="73"/>
      <c r="H76" s="90">
        <v>2</v>
      </c>
      <c r="I76" s="90" t="s">
        <v>45</v>
      </c>
      <c r="J76" s="90" t="s">
        <v>149</v>
      </c>
      <c r="K76" s="91" t="s">
        <v>42</v>
      </c>
      <c r="L76" s="92">
        <v>2010</v>
      </c>
      <c r="M76" s="89">
        <v>40362</v>
      </c>
      <c r="N76" s="93">
        <v>9100</v>
      </c>
      <c r="O76" s="75"/>
      <c r="P76" s="72"/>
      <c r="Q76" s="94" t="s">
        <v>295</v>
      </c>
      <c r="R76" s="79" t="s">
        <v>297</v>
      </c>
      <c r="S76" s="56"/>
      <c r="T76" s="57" t="str">
        <f t="shared" si="10"/>
        <v>Au Cu</v>
      </c>
      <c r="U76" s="56"/>
      <c r="V76" s="56"/>
      <c r="W76" s="56"/>
      <c r="X76" s="56"/>
      <c r="Y76" s="56"/>
      <c r="Z76" s="56"/>
      <c r="AA76" s="56"/>
      <c r="AB76" s="80"/>
      <c r="AC76" s="58">
        <f t="shared" si="0"/>
        <v>4.7979256089542999E-3</v>
      </c>
      <c r="AD76" s="58">
        <f t="shared" si="11"/>
        <v>0</v>
      </c>
      <c r="AE76" s="58">
        <f t="shared" si="12"/>
        <v>0</v>
      </c>
      <c r="AF76" s="58">
        <f t="shared" si="13"/>
        <v>4.7979256089542999E-3</v>
      </c>
      <c r="AG76" s="59"/>
      <c r="AH76" s="59">
        <f t="shared" si="14"/>
        <v>0</v>
      </c>
      <c r="AI76" s="59">
        <f t="shared" si="15"/>
        <v>0</v>
      </c>
      <c r="AJ76" s="59">
        <f t="shared" si="16"/>
        <v>4.7979256089542999E-3</v>
      </c>
    </row>
    <row r="77" spans="1:46" s="81" customFormat="1" ht="15.6" x14ac:dyDescent="0.3">
      <c r="A77" s="63">
        <v>2</v>
      </c>
      <c r="B77" s="71" t="s">
        <v>298</v>
      </c>
      <c r="C77" s="102" t="s">
        <v>80</v>
      </c>
      <c r="D77" s="72"/>
      <c r="E77" s="72"/>
      <c r="F77" s="72">
        <v>10</v>
      </c>
      <c r="G77" s="73"/>
      <c r="H77" s="90">
        <v>1</v>
      </c>
      <c r="I77" s="90" t="s">
        <v>45</v>
      </c>
      <c r="J77" s="90" t="s">
        <v>260</v>
      </c>
      <c r="K77" s="91" t="s">
        <v>42</v>
      </c>
      <c r="L77" s="92">
        <v>2010</v>
      </c>
      <c r="M77" s="89">
        <v>40354</v>
      </c>
      <c r="N77" s="77">
        <v>100000</v>
      </c>
      <c r="O77" s="72">
        <v>110</v>
      </c>
      <c r="P77" s="72"/>
      <c r="Q77" s="94" t="s">
        <v>299</v>
      </c>
      <c r="R77" s="103" t="s">
        <v>300</v>
      </c>
      <c r="S77" s="56"/>
      <c r="T77" s="57" t="str">
        <f t="shared" si="10"/>
        <v>Ag, Cu, Pb, Zn</v>
      </c>
      <c r="U77" s="56"/>
      <c r="V77" s="56"/>
      <c r="W77" s="56"/>
      <c r="X77" s="56"/>
      <c r="Y77" s="56"/>
      <c r="Z77" s="56"/>
      <c r="AA77" s="56"/>
      <c r="AB77" s="80"/>
      <c r="AC77" s="58">
        <f t="shared" si="0"/>
        <v>5.2724457241256045E-2</v>
      </c>
      <c r="AD77" s="58">
        <f t="shared" si="11"/>
        <v>2.8205128205128207</v>
      </c>
      <c r="AE77" s="58">
        <f t="shared" si="12"/>
        <v>0</v>
      </c>
      <c r="AF77" s="58">
        <f t="shared" si="13"/>
        <v>2.8732372777540767</v>
      </c>
      <c r="AG77" s="59"/>
      <c r="AH77" s="59">
        <f t="shared" si="14"/>
        <v>0</v>
      </c>
      <c r="AI77" s="59">
        <f t="shared" si="15"/>
        <v>2.8732372777540767</v>
      </c>
      <c r="AJ77" s="59">
        <f t="shared" si="16"/>
        <v>0</v>
      </c>
    </row>
    <row r="78" spans="1:46" s="81" customFormat="1" ht="15.6" x14ac:dyDescent="0.3">
      <c r="A78" s="63">
        <v>2</v>
      </c>
      <c r="B78" s="71" t="s">
        <v>301</v>
      </c>
      <c r="C78" s="102"/>
      <c r="D78" s="72" t="s">
        <v>255</v>
      </c>
      <c r="E78" s="72" t="s">
        <v>302</v>
      </c>
      <c r="F78" s="72">
        <v>15</v>
      </c>
      <c r="G78" s="73">
        <v>220000</v>
      </c>
      <c r="H78" s="72">
        <v>1</v>
      </c>
      <c r="I78" s="72" t="s">
        <v>81</v>
      </c>
      <c r="J78" s="72" t="s">
        <v>303</v>
      </c>
      <c r="K78" s="91" t="s">
        <v>42</v>
      </c>
      <c r="L78" s="75">
        <v>2010</v>
      </c>
      <c r="M78" s="89">
        <v>40236</v>
      </c>
      <c r="N78" s="77">
        <v>170000</v>
      </c>
      <c r="O78" s="72">
        <v>0.5</v>
      </c>
      <c r="P78" s="72">
        <v>4</v>
      </c>
      <c r="Q78" s="94" t="s">
        <v>304</v>
      </c>
      <c r="R78" s="78" t="s">
        <v>305</v>
      </c>
      <c r="S78" s="56"/>
      <c r="T78" s="57">
        <f t="shared" si="10"/>
        <v>0</v>
      </c>
      <c r="U78" s="56"/>
      <c r="V78" s="56"/>
      <c r="W78" s="56"/>
      <c r="X78" s="56"/>
      <c r="Y78" s="56"/>
      <c r="Z78" s="56"/>
      <c r="AA78" s="56"/>
      <c r="AB78" s="80"/>
      <c r="AC78" s="58">
        <f t="shared" si="0"/>
        <v>8.9631577310135269E-2</v>
      </c>
      <c r="AD78" s="58">
        <f t="shared" si="11"/>
        <v>1.282051282051282E-2</v>
      </c>
      <c r="AE78" s="58">
        <f t="shared" si="12"/>
        <v>0.2857142857142857</v>
      </c>
      <c r="AF78" s="58">
        <f t="shared" si="13"/>
        <v>0.3881663758449338</v>
      </c>
      <c r="AG78" s="59"/>
      <c r="AH78" s="59">
        <f t="shared" si="14"/>
        <v>0</v>
      </c>
      <c r="AI78" s="59">
        <f t="shared" si="15"/>
        <v>0.3881663758449338</v>
      </c>
      <c r="AJ78" s="59">
        <f t="shared" si="16"/>
        <v>0</v>
      </c>
    </row>
    <row r="79" spans="1:46" s="81" customFormat="1" ht="15.6" x14ac:dyDescent="0.3">
      <c r="A79" s="60">
        <v>3</v>
      </c>
      <c r="B79" s="71" t="s">
        <v>306</v>
      </c>
      <c r="C79" s="102" t="s">
        <v>97</v>
      </c>
      <c r="D79" s="72" t="s">
        <v>117</v>
      </c>
      <c r="E79" s="72" t="s">
        <v>302</v>
      </c>
      <c r="F79" s="72">
        <v>16</v>
      </c>
      <c r="G79" s="73">
        <v>80000</v>
      </c>
      <c r="H79" s="72">
        <v>1</v>
      </c>
      <c r="I79" s="72" t="s">
        <v>81</v>
      </c>
      <c r="J79" s="72" t="s">
        <v>303</v>
      </c>
      <c r="K79" s="91" t="s">
        <v>42</v>
      </c>
      <c r="L79" s="75">
        <v>2010</v>
      </c>
      <c r="M79" s="89">
        <v>40236</v>
      </c>
      <c r="N79" s="77">
        <v>30000</v>
      </c>
      <c r="O79" s="72">
        <v>0.1</v>
      </c>
      <c r="P79" s="72"/>
      <c r="Q79" s="94" t="s">
        <v>304</v>
      </c>
      <c r="R79" s="78" t="s">
        <v>307</v>
      </c>
      <c r="S79" s="56"/>
      <c r="T79" s="57" t="str">
        <f t="shared" si="10"/>
        <v>Cu</v>
      </c>
      <c r="U79" s="56"/>
      <c r="V79" s="56"/>
      <c r="W79" s="56"/>
      <c r="X79" s="56"/>
      <c r="Y79" s="56"/>
      <c r="Z79" s="56"/>
      <c r="AA79" s="56"/>
      <c r="AB79" s="80"/>
      <c r="AC79" s="58">
        <f t="shared" si="0"/>
        <v>1.5817337172376815E-2</v>
      </c>
      <c r="AD79" s="58">
        <f t="shared" si="11"/>
        <v>2.5641025641025641E-3</v>
      </c>
      <c r="AE79" s="58">
        <f t="shared" si="12"/>
        <v>0</v>
      </c>
      <c r="AF79" s="58">
        <f t="shared" si="13"/>
        <v>1.838143973647938E-2</v>
      </c>
      <c r="AG79" s="59"/>
      <c r="AH79" s="59">
        <f t="shared" si="14"/>
        <v>0</v>
      </c>
      <c r="AI79" s="59">
        <f t="shared" si="15"/>
        <v>0</v>
      </c>
      <c r="AJ79" s="59">
        <f t="shared" si="16"/>
        <v>1.838143973647938E-2</v>
      </c>
    </row>
    <row r="80" spans="1:46" s="81" customFormat="1" ht="15.6" x14ac:dyDescent="0.3">
      <c r="A80" s="60">
        <v>3</v>
      </c>
      <c r="B80" s="71" t="s">
        <v>308</v>
      </c>
      <c r="C80" s="102"/>
      <c r="D80" s="72" t="s">
        <v>255</v>
      </c>
      <c r="E80" s="72"/>
      <c r="F80" s="72">
        <v>15</v>
      </c>
      <c r="G80" s="73"/>
      <c r="H80" s="72">
        <v>1</v>
      </c>
      <c r="I80" s="72" t="s">
        <v>45</v>
      </c>
      <c r="J80" s="72" t="s">
        <v>303</v>
      </c>
      <c r="K80" s="91" t="s">
        <v>42</v>
      </c>
      <c r="L80" s="75">
        <v>2010</v>
      </c>
      <c r="M80" s="89">
        <v>40236</v>
      </c>
      <c r="N80" s="77"/>
      <c r="O80" s="72"/>
      <c r="P80" s="72"/>
      <c r="Q80" s="94" t="s">
        <v>309</v>
      </c>
      <c r="R80" s="78" t="s">
        <v>310</v>
      </c>
      <c r="S80" s="56"/>
      <c r="T80" s="57">
        <f t="shared" si="10"/>
        <v>0</v>
      </c>
      <c r="U80" s="56"/>
      <c r="V80" s="56"/>
      <c r="W80" s="56"/>
      <c r="X80" s="56"/>
      <c r="Y80" s="56"/>
      <c r="Z80" s="56"/>
      <c r="AA80" s="56"/>
      <c r="AB80" s="80"/>
      <c r="AC80" s="58">
        <f t="shared" si="0"/>
        <v>0</v>
      </c>
      <c r="AD80" s="58">
        <f t="shared" si="11"/>
        <v>0</v>
      </c>
      <c r="AE80" s="58">
        <f t="shared" si="12"/>
        <v>0</v>
      </c>
      <c r="AF80" s="58">
        <f t="shared" si="13"/>
        <v>0</v>
      </c>
      <c r="AG80" s="59"/>
      <c r="AH80" s="59">
        <f t="shared" si="14"/>
        <v>0</v>
      </c>
      <c r="AI80" s="59">
        <f t="shared" si="15"/>
        <v>0</v>
      </c>
      <c r="AJ80" s="59">
        <f t="shared" si="16"/>
        <v>0</v>
      </c>
    </row>
    <row r="81" spans="1:781" s="81" customFormat="1" ht="15.6" x14ac:dyDescent="0.3">
      <c r="A81" s="60">
        <v>3</v>
      </c>
      <c r="B81" s="71" t="s">
        <v>311</v>
      </c>
      <c r="C81" s="102"/>
      <c r="D81" s="72"/>
      <c r="E81" s="72"/>
      <c r="F81" s="72"/>
      <c r="G81" s="73"/>
      <c r="H81" s="72">
        <v>1</v>
      </c>
      <c r="I81" s="72" t="s">
        <v>81</v>
      </c>
      <c r="J81" s="72" t="s">
        <v>303</v>
      </c>
      <c r="K81" s="91" t="s">
        <v>42</v>
      </c>
      <c r="L81" s="75">
        <v>2010</v>
      </c>
      <c r="M81" s="89">
        <v>40236</v>
      </c>
      <c r="N81" s="77"/>
      <c r="O81" s="72"/>
      <c r="P81" s="72"/>
      <c r="Q81" s="94" t="s">
        <v>309</v>
      </c>
      <c r="R81" s="78" t="s">
        <v>312</v>
      </c>
      <c r="S81" s="56"/>
      <c r="T81" s="57">
        <f t="shared" si="10"/>
        <v>0</v>
      </c>
      <c r="U81" s="56"/>
      <c r="V81" s="56"/>
      <c r="W81" s="56"/>
      <c r="X81" s="56"/>
      <c r="Y81" s="56"/>
      <c r="Z81" s="56"/>
      <c r="AA81" s="56"/>
      <c r="AB81" s="80"/>
      <c r="AC81" s="58">
        <f t="shared" si="0"/>
        <v>0</v>
      </c>
      <c r="AD81" s="58">
        <f t="shared" si="11"/>
        <v>0</v>
      </c>
      <c r="AE81" s="58">
        <f t="shared" si="12"/>
        <v>0</v>
      </c>
      <c r="AF81" s="58">
        <f t="shared" si="13"/>
        <v>0</v>
      </c>
      <c r="AG81" s="59"/>
      <c r="AH81" s="59">
        <f t="shared" si="14"/>
        <v>0</v>
      </c>
      <c r="AI81" s="59">
        <f t="shared" si="15"/>
        <v>0</v>
      </c>
      <c r="AJ81" s="59">
        <f t="shared" si="16"/>
        <v>0</v>
      </c>
    </row>
    <row r="82" spans="1:781" s="81" customFormat="1" ht="28.8" x14ac:dyDescent="0.3">
      <c r="A82" s="60">
        <v>3</v>
      </c>
      <c r="B82" s="71" t="s">
        <v>313</v>
      </c>
      <c r="C82" s="102"/>
      <c r="D82" s="72" t="s">
        <v>117</v>
      </c>
      <c r="E82" s="72"/>
      <c r="F82" s="72"/>
      <c r="G82" s="73"/>
      <c r="H82" s="72">
        <v>1</v>
      </c>
      <c r="I82" s="72" t="s">
        <v>81</v>
      </c>
      <c r="J82" s="72" t="s">
        <v>303</v>
      </c>
      <c r="K82" s="91" t="s">
        <v>42</v>
      </c>
      <c r="L82" s="75">
        <v>2010</v>
      </c>
      <c r="M82" s="89">
        <v>40236</v>
      </c>
      <c r="N82" s="77"/>
      <c r="O82" s="72"/>
      <c r="P82" s="72"/>
      <c r="Q82" s="94" t="s">
        <v>309</v>
      </c>
      <c r="R82" s="78" t="s">
        <v>314</v>
      </c>
      <c r="S82" s="56"/>
      <c r="T82" s="57">
        <f t="shared" si="10"/>
        <v>0</v>
      </c>
      <c r="U82" s="56"/>
      <c r="V82" s="56"/>
      <c r="W82" s="56"/>
      <c r="X82" s="56"/>
      <c r="Y82" s="56"/>
      <c r="Z82" s="56"/>
      <c r="AA82" s="56"/>
      <c r="AB82" s="80"/>
      <c r="AC82" s="58">
        <f t="shared" si="0"/>
        <v>0</v>
      </c>
      <c r="AD82" s="58">
        <f t="shared" si="11"/>
        <v>0</v>
      </c>
      <c r="AE82" s="58">
        <f t="shared" si="12"/>
        <v>0</v>
      </c>
      <c r="AF82" s="58">
        <f t="shared" si="13"/>
        <v>0</v>
      </c>
      <c r="AG82" s="59"/>
      <c r="AH82" s="59">
        <f t="shared" si="14"/>
        <v>0</v>
      </c>
      <c r="AI82" s="59">
        <f t="shared" si="15"/>
        <v>0</v>
      </c>
      <c r="AJ82" s="59">
        <f t="shared" si="16"/>
        <v>0</v>
      </c>
    </row>
    <row r="83" spans="1:781" s="81" customFormat="1" ht="50.4" customHeight="1" x14ac:dyDescent="0.3">
      <c r="A83" s="82">
        <v>1</v>
      </c>
      <c r="B83" s="69" t="s">
        <v>315</v>
      </c>
      <c r="C83" s="47" t="s">
        <v>70</v>
      </c>
      <c r="D83" s="47"/>
      <c r="E83" s="47"/>
      <c r="F83" s="47">
        <v>27</v>
      </c>
      <c r="G83" s="104">
        <v>4600000</v>
      </c>
      <c r="H83" s="47">
        <v>2</v>
      </c>
      <c r="I83" s="47" t="s">
        <v>81</v>
      </c>
      <c r="J83" s="47" t="s">
        <v>46</v>
      </c>
      <c r="K83" s="49" t="s">
        <v>42</v>
      </c>
      <c r="L83" s="50">
        <v>2009</v>
      </c>
      <c r="M83" s="51">
        <v>40054</v>
      </c>
      <c r="N83" s="52">
        <v>1200000</v>
      </c>
      <c r="O83" s="53"/>
      <c r="P83" s="53">
        <v>2</v>
      </c>
      <c r="Q83" s="54" t="s">
        <v>316</v>
      </c>
      <c r="R83" s="55" t="s">
        <v>317</v>
      </c>
      <c r="S83" s="56" t="s">
        <v>318</v>
      </c>
      <c r="T83" s="57" t="str">
        <f t="shared" si="10"/>
        <v>Au</v>
      </c>
      <c r="U83" s="56"/>
      <c r="V83" s="56"/>
      <c r="W83" s="56"/>
      <c r="X83" s="56"/>
      <c r="Y83" s="56">
        <v>1978</v>
      </c>
      <c r="Z83" s="56"/>
      <c r="AA83" s="56"/>
      <c r="AB83" s="10"/>
      <c r="AC83" s="58">
        <f t="shared" si="0"/>
        <v>0.63269348689507254</v>
      </c>
      <c r="AD83" s="58">
        <f t="shared" si="11"/>
        <v>0</v>
      </c>
      <c r="AE83" s="58">
        <f t="shared" si="12"/>
        <v>0.14285714285714285</v>
      </c>
      <c r="AF83" s="58">
        <f t="shared" si="13"/>
        <v>0.77555062975221545</v>
      </c>
      <c r="AG83" s="59"/>
      <c r="AH83" s="59">
        <f t="shared" si="14"/>
        <v>0.77555062975221545</v>
      </c>
      <c r="AI83" s="59">
        <f t="shared" si="15"/>
        <v>0</v>
      </c>
      <c r="AJ83" s="59">
        <f t="shared" si="16"/>
        <v>0</v>
      </c>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c r="IW83" s="10"/>
      <c r="IX83" s="10"/>
      <c r="IY83" s="10"/>
      <c r="IZ83" s="10"/>
      <c r="JA83" s="10"/>
      <c r="JB83" s="10"/>
      <c r="JC83" s="10"/>
      <c r="JD83" s="10"/>
      <c r="JE83" s="10"/>
      <c r="JF83" s="10"/>
      <c r="JG83" s="10"/>
      <c r="JH83" s="10"/>
      <c r="JI83" s="10"/>
      <c r="JJ83" s="10"/>
      <c r="JK83" s="10"/>
      <c r="JL83" s="10"/>
      <c r="JM83" s="10"/>
      <c r="JN83" s="10"/>
      <c r="JO83" s="10"/>
      <c r="JP83" s="10"/>
      <c r="JQ83" s="10"/>
      <c r="JR83" s="10"/>
      <c r="JS83" s="10"/>
      <c r="JT83" s="10"/>
      <c r="JU83" s="10"/>
      <c r="JV83" s="10"/>
      <c r="JW83" s="10"/>
      <c r="JX83" s="10"/>
      <c r="JY83" s="10"/>
      <c r="JZ83" s="10"/>
      <c r="KA83" s="10"/>
      <c r="KB83" s="10"/>
      <c r="KC83" s="10"/>
      <c r="KD83" s="10"/>
      <c r="KE83" s="10"/>
      <c r="KF83" s="10"/>
      <c r="KG83" s="10"/>
      <c r="KH83" s="10"/>
      <c r="KI83" s="10"/>
      <c r="KJ83" s="10"/>
      <c r="KK83" s="10"/>
      <c r="KL83" s="10"/>
      <c r="KM83" s="10"/>
      <c r="KN83" s="10"/>
      <c r="KO83" s="10"/>
      <c r="KP83" s="10"/>
      <c r="KQ83" s="10"/>
      <c r="KR83" s="10"/>
      <c r="KS83" s="10"/>
      <c r="KT83" s="10"/>
      <c r="KU83" s="10"/>
      <c r="KV83" s="10"/>
      <c r="KW83" s="10"/>
      <c r="KX83" s="10"/>
      <c r="KY83" s="10"/>
      <c r="KZ83" s="10"/>
      <c r="LA83" s="10"/>
      <c r="LB83" s="10"/>
      <c r="LC83" s="10"/>
      <c r="LD83" s="10"/>
      <c r="LE83" s="10"/>
      <c r="LF83" s="10"/>
      <c r="LG83" s="10"/>
      <c r="LH83" s="10"/>
      <c r="LI83" s="10"/>
      <c r="LJ83" s="10"/>
      <c r="LK83" s="10"/>
      <c r="LL83" s="10"/>
      <c r="LM83" s="10"/>
      <c r="LN83" s="10"/>
      <c r="LO83" s="10"/>
      <c r="LP83" s="10"/>
      <c r="LQ83" s="10"/>
      <c r="LR83" s="10"/>
      <c r="LS83" s="10"/>
      <c r="LT83" s="10"/>
      <c r="LU83" s="10"/>
      <c r="LV83" s="10"/>
      <c r="LW83" s="10"/>
      <c r="LX83" s="10"/>
      <c r="LY83" s="10"/>
      <c r="LZ83" s="10"/>
      <c r="MA83" s="10"/>
      <c r="MB83" s="10"/>
      <c r="MC83" s="10"/>
      <c r="MD83" s="10"/>
      <c r="ME83" s="10"/>
      <c r="MF83" s="10"/>
      <c r="MG83" s="10"/>
      <c r="MH83" s="10"/>
      <c r="MI83" s="10"/>
      <c r="MJ83" s="10"/>
      <c r="MK83" s="10"/>
      <c r="ML83" s="10"/>
      <c r="MM83" s="10"/>
      <c r="MN83" s="10"/>
      <c r="MO83" s="10"/>
      <c r="MP83" s="10"/>
      <c r="MQ83" s="10"/>
      <c r="MR83" s="10"/>
      <c r="MS83" s="10"/>
      <c r="MT83" s="10"/>
      <c r="MU83" s="10"/>
      <c r="MV83" s="10"/>
      <c r="MW83" s="10"/>
      <c r="MX83" s="10"/>
      <c r="MY83" s="10"/>
      <c r="MZ83" s="10"/>
      <c r="NA83" s="10"/>
      <c r="NB83" s="10"/>
      <c r="NC83" s="10"/>
      <c r="ND83" s="10"/>
      <c r="NE83" s="10"/>
      <c r="NF83" s="10"/>
      <c r="NG83" s="10"/>
      <c r="NH83" s="10"/>
      <c r="NI83" s="10"/>
      <c r="NJ83" s="10"/>
      <c r="NK83" s="10"/>
      <c r="NL83" s="10"/>
      <c r="NM83" s="10"/>
      <c r="NN83" s="10"/>
      <c r="NO83" s="10"/>
      <c r="NP83" s="10"/>
      <c r="NQ83" s="10"/>
      <c r="NR83" s="10"/>
      <c r="NS83" s="10"/>
      <c r="NT83" s="10"/>
      <c r="NU83" s="10"/>
      <c r="NV83" s="10"/>
      <c r="NW83" s="10"/>
      <c r="NX83" s="10"/>
      <c r="NY83" s="10"/>
      <c r="NZ83" s="10"/>
      <c r="OA83" s="10"/>
      <c r="OB83" s="10"/>
      <c r="OC83" s="10"/>
      <c r="OD83" s="10"/>
      <c r="OE83" s="10"/>
      <c r="OF83" s="10"/>
      <c r="OG83" s="10"/>
      <c r="OH83" s="10"/>
      <c r="OI83" s="10"/>
      <c r="OJ83" s="10"/>
      <c r="OK83" s="10"/>
      <c r="OL83" s="10"/>
      <c r="OM83" s="10"/>
      <c r="ON83" s="10"/>
      <c r="OO83" s="10"/>
      <c r="OP83" s="10"/>
      <c r="OQ83" s="10"/>
      <c r="OR83" s="10"/>
      <c r="OS83" s="10"/>
      <c r="OT83" s="10"/>
      <c r="OU83" s="10"/>
      <c r="OV83" s="10"/>
      <c r="OW83" s="10"/>
      <c r="OX83" s="10"/>
      <c r="OY83" s="10"/>
      <c r="OZ83" s="10"/>
      <c r="PA83" s="10"/>
      <c r="PB83" s="10"/>
      <c r="PC83" s="10"/>
      <c r="PD83" s="10"/>
      <c r="PE83" s="10"/>
      <c r="PF83" s="10"/>
      <c r="PG83" s="10"/>
      <c r="PH83" s="10"/>
      <c r="PI83" s="10"/>
      <c r="PJ83" s="10"/>
      <c r="PK83" s="10"/>
      <c r="PL83" s="10"/>
      <c r="PM83" s="10"/>
      <c r="PN83" s="10"/>
      <c r="PO83" s="10"/>
      <c r="PP83" s="10"/>
      <c r="PQ83" s="10"/>
      <c r="PR83" s="10"/>
      <c r="PS83" s="10"/>
      <c r="PT83" s="10"/>
      <c r="PU83" s="10"/>
      <c r="PV83" s="10"/>
      <c r="PW83" s="10"/>
      <c r="PX83" s="10"/>
      <c r="PY83" s="10"/>
      <c r="PZ83" s="10"/>
      <c r="QA83" s="10"/>
      <c r="QB83" s="10"/>
      <c r="QC83" s="10"/>
      <c r="QD83" s="10"/>
      <c r="QE83" s="10"/>
      <c r="QF83" s="10"/>
      <c r="QG83" s="10"/>
      <c r="QH83" s="10"/>
      <c r="QI83" s="10"/>
      <c r="QJ83" s="10"/>
      <c r="QK83" s="10"/>
      <c r="QL83" s="10"/>
      <c r="QM83" s="10"/>
      <c r="QN83" s="10"/>
      <c r="QO83" s="10"/>
      <c r="QP83" s="10"/>
      <c r="QQ83" s="10"/>
      <c r="QR83" s="10"/>
      <c r="QS83" s="10"/>
      <c r="QT83" s="10"/>
      <c r="QU83" s="10"/>
      <c r="QV83" s="10"/>
      <c r="QW83" s="10"/>
      <c r="QX83" s="10"/>
      <c r="QY83" s="10"/>
      <c r="QZ83" s="10"/>
      <c r="RA83" s="10"/>
      <c r="RB83" s="10"/>
      <c r="RC83" s="10"/>
      <c r="RD83" s="10"/>
      <c r="RE83" s="10"/>
      <c r="RF83" s="10"/>
      <c r="RG83" s="10"/>
      <c r="RH83" s="10"/>
      <c r="RI83" s="10"/>
      <c r="RJ83" s="10"/>
      <c r="RK83" s="10"/>
      <c r="RL83" s="10"/>
      <c r="RM83" s="10"/>
      <c r="RN83" s="10"/>
      <c r="RO83" s="10"/>
      <c r="RP83" s="10"/>
      <c r="RQ83" s="10"/>
      <c r="RR83" s="10"/>
      <c r="RS83" s="10"/>
      <c r="RT83" s="10"/>
      <c r="RU83" s="10"/>
      <c r="RV83" s="10"/>
      <c r="RW83" s="10"/>
      <c r="RX83" s="10"/>
      <c r="RY83" s="10"/>
      <c r="RZ83" s="10"/>
      <c r="SA83" s="10"/>
      <c r="SB83" s="10"/>
      <c r="SC83" s="10"/>
      <c r="SD83" s="10"/>
      <c r="SE83" s="10"/>
      <c r="SF83" s="10"/>
      <c r="SG83" s="10"/>
      <c r="SH83" s="10"/>
      <c r="SI83" s="10"/>
      <c r="SJ83" s="10"/>
      <c r="SK83" s="10"/>
      <c r="SL83" s="10"/>
      <c r="SM83" s="10"/>
      <c r="SN83" s="10"/>
      <c r="SO83" s="10"/>
      <c r="SP83" s="10"/>
      <c r="SQ83" s="10"/>
      <c r="SR83" s="10"/>
      <c r="SS83" s="10"/>
      <c r="ST83" s="10"/>
      <c r="SU83" s="10"/>
      <c r="SV83" s="10"/>
      <c r="SW83" s="10"/>
      <c r="SX83" s="10"/>
      <c r="SY83" s="10"/>
      <c r="SZ83" s="10"/>
      <c r="TA83" s="10"/>
      <c r="TB83" s="10"/>
      <c r="TC83" s="10"/>
      <c r="TD83" s="10"/>
      <c r="TE83" s="10"/>
      <c r="TF83" s="10"/>
      <c r="TG83" s="10"/>
      <c r="TH83" s="10"/>
      <c r="TI83" s="10"/>
      <c r="TJ83" s="10"/>
      <c r="TK83" s="10"/>
      <c r="TL83" s="10"/>
      <c r="TM83" s="10"/>
      <c r="TN83" s="10"/>
      <c r="TO83" s="10"/>
      <c r="TP83" s="10"/>
      <c r="TQ83" s="10"/>
      <c r="TR83" s="10"/>
      <c r="TS83" s="10"/>
      <c r="TT83" s="10"/>
      <c r="TU83" s="10"/>
      <c r="TV83" s="10"/>
      <c r="TW83" s="10"/>
      <c r="TX83" s="10"/>
      <c r="TY83" s="10"/>
      <c r="TZ83" s="10"/>
      <c r="UA83" s="10"/>
      <c r="UB83" s="10"/>
      <c r="UC83" s="10"/>
      <c r="UD83" s="10"/>
      <c r="UE83" s="10"/>
      <c r="UF83" s="10"/>
      <c r="UG83" s="10"/>
      <c r="UH83" s="10"/>
      <c r="UI83" s="10"/>
      <c r="UJ83" s="10"/>
      <c r="UK83" s="10"/>
      <c r="UL83" s="10"/>
      <c r="UM83" s="10"/>
      <c r="UN83" s="10"/>
      <c r="UO83" s="10"/>
      <c r="UP83" s="10"/>
      <c r="UQ83" s="10"/>
      <c r="UR83" s="10"/>
      <c r="US83" s="10"/>
      <c r="UT83" s="10"/>
      <c r="UU83" s="10"/>
      <c r="UV83" s="10"/>
      <c r="UW83" s="10"/>
      <c r="UX83" s="10"/>
      <c r="UY83" s="10"/>
      <c r="UZ83" s="10"/>
      <c r="VA83" s="10"/>
      <c r="VB83" s="10"/>
      <c r="VC83" s="10"/>
      <c r="VD83" s="10"/>
      <c r="VE83" s="10"/>
      <c r="VF83" s="10"/>
      <c r="VG83" s="10"/>
      <c r="VH83" s="10"/>
      <c r="VI83" s="10"/>
      <c r="VJ83" s="10"/>
      <c r="VK83" s="10"/>
      <c r="VL83" s="10"/>
      <c r="VM83" s="10"/>
      <c r="VN83" s="10"/>
      <c r="VO83" s="10"/>
      <c r="VP83" s="10"/>
      <c r="VQ83" s="10"/>
      <c r="VR83" s="10"/>
      <c r="VS83" s="10"/>
      <c r="VT83" s="10"/>
      <c r="VU83" s="10"/>
      <c r="VV83" s="10"/>
      <c r="VW83" s="10"/>
      <c r="VX83" s="10"/>
      <c r="VY83" s="10"/>
      <c r="VZ83" s="10"/>
      <c r="WA83" s="10"/>
      <c r="WB83" s="10"/>
      <c r="WC83" s="10"/>
      <c r="WD83" s="10"/>
      <c r="WE83" s="10"/>
      <c r="WF83" s="10"/>
      <c r="WG83" s="10"/>
      <c r="WH83" s="10"/>
      <c r="WI83" s="10"/>
      <c r="WJ83" s="10"/>
      <c r="WK83" s="10"/>
      <c r="WL83" s="10"/>
      <c r="WM83" s="10"/>
      <c r="WN83" s="10"/>
      <c r="WO83" s="10"/>
      <c r="WP83" s="10"/>
      <c r="WQ83" s="10"/>
      <c r="WR83" s="10"/>
      <c r="WS83" s="10"/>
      <c r="WT83" s="10"/>
      <c r="WU83" s="10"/>
      <c r="WV83" s="10"/>
      <c r="WW83" s="10"/>
      <c r="WX83" s="10"/>
      <c r="WY83" s="10"/>
      <c r="WZ83" s="10"/>
      <c r="XA83" s="10"/>
      <c r="XB83" s="10"/>
      <c r="XC83" s="10"/>
      <c r="XD83" s="10"/>
      <c r="XE83" s="10"/>
      <c r="XF83" s="10"/>
      <c r="XG83" s="10"/>
      <c r="XH83" s="10"/>
      <c r="XI83" s="10"/>
      <c r="XJ83" s="10"/>
      <c r="XK83" s="10"/>
      <c r="XL83" s="10"/>
      <c r="XM83" s="10"/>
      <c r="XN83" s="10"/>
      <c r="XO83" s="10"/>
      <c r="XP83" s="10"/>
      <c r="XQ83" s="10"/>
      <c r="XR83" s="10"/>
      <c r="XS83" s="10"/>
      <c r="XT83" s="10"/>
      <c r="XU83" s="10"/>
      <c r="XV83" s="10"/>
      <c r="XW83" s="10"/>
      <c r="XX83" s="10"/>
      <c r="XY83" s="10"/>
      <c r="XZ83" s="10"/>
      <c r="YA83" s="10"/>
      <c r="YB83" s="10"/>
      <c r="YC83" s="10"/>
      <c r="YD83" s="10"/>
      <c r="YE83" s="10"/>
      <c r="YF83" s="10"/>
      <c r="YG83" s="10"/>
      <c r="YH83" s="10"/>
      <c r="YI83" s="10"/>
      <c r="YJ83" s="10"/>
      <c r="YK83" s="10"/>
      <c r="YL83" s="10"/>
      <c r="YM83" s="10"/>
      <c r="YN83" s="10"/>
      <c r="YO83" s="10"/>
      <c r="YP83" s="10"/>
      <c r="YQ83" s="10"/>
      <c r="YR83" s="10"/>
      <c r="YS83" s="10"/>
      <c r="YT83" s="10"/>
      <c r="YU83" s="10"/>
      <c r="YV83" s="10"/>
      <c r="YW83" s="10"/>
      <c r="YX83" s="10"/>
      <c r="YY83" s="10"/>
      <c r="YZ83" s="10"/>
      <c r="ZA83" s="10"/>
      <c r="ZB83" s="10"/>
      <c r="ZC83" s="10"/>
      <c r="ZD83" s="10"/>
      <c r="ZE83" s="10"/>
      <c r="ZF83" s="10"/>
      <c r="ZG83" s="10"/>
      <c r="ZH83" s="10"/>
      <c r="ZI83" s="10"/>
      <c r="ZJ83" s="10"/>
      <c r="ZK83" s="10"/>
      <c r="ZL83" s="10"/>
      <c r="ZM83" s="10"/>
      <c r="ZN83" s="10"/>
      <c r="ZO83" s="10"/>
      <c r="ZP83" s="10"/>
      <c r="ZQ83" s="10"/>
      <c r="ZR83" s="10"/>
      <c r="ZS83" s="10"/>
      <c r="ZT83" s="10"/>
      <c r="ZU83" s="10"/>
      <c r="ZV83" s="10"/>
      <c r="ZW83" s="10"/>
      <c r="ZX83" s="10"/>
      <c r="ZY83" s="10"/>
      <c r="ZZ83" s="10"/>
      <c r="AAA83" s="10"/>
      <c r="AAB83" s="10"/>
      <c r="AAC83" s="10"/>
      <c r="AAD83" s="10"/>
      <c r="AAE83" s="10"/>
      <c r="AAF83" s="10"/>
      <c r="AAG83" s="10"/>
      <c r="AAH83" s="10"/>
      <c r="AAI83" s="10"/>
      <c r="AAJ83" s="10"/>
      <c r="AAK83" s="10"/>
      <c r="AAL83" s="10"/>
      <c r="AAM83" s="10"/>
      <c r="AAN83" s="10"/>
      <c r="AAO83" s="10"/>
      <c r="AAP83" s="10"/>
      <c r="AAQ83" s="10"/>
      <c r="AAR83" s="10"/>
      <c r="AAS83" s="10"/>
      <c r="AAT83" s="10"/>
      <c r="AAU83" s="10"/>
      <c r="AAV83" s="10"/>
      <c r="AAW83" s="10"/>
      <c r="AAX83" s="10"/>
      <c r="AAY83" s="10"/>
      <c r="AAZ83" s="10"/>
      <c r="ABA83" s="10"/>
      <c r="ABB83" s="10"/>
      <c r="ABC83" s="10"/>
      <c r="ABD83" s="10"/>
      <c r="ABE83" s="10"/>
      <c r="ABF83" s="10"/>
      <c r="ABG83" s="10"/>
      <c r="ABH83" s="10"/>
      <c r="ABI83" s="10"/>
      <c r="ABJ83" s="10"/>
      <c r="ABK83" s="10"/>
      <c r="ABL83" s="10"/>
      <c r="ABM83" s="10"/>
      <c r="ABN83" s="10"/>
      <c r="ABO83" s="10"/>
      <c r="ABP83" s="10"/>
      <c r="ABQ83" s="10"/>
      <c r="ABR83" s="10"/>
      <c r="ABS83" s="10"/>
      <c r="ABT83" s="10"/>
      <c r="ABU83" s="10"/>
      <c r="ABV83" s="10"/>
      <c r="ABW83" s="10"/>
      <c r="ABX83" s="10"/>
      <c r="ABY83" s="10"/>
      <c r="ABZ83" s="10"/>
      <c r="ACA83" s="10"/>
      <c r="ACB83" s="10"/>
      <c r="ACC83" s="10"/>
      <c r="ACD83" s="10"/>
      <c r="ACE83" s="10"/>
      <c r="ACF83" s="10"/>
      <c r="ACG83" s="10"/>
      <c r="ACH83" s="10"/>
      <c r="ACI83" s="10"/>
      <c r="ACJ83" s="10"/>
      <c r="ACK83" s="10"/>
      <c r="ACL83" s="10"/>
      <c r="ACM83" s="10"/>
      <c r="ACN83" s="10"/>
      <c r="ACO83" s="10"/>
      <c r="ACP83" s="10"/>
      <c r="ACQ83" s="10"/>
      <c r="ACR83" s="10"/>
      <c r="ACS83" s="10"/>
      <c r="ACT83" s="10"/>
      <c r="ACU83" s="10"/>
      <c r="ACV83" s="10"/>
      <c r="ACW83" s="10"/>
      <c r="ACX83" s="10"/>
      <c r="ACY83" s="10"/>
      <c r="ACZ83" s="10"/>
      <c r="ADA83" s="10"/>
    </row>
    <row r="84" spans="1:781" s="10" customFormat="1" ht="28.8" x14ac:dyDescent="0.3">
      <c r="A84" s="63">
        <v>2</v>
      </c>
      <c r="B84" s="69" t="s">
        <v>319</v>
      </c>
      <c r="C84" s="46" t="s">
        <v>278</v>
      </c>
      <c r="D84" s="47"/>
      <c r="E84" s="47"/>
      <c r="F84" s="47"/>
      <c r="G84" s="104"/>
      <c r="H84" s="47">
        <v>1</v>
      </c>
      <c r="I84" s="47" t="s">
        <v>45</v>
      </c>
      <c r="J84" s="47" t="s">
        <v>149</v>
      </c>
      <c r="K84" s="49" t="s">
        <v>42</v>
      </c>
      <c r="L84" s="50">
        <v>2009</v>
      </c>
      <c r="M84" s="51">
        <v>39947</v>
      </c>
      <c r="N84" s="52">
        <v>50000</v>
      </c>
      <c r="O84" s="53"/>
      <c r="P84" s="53">
        <v>3</v>
      </c>
      <c r="Q84" s="54" t="s">
        <v>109</v>
      </c>
      <c r="R84" s="55" t="s">
        <v>320</v>
      </c>
      <c r="S84" s="56"/>
      <c r="T84" s="57" t="str">
        <f t="shared" si="10"/>
        <v>Mn</v>
      </c>
      <c r="U84" s="56"/>
      <c r="V84" s="56"/>
      <c r="W84" s="56"/>
      <c r="X84" s="56"/>
      <c r="Y84" s="56"/>
      <c r="Z84" s="56"/>
      <c r="AA84" s="56"/>
      <c r="AC84" s="58">
        <f t="shared" si="0"/>
        <v>2.6362228620628023E-2</v>
      </c>
      <c r="AD84" s="58">
        <f t="shared" si="11"/>
        <v>0</v>
      </c>
      <c r="AE84" s="58">
        <f t="shared" si="12"/>
        <v>0.21428571428571427</v>
      </c>
      <c r="AF84" s="58">
        <f t="shared" si="13"/>
        <v>0.24064794290634228</v>
      </c>
      <c r="AG84" s="59"/>
      <c r="AH84" s="59">
        <f t="shared" si="14"/>
        <v>0</v>
      </c>
      <c r="AI84" s="59">
        <f t="shared" si="15"/>
        <v>0.24064794290634228</v>
      </c>
      <c r="AJ84" s="59">
        <f t="shared" si="16"/>
        <v>0</v>
      </c>
    </row>
    <row r="85" spans="1:781" s="106" customFormat="1" ht="24" x14ac:dyDescent="0.3">
      <c r="A85" s="82">
        <v>1</v>
      </c>
      <c r="B85" s="105" t="s">
        <v>321</v>
      </c>
      <c r="C85" s="46" t="s">
        <v>66</v>
      </c>
      <c r="D85" s="47"/>
      <c r="E85" s="47"/>
      <c r="F85" s="47"/>
      <c r="G85" s="104"/>
      <c r="H85" s="47">
        <v>1</v>
      </c>
      <c r="I85" s="47" t="s">
        <v>45</v>
      </c>
      <c r="J85" s="47" t="s">
        <v>149</v>
      </c>
      <c r="K85" s="49" t="s">
        <v>42</v>
      </c>
      <c r="L85" s="50">
        <v>2008</v>
      </c>
      <c r="M85" s="51">
        <v>39804</v>
      </c>
      <c r="N85" s="52">
        <v>4100000</v>
      </c>
      <c r="O85" s="53">
        <v>4.0999999999999996</v>
      </c>
      <c r="P85" s="53"/>
      <c r="Q85" s="54" t="s">
        <v>109</v>
      </c>
      <c r="R85" s="55" t="s">
        <v>322</v>
      </c>
      <c r="S85" s="56" t="s">
        <v>323</v>
      </c>
      <c r="T85" s="57" t="str">
        <f t="shared" si="10"/>
        <v>Coal</v>
      </c>
      <c r="U85" s="56"/>
      <c r="V85" s="56"/>
      <c r="W85" s="56"/>
      <c r="X85" s="56"/>
      <c r="Y85" s="56">
        <v>1955</v>
      </c>
      <c r="Z85" s="56"/>
      <c r="AA85" s="56"/>
      <c r="AB85" s="10"/>
      <c r="AC85" s="58">
        <f t="shared" si="0"/>
        <v>2.161702746891498</v>
      </c>
      <c r="AD85" s="58">
        <f t="shared" si="11"/>
        <v>0.10512820512820512</v>
      </c>
      <c r="AE85" s="58">
        <f t="shared" si="12"/>
        <v>0</v>
      </c>
      <c r="AF85" s="58">
        <f t="shared" si="13"/>
        <v>2.2668309520197032</v>
      </c>
      <c r="AG85" s="59"/>
      <c r="AH85" s="59">
        <f t="shared" si="14"/>
        <v>2.2668309520197032</v>
      </c>
      <c r="AI85" s="59">
        <f t="shared" si="15"/>
        <v>0</v>
      </c>
      <c r="AJ85" s="59">
        <f t="shared" si="16"/>
        <v>0</v>
      </c>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c r="IW85" s="10"/>
      <c r="IX85" s="10"/>
      <c r="IY85" s="10"/>
      <c r="IZ85" s="10"/>
      <c r="JA85" s="10"/>
      <c r="JB85" s="10"/>
      <c r="JC85" s="10"/>
      <c r="JD85" s="10"/>
      <c r="JE85" s="10"/>
      <c r="JF85" s="10"/>
      <c r="JG85" s="10"/>
      <c r="JH85" s="10"/>
      <c r="JI85" s="10"/>
      <c r="JJ85" s="10"/>
      <c r="JK85" s="10"/>
      <c r="JL85" s="10"/>
      <c r="JM85" s="10"/>
      <c r="JN85" s="10"/>
      <c r="JO85" s="10"/>
      <c r="JP85" s="10"/>
      <c r="JQ85" s="10"/>
      <c r="JR85" s="10"/>
      <c r="JS85" s="10"/>
      <c r="JT85" s="10"/>
      <c r="JU85" s="10"/>
      <c r="JV85" s="10"/>
      <c r="JW85" s="10"/>
      <c r="JX85" s="10"/>
      <c r="JY85" s="10"/>
      <c r="JZ85" s="10"/>
      <c r="KA85" s="10"/>
      <c r="KB85" s="10"/>
      <c r="KC85" s="10"/>
      <c r="KD85" s="10"/>
      <c r="KE85" s="10"/>
      <c r="KF85" s="10"/>
      <c r="KG85" s="10"/>
      <c r="KH85" s="10"/>
      <c r="KI85" s="10"/>
      <c r="KJ85" s="10"/>
      <c r="KK85" s="10"/>
      <c r="KL85" s="10"/>
      <c r="KM85" s="10"/>
      <c r="KN85" s="10"/>
      <c r="KO85" s="10"/>
      <c r="KP85" s="10"/>
      <c r="KQ85" s="10"/>
      <c r="KR85" s="10"/>
      <c r="KS85" s="10"/>
      <c r="KT85" s="10"/>
      <c r="KU85" s="10"/>
      <c r="KV85" s="10"/>
      <c r="KW85" s="10"/>
      <c r="KX85" s="10"/>
      <c r="KY85" s="10"/>
      <c r="KZ85" s="10"/>
      <c r="LA85" s="10"/>
      <c r="LB85" s="10"/>
      <c r="LC85" s="10"/>
      <c r="LD85" s="10"/>
      <c r="LE85" s="10"/>
      <c r="LF85" s="10"/>
      <c r="LG85" s="10"/>
      <c r="LH85" s="10"/>
      <c r="LI85" s="10"/>
      <c r="LJ85" s="10"/>
      <c r="LK85" s="10"/>
      <c r="LL85" s="10"/>
      <c r="LM85" s="10"/>
      <c r="LN85" s="10"/>
      <c r="LO85" s="10"/>
      <c r="LP85" s="10"/>
      <c r="LQ85" s="10"/>
      <c r="LR85" s="10"/>
      <c r="LS85" s="10"/>
      <c r="LT85" s="10"/>
      <c r="LU85" s="10"/>
      <c r="LV85" s="10"/>
      <c r="LW85" s="10"/>
      <c r="LX85" s="10"/>
      <c r="LY85" s="10"/>
      <c r="LZ85" s="10"/>
      <c r="MA85" s="10"/>
      <c r="MB85" s="10"/>
      <c r="MC85" s="10"/>
      <c r="MD85" s="10"/>
      <c r="ME85" s="10"/>
      <c r="MF85" s="10"/>
      <c r="MG85" s="10"/>
      <c r="MH85" s="10"/>
      <c r="MI85" s="10"/>
      <c r="MJ85" s="10"/>
      <c r="MK85" s="10"/>
      <c r="ML85" s="10"/>
      <c r="MM85" s="10"/>
      <c r="MN85" s="10"/>
      <c r="MO85" s="10"/>
      <c r="MP85" s="10"/>
      <c r="MQ85" s="10"/>
      <c r="MR85" s="10"/>
      <c r="MS85" s="10"/>
      <c r="MT85" s="10"/>
      <c r="MU85" s="10"/>
      <c r="MV85" s="10"/>
      <c r="MW85" s="10"/>
      <c r="MX85" s="10"/>
      <c r="MY85" s="10"/>
      <c r="MZ85" s="10"/>
      <c r="NA85" s="10"/>
      <c r="NB85" s="10"/>
      <c r="NC85" s="10"/>
      <c r="ND85" s="10"/>
      <c r="NE85" s="10"/>
      <c r="NF85" s="10"/>
      <c r="NG85" s="10"/>
      <c r="NH85" s="10"/>
      <c r="NI85" s="10"/>
      <c r="NJ85" s="10"/>
      <c r="NK85" s="10"/>
      <c r="NL85" s="10"/>
      <c r="NM85" s="10"/>
      <c r="NN85" s="10"/>
      <c r="NO85" s="10"/>
      <c r="NP85" s="10"/>
      <c r="NQ85" s="10"/>
      <c r="NR85" s="10"/>
      <c r="NS85" s="10"/>
      <c r="NT85" s="10"/>
      <c r="NU85" s="10"/>
      <c r="NV85" s="10"/>
      <c r="NW85" s="10"/>
      <c r="NX85" s="10"/>
      <c r="NY85" s="10"/>
      <c r="NZ85" s="10"/>
      <c r="OA85" s="10"/>
      <c r="OB85" s="10"/>
      <c r="OC85" s="10"/>
      <c r="OD85" s="10"/>
      <c r="OE85" s="10"/>
      <c r="OF85" s="10"/>
      <c r="OG85" s="10"/>
      <c r="OH85" s="10"/>
      <c r="OI85" s="10"/>
      <c r="OJ85" s="10"/>
      <c r="OK85" s="10"/>
      <c r="OL85" s="10"/>
      <c r="OM85" s="10"/>
      <c r="ON85" s="10"/>
      <c r="OO85" s="10"/>
      <c r="OP85" s="10"/>
      <c r="OQ85" s="10"/>
      <c r="OR85" s="10"/>
      <c r="OS85" s="10"/>
      <c r="OT85" s="10"/>
      <c r="OU85" s="10"/>
      <c r="OV85" s="10"/>
      <c r="OW85" s="10"/>
      <c r="OX85" s="10"/>
      <c r="OY85" s="10"/>
      <c r="OZ85" s="10"/>
      <c r="PA85" s="10"/>
      <c r="PB85" s="10"/>
      <c r="PC85" s="10"/>
      <c r="PD85" s="10"/>
      <c r="PE85" s="10"/>
      <c r="PF85" s="10"/>
      <c r="PG85" s="10"/>
      <c r="PH85" s="10"/>
      <c r="PI85" s="10"/>
      <c r="PJ85" s="10"/>
      <c r="PK85" s="10"/>
      <c r="PL85" s="10"/>
      <c r="PM85" s="10"/>
      <c r="PN85" s="10"/>
      <c r="PO85" s="10"/>
      <c r="PP85" s="10"/>
      <c r="PQ85" s="10"/>
      <c r="PR85" s="10"/>
      <c r="PS85" s="10"/>
      <c r="PT85" s="10"/>
      <c r="PU85" s="10"/>
      <c r="PV85" s="10"/>
      <c r="PW85" s="10"/>
      <c r="PX85" s="10"/>
      <c r="PY85" s="10"/>
      <c r="PZ85" s="10"/>
      <c r="QA85" s="10"/>
      <c r="QB85" s="10"/>
      <c r="QC85" s="10"/>
      <c r="QD85" s="10"/>
      <c r="QE85" s="10"/>
      <c r="QF85" s="10"/>
      <c r="QG85" s="10"/>
      <c r="QH85" s="10"/>
      <c r="QI85" s="10"/>
      <c r="QJ85" s="10"/>
      <c r="QK85" s="10"/>
      <c r="QL85" s="10"/>
      <c r="QM85" s="10"/>
      <c r="QN85" s="10"/>
      <c r="QO85" s="10"/>
      <c r="QP85" s="10"/>
      <c r="QQ85" s="10"/>
      <c r="QR85" s="10"/>
      <c r="QS85" s="10"/>
      <c r="QT85" s="10"/>
      <c r="QU85" s="10"/>
      <c r="QV85" s="10"/>
      <c r="QW85" s="10"/>
      <c r="QX85" s="10"/>
      <c r="QY85" s="10"/>
      <c r="QZ85" s="10"/>
      <c r="RA85" s="10"/>
      <c r="RB85" s="10"/>
      <c r="RC85" s="10"/>
      <c r="RD85" s="10"/>
      <c r="RE85" s="10"/>
      <c r="RF85" s="10"/>
      <c r="RG85" s="10"/>
      <c r="RH85" s="10"/>
      <c r="RI85" s="10"/>
      <c r="RJ85" s="10"/>
      <c r="RK85" s="10"/>
      <c r="RL85" s="10"/>
      <c r="RM85" s="10"/>
      <c r="RN85" s="10"/>
      <c r="RO85" s="10"/>
      <c r="RP85" s="10"/>
      <c r="RQ85" s="10"/>
      <c r="RR85" s="10"/>
      <c r="RS85" s="10"/>
      <c r="RT85" s="10"/>
      <c r="RU85" s="10"/>
      <c r="RV85" s="10"/>
      <c r="RW85" s="10"/>
      <c r="RX85" s="10"/>
      <c r="RY85" s="10"/>
      <c r="RZ85" s="10"/>
      <c r="SA85" s="10"/>
      <c r="SB85" s="10"/>
      <c r="SC85" s="10"/>
      <c r="SD85" s="10"/>
      <c r="SE85" s="10"/>
      <c r="SF85" s="10"/>
      <c r="SG85" s="10"/>
      <c r="SH85" s="10"/>
      <c r="SI85" s="10"/>
      <c r="SJ85" s="10"/>
      <c r="SK85" s="10"/>
      <c r="SL85" s="10"/>
      <c r="SM85" s="10"/>
      <c r="SN85" s="10"/>
      <c r="SO85" s="10"/>
      <c r="SP85" s="10"/>
      <c r="SQ85" s="10"/>
      <c r="SR85" s="10"/>
      <c r="SS85" s="10"/>
      <c r="ST85" s="10"/>
      <c r="SU85" s="10"/>
      <c r="SV85" s="10"/>
      <c r="SW85" s="10"/>
      <c r="SX85" s="10"/>
      <c r="SY85" s="10"/>
      <c r="SZ85" s="10"/>
      <c r="TA85" s="10"/>
      <c r="TB85" s="10"/>
      <c r="TC85" s="10"/>
      <c r="TD85" s="10"/>
      <c r="TE85" s="10"/>
      <c r="TF85" s="10"/>
      <c r="TG85" s="10"/>
      <c r="TH85" s="10"/>
      <c r="TI85" s="10"/>
      <c r="TJ85" s="10"/>
      <c r="TK85" s="10"/>
      <c r="TL85" s="10"/>
      <c r="TM85" s="10"/>
      <c r="TN85" s="10"/>
      <c r="TO85" s="10"/>
      <c r="TP85" s="10"/>
      <c r="TQ85" s="10"/>
      <c r="TR85" s="10"/>
      <c r="TS85" s="10"/>
      <c r="TT85" s="10"/>
      <c r="TU85" s="10"/>
      <c r="TV85" s="10"/>
      <c r="TW85" s="10"/>
      <c r="TX85" s="10"/>
      <c r="TY85" s="10"/>
      <c r="TZ85" s="10"/>
      <c r="UA85" s="10"/>
      <c r="UB85" s="10"/>
      <c r="UC85" s="10"/>
      <c r="UD85" s="10"/>
      <c r="UE85" s="10"/>
      <c r="UF85" s="10"/>
      <c r="UG85" s="10"/>
      <c r="UH85" s="10"/>
      <c r="UI85" s="10"/>
      <c r="UJ85" s="10"/>
      <c r="UK85" s="10"/>
      <c r="UL85" s="10"/>
      <c r="UM85" s="10"/>
      <c r="UN85" s="10"/>
      <c r="UO85" s="10"/>
      <c r="UP85" s="10"/>
      <c r="UQ85" s="10"/>
      <c r="UR85" s="10"/>
      <c r="US85" s="10"/>
      <c r="UT85" s="10"/>
      <c r="UU85" s="10"/>
      <c r="UV85" s="10"/>
      <c r="UW85" s="10"/>
      <c r="UX85" s="10"/>
      <c r="UY85" s="10"/>
      <c r="UZ85" s="10"/>
      <c r="VA85" s="10"/>
      <c r="VB85" s="10"/>
      <c r="VC85" s="10"/>
      <c r="VD85" s="10"/>
      <c r="VE85" s="10"/>
      <c r="VF85" s="10"/>
      <c r="VG85" s="10"/>
      <c r="VH85" s="10"/>
      <c r="VI85" s="10"/>
      <c r="VJ85" s="10"/>
      <c r="VK85" s="10"/>
      <c r="VL85" s="10"/>
      <c r="VM85" s="10"/>
      <c r="VN85" s="10"/>
      <c r="VO85" s="10"/>
      <c r="VP85" s="10"/>
      <c r="VQ85" s="10"/>
      <c r="VR85" s="10"/>
      <c r="VS85" s="10"/>
      <c r="VT85" s="10"/>
      <c r="VU85" s="10"/>
      <c r="VV85" s="10"/>
      <c r="VW85" s="10"/>
      <c r="VX85" s="10"/>
      <c r="VY85" s="10"/>
      <c r="VZ85" s="10"/>
      <c r="WA85" s="10"/>
      <c r="WB85" s="10"/>
      <c r="WC85" s="10"/>
      <c r="WD85" s="10"/>
      <c r="WE85" s="10"/>
      <c r="WF85" s="10"/>
      <c r="WG85" s="10"/>
      <c r="WH85" s="10"/>
      <c r="WI85" s="10"/>
      <c r="WJ85" s="10"/>
      <c r="WK85" s="10"/>
      <c r="WL85" s="10"/>
      <c r="WM85" s="10"/>
      <c r="WN85" s="10"/>
      <c r="WO85" s="10"/>
      <c r="WP85" s="10"/>
      <c r="WQ85" s="10"/>
      <c r="WR85" s="10"/>
      <c r="WS85" s="10"/>
      <c r="WT85" s="10"/>
      <c r="WU85" s="10"/>
      <c r="WV85" s="10"/>
      <c r="WW85" s="10"/>
      <c r="WX85" s="10"/>
      <c r="WY85" s="10"/>
      <c r="WZ85" s="10"/>
      <c r="XA85" s="10"/>
      <c r="XB85" s="10"/>
      <c r="XC85" s="10"/>
      <c r="XD85" s="10"/>
      <c r="XE85" s="10"/>
      <c r="XF85" s="10"/>
      <c r="XG85" s="10"/>
      <c r="XH85" s="10"/>
      <c r="XI85" s="10"/>
      <c r="XJ85" s="10"/>
      <c r="XK85" s="10"/>
      <c r="XL85" s="10"/>
      <c r="XM85" s="10"/>
      <c r="XN85" s="10"/>
      <c r="XO85" s="10"/>
      <c r="XP85" s="10"/>
      <c r="XQ85" s="10"/>
      <c r="XR85" s="10"/>
      <c r="XS85" s="10"/>
      <c r="XT85" s="10"/>
      <c r="XU85" s="10"/>
      <c r="XV85" s="10"/>
      <c r="XW85" s="10"/>
      <c r="XX85" s="10"/>
      <c r="XY85" s="10"/>
      <c r="XZ85" s="10"/>
      <c r="YA85" s="10"/>
      <c r="YB85" s="10"/>
      <c r="YC85" s="10"/>
      <c r="YD85" s="10"/>
      <c r="YE85" s="10"/>
      <c r="YF85" s="10"/>
      <c r="YG85" s="10"/>
      <c r="YH85" s="10"/>
      <c r="YI85" s="10"/>
      <c r="YJ85" s="10"/>
      <c r="YK85" s="10"/>
      <c r="YL85" s="10"/>
      <c r="YM85" s="10"/>
      <c r="YN85" s="10"/>
      <c r="YO85" s="10"/>
      <c r="YP85" s="10"/>
      <c r="YQ85" s="10"/>
      <c r="YR85" s="10"/>
      <c r="YS85" s="10"/>
      <c r="YT85" s="10"/>
      <c r="YU85" s="10"/>
      <c r="YV85" s="10"/>
      <c r="YW85" s="10"/>
      <c r="YX85" s="10"/>
      <c r="YY85" s="10"/>
      <c r="YZ85" s="10"/>
      <c r="ZA85" s="10"/>
      <c r="ZB85" s="10"/>
      <c r="ZC85" s="10"/>
      <c r="ZD85" s="10"/>
      <c r="ZE85" s="10"/>
      <c r="ZF85" s="10"/>
      <c r="ZG85" s="10"/>
      <c r="ZH85" s="10"/>
      <c r="ZI85" s="10"/>
      <c r="ZJ85" s="10"/>
      <c r="ZK85" s="10"/>
      <c r="ZL85" s="10"/>
      <c r="ZM85" s="10"/>
      <c r="ZN85" s="10"/>
      <c r="ZO85" s="10"/>
      <c r="ZP85" s="10"/>
      <c r="ZQ85" s="10"/>
      <c r="ZR85" s="10"/>
      <c r="ZS85" s="10"/>
      <c r="ZT85" s="10"/>
      <c r="ZU85" s="10"/>
      <c r="ZV85" s="10"/>
      <c r="ZW85" s="10"/>
      <c r="ZX85" s="10"/>
      <c r="ZY85" s="10"/>
      <c r="ZZ85" s="10"/>
      <c r="AAA85" s="10"/>
      <c r="AAB85" s="10"/>
      <c r="AAC85" s="10"/>
      <c r="AAD85" s="10"/>
      <c r="AAE85" s="10"/>
      <c r="AAF85" s="10"/>
      <c r="AAG85" s="10"/>
      <c r="AAH85" s="10"/>
      <c r="AAI85" s="10"/>
      <c r="AAJ85" s="10"/>
      <c r="AAK85" s="10"/>
      <c r="AAL85" s="10"/>
      <c r="AAM85" s="10"/>
      <c r="AAN85" s="10"/>
      <c r="AAO85" s="10"/>
      <c r="AAP85" s="10"/>
      <c r="AAQ85" s="10"/>
      <c r="AAR85" s="10"/>
      <c r="AAS85" s="10"/>
      <c r="AAT85" s="10"/>
      <c r="AAU85" s="10"/>
      <c r="AAV85" s="10"/>
      <c r="AAW85" s="10"/>
      <c r="AAX85" s="10"/>
      <c r="AAY85" s="10"/>
      <c r="AAZ85" s="10"/>
      <c r="ABA85" s="10"/>
      <c r="ABB85" s="10"/>
      <c r="ABC85" s="10"/>
      <c r="ABD85" s="10"/>
      <c r="ABE85" s="10"/>
      <c r="ABF85" s="10"/>
      <c r="ABG85" s="10"/>
      <c r="ABH85" s="10"/>
      <c r="ABI85" s="10"/>
      <c r="ABJ85" s="10"/>
      <c r="ABK85" s="10"/>
      <c r="ABL85" s="10"/>
      <c r="ABM85" s="10"/>
      <c r="ABN85" s="10"/>
      <c r="ABO85" s="10"/>
      <c r="ABP85" s="10"/>
      <c r="ABQ85" s="10"/>
      <c r="ABR85" s="10"/>
      <c r="ABS85" s="10"/>
      <c r="ABT85" s="10"/>
      <c r="ABU85" s="10"/>
      <c r="ABV85" s="10"/>
      <c r="ABW85" s="10"/>
      <c r="ABX85" s="10"/>
      <c r="ABY85" s="10"/>
      <c r="ABZ85" s="10"/>
      <c r="ACA85" s="10"/>
      <c r="ACB85" s="10"/>
      <c r="ACC85" s="10"/>
      <c r="ACD85" s="10"/>
      <c r="ACE85" s="10"/>
      <c r="ACF85" s="10"/>
      <c r="ACG85" s="10"/>
      <c r="ACH85" s="10"/>
      <c r="ACI85" s="10"/>
      <c r="ACJ85" s="10"/>
      <c r="ACK85" s="10"/>
      <c r="ACL85" s="10"/>
      <c r="ACM85" s="10"/>
      <c r="ACN85" s="10"/>
      <c r="ACO85" s="10"/>
      <c r="ACP85" s="10"/>
      <c r="ACQ85" s="10"/>
      <c r="ACR85" s="10"/>
      <c r="ACS85" s="10"/>
      <c r="ACT85" s="10"/>
      <c r="ACU85" s="10"/>
      <c r="ACV85" s="10"/>
      <c r="ACW85" s="10"/>
      <c r="ACX85" s="10"/>
      <c r="ACY85" s="10"/>
      <c r="ACZ85" s="10"/>
      <c r="ADA85" s="10"/>
    </row>
    <row r="86" spans="1:781" s="10" customFormat="1" ht="28.8" x14ac:dyDescent="0.3">
      <c r="A86" s="82">
        <v>1</v>
      </c>
      <c r="B86" s="69" t="s">
        <v>324</v>
      </c>
      <c r="C86" s="46" t="s">
        <v>55</v>
      </c>
      <c r="D86" s="47" t="s">
        <v>117</v>
      </c>
      <c r="E86" s="47" t="s">
        <v>325</v>
      </c>
      <c r="F86" s="47">
        <v>50.7</v>
      </c>
      <c r="G86" s="104">
        <v>290000</v>
      </c>
      <c r="H86" s="47">
        <v>1</v>
      </c>
      <c r="I86" s="47" t="s">
        <v>45</v>
      </c>
      <c r="J86" s="47" t="s">
        <v>75</v>
      </c>
      <c r="K86" s="49" t="s">
        <v>42</v>
      </c>
      <c r="L86" s="50">
        <v>2008</v>
      </c>
      <c r="M86" s="51">
        <v>39699</v>
      </c>
      <c r="N86" s="52">
        <v>190000</v>
      </c>
      <c r="O86" s="53">
        <v>2.5</v>
      </c>
      <c r="P86" s="53">
        <v>277</v>
      </c>
      <c r="Q86" s="54" t="s">
        <v>326</v>
      </c>
      <c r="R86" s="55" t="s">
        <v>327</v>
      </c>
      <c r="S86" s="56"/>
      <c r="T86" s="57" t="str">
        <f t="shared" si="10"/>
        <v>Fe</v>
      </c>
      <c r="U86" s="56"/>
      <c r="V86" s="56"/>
      <c r="W86" s="56"/>
      <c r="X86" s="56"/>
      <c r="Y86" s="56"/>
      <c r="Z86" s="56"/>
      <c r="AA86" s="56"/>
      <c r="AC86" s="58">
        <f t="shared" si="0"/>
        <v>0.10017646875838648</v>
      </c>
      <c r="AD86" s="58">
        <f t="shared" si="11"/>
        <v>6.4102564102564097E-2</v>
      </c>
      <c r="AE86" s="58">
        <f t="shared" si="12"/>
        <v>19.785714285714285</v>
      </c>
      <c r="AF86" s="58">
        <f t="shared" si="13"/>
        <v>19.949993318575235</v>
      </c>
      <c r="AG86" s="59"/>
      <c r="AH86" s="59">
        <f t="shared" si="14"/>
        <v>19.949993318575235</v>
      </c>
      <c r="AI86" s="59">
        <f t="shared" si="15"/>
        <v>0</v>
      </c>
      <c r="AJ86" s="59">
        <f t="shared" si="16"/>
        <v>0</v>
      </c>
    </row>
    <row r="87" spans="1:781" s="10" customFormat="1" ht="36" x14ac:dyDescent="0.3">
      <c r="A87" s="60">
        <v>3</v>
      </c>
      <c r="B87" s="69" t="s">
        <v>328</v>
      </c>
      <c r="C87" s="46" t="s">
        <v>85</v>
      </c>
      <c r="D87" s="47"/>
      <c r="E87" s="47"/>
      <c r="F87" s="47"/>
      <c r="G87" s="104"/>
      <c r="H87" s="47">
        <v>3</v>
      </c>
      <c r="I87" s="47" t="s">
        <v>45</v>
      </c>
      <c r="J87" s="47" t="s">
        <v>149</v>
      </c>
      <c r="K87" s="49" t="s">
        <v>42</v>
      </c>
      <c r="L87" s="50">
        <v>2008</v>
      </c>
      <c r="M87" s="51">
        <v>39584</v>
      </c>
      <c r="N87" s="52">
        <v>4500</v>
      </c>
      <c r="O87" s="53"/>
      <c r="P87" s="53"/>
      <c r="Q87" s="54" t="s">
        <v>329</v>
      </c>
      <c r="R87" s="55" t="s">
        <v>330</v>
      </c>
      <c r="S87" s="56"/>
      <c r="T87" s="57" t="str">
        <f t="shared" si="10"/>
        <v>Diamonds</v>
      </c>
      <c r="U87" s="56"/>
      <c r="V87" s="56"/>
      <c r="W87" s="56"/>
      <c r="X87" s="56"/>
      <c r="Y87" s="56"/>
      <c r="Z87" s="56"/>
      <c r="AA87" s="56"/>
      <c r="AC87" s="58">
        <f t="shared" si="0"/>
        <v>2.3726005758565221E-3</v>
      </c>
      <c r="AD87" s="58">
        <f t="shared" si="11"/>
        <v>0</v>
      </c>
      <c r="AE87" s="58">
        <f t="shared" si="12"/>
        <v>0</v>
      </c>
      <c r="AF87" s="58">
        <f t="shared" si="13"/>
        <v>2.3726005758565221E-3</v>
      </c>
      <c r="AG87" s="59"/>
      <c r="AH87" s="59">
        <f t="shared" si="14"/>
        <v>0</v>
      </c>
      <c r="AI87" s="59">
        <f t="shared" si="15"/>
        <v>0</v>
      </c>
      <c r="AJ87" s="59">
        <f t="shared" si="16"/>
        <v>2.3726005758565221E-3</v>
      </c>
    </row>
    <row r="88" spans="1:781" s="10" customFormat="1" ht="24" x14ac:dyDescent="0.3">
      <c r="A88" s="63">
        <v>2</v>
      </c>
      <c r="B88" s="69" t="s">
        <v>331</v>
      </c>
      <c r="C88" s="46" t="s">
        <v>332</v>
      </c>
      <c r="D88" s="47" t="s">
        <v>117</v>
      </c>
      <c r="E88" s="47"/>
      <c r="F88" s="47">
        <v>22</v>
      </c>
      <c r="G88" s="104"/>
      <c r="H88" s="47">
        <v>1</v>
      </c>
      <c r="I88" s="47" t="s">
        <v>45</v>
      </c>
      <c r="J88" s="47" t="s">
        <v>75</v>
      </c>
      <c r="K88" s="49"/>
      <c r="L88" s="50">
        <v>2007</v>
      </c>
      <c r="M88" s="107">
        <v>39114</v>
      </c>
      <c r="N88" s="52">
        <v>150000</v>
      </c>
      <c r="O88" s="53"/>
      <c r="P88" s="53"/>
      <c r="Q88" s="54" t="s">
        <v>333</v>
      </c>
      <c r="R88" s="55" t="s">
        <v>334</v>
      </c>
      <c r="S88" s="56"/>
      <c r="T88" s="57" t="str">
        <f t="shared" si="10"/>
        <v>Limestone</v>
      </c>
      <c r="U88" s="56"/>
      <c r="V88" s="56"/>
      <c r="W88" s="56"/>
      <c r="X88" s="56"/>
      <c r="Y88" s="56"/>
      <c r="Z88" s="56"/>
      <c r="AA88" s="56"/>
      <c r="AC88" s="58">
        <f t="shared" si="0"/>
        <v>7.9086685861884068E-2</v>
      </c>
      <c r="AD88" s="58"/>
      <c r="AE88" s="58"/>
      <c r="AF88" s="58"/>
      <c r="AG88" s="59"/>
      <c r="AH88" s="59"/>
      <c r="AI88" s="59"/>
      <c r="AJ88" s="59"/>
    </row>
    <row r="89" spans="1:781" s="10" customFormat="1" ht="24" x14ac:dyDescent="0.3">
      <c r="A89" s="60">
        <v>3</v>
      </c>
      <c r="B89" s="69" t="s">
        <v>335</v>
      </c>
      <c r="C89" s="46" t="s">
        <v>336</v>
      </c>
      <c r="D89" s="47"/>
      <c r="E89" s="47" t="s">
        <v>256</v>
      </c>
      <c r="F89" s="47"/>
      <c r="G89" s="104"/>
      <c r="H89" s="47">
        <v>1</v>
      </c>
      <c r="I89" s="47" t="s">
        <v>81</v>
      </c>
      <c r="J89" s="47" t="s">
        <v>51</v>
      </c>
      <c r="K89" s="49" t="s">
        <v>42</v>
      </c>
      <c r="L89" s="50">
        <v>2007</v>
      </c>
      <c r="M89" s="51">
        <v>39104</v>
      </c>
      <c r="N89" s="52">
        <v>20000</v>
      </c>
      <c r="O89" s="53"/>
      <c r="P89" s="53"/>
      <c r="Q89" s="54" t="s">
        <v>337</v>
      </c>
      <c r="R89" s="55" t="s">
        <v>338</v>
      </c>
      <c r="S89" s="56"/>
      <c r="T89" s="57" t="str">
        <f t="shared" si="10"/>
        <v>F</v>
      </c>
      <c r="U89" s="56"/>
      <c r="V89" s="56"/>
      <c r="W89" s="56"/>
      <c r="X89" s="56"/>
      <c r="Y89" s="56"/>
      <c r="Z89" s="56"/>
      <c r="AA89" s="56"/>
      <c r="AC89" s="58">
        <f t="shared" si="0"/>
        <v>1.0544891448251209E-2</v>
      </c>
      <c r="AD89" s="58">
        <f t="shared" si="11"/>
        <v>0</v>
      </c>
      <c r="AE89" s="58">
        <f t="shared" si="12"/>
        <v>0</v>
      </c>
      <c r="AF89" s="58">
        <f t="shared" si="13"/>
        <v>1.0544891448251209E-2</v>
      </c>
      <c r="AG89" s="59"/>
      <c r="AH89" s="59">
        <f t="shared" ref="AH89:AH94" si="17">IF(A89=1,AF89,0)</f>
        <v>0</v>
      </c>
      <c r="AI89" s="59">
        <f t="shared" ref="AI89:AI94" si="18">IF(A89=2,AF89,0)</f>
        <v>0</v>
      </c>
      <c r="AJ89" s="59">
        <f t="shared" ref="AJ89:AJ94" si="19">IF(A89=3,AF89,0)</f>
        <v>1.0544891448251209E-2</v>
      </c>
    </row>
    <row r="90" spans="1:781" s="10" customFormat="1" ht="28.8" x14ac:dyDescent="0.3">
      <c r="A90" s="82">
        <v>1</v>
      </c>
      <c r="B90" s="69" t="s">
        <v>339</v>
      </c>
      <c r="C90" s="46" t="s">
        <v>44</v>
      </c>
      <c r="D90" s="47"/>
      <c r="E90" s="47"/>
      <c r="F90" s="47">
        <v>35</v>
      </c>
      <c r="G90" s="104">
        <v>3800000</v>
      </c>
      <c r="H90" s="47">
        <v>1</v>
      </c>
      <c r="I90" s="47" t="s">
        <v>45</v>
      </c>
      <c r="J90" s="47" t="s">
        <v>51</v>
      </c>
      <c r="K90" s="49" t="s">
        <v>42</v>
      </c>
      <c r="L90" s="50">
        <v>2007</v>
      </c>
      <c r="M90" s="51">
        <v>39092</v>
      </c>
      <c r="N90" s="52">
        <v>2000000</v>
      </c>
      <c r="O90" s="53"/>
      <c r="P90" s="53"/>
      <c r="Q90" s="54" t="s">
        <v>222</v>
      </c>
      <c r="R90" s="55" t="s">
        <v>340</v>
      </c>
      <c r="S90" s="56" t="s">
        <v>341</v>
      </c>
      <c r="T90" s="57" t="str">
        <f t="shared" si="10"/>
        <v>Al</v>
      </c>
      <c r="U90" s="56"/>
      <c r="V90" s="56"/>
      <c r="W90" s="56"/>
      <c r="X90" s="56"/>
      <c r="Y90" s="56"/>
      <c r="Z90" s="56"/>
      <c r="AA90" s="56"/>
      <c r="AC90" s="58">
        <f t="shared" si="0"/>
        <v>1.0544891448251208</v>
      </c>
      <c r="AD90" s="58">
        <f t="shared" si="11"/>
        <v>0</v>
      </c>
      <c r="AE90" s="58">
        <f t="shared" si="12"/>
        <v>0</v>
      </c>
      <c r="AF90" s="58">
        <f t="shared" si="13"/>
        <v>1.0544891448251208</v>
      </c>
      <c r="AG90" s="59"/>
      <c r="AH90" s="59">
        <f t="shared" si="17"/>
        <v>1.0544891448251208</v>
      </c>
      <c r="AI90" s="59">
        <f t="shared" si="18"/>
        <v>0</v>
      </c>
      <c r="AJ90" s="59">
        <f t="shared" si="19"/>
        <v>0</v>
      </c>
    </row>
    <row r="91" spans="1:781" s="10" customFormat="1" ht="36" x14ac:dyDescent="0.3">
      <c r="A91" s="63">
        <v>2</v>
      </c>
      <c r="B91" s="69" t="s">
        <v>342</v>
      </c>
      <c r="C91" s="46" t="s">
        <v>343</v>
      </c>
      <c r="D91" s="47" t="s">
        <v>255</v>
      </c>
      <c r="E91" s="47" t="s">
        <v>256</v>
      </c>
      <c r="F91" s="47">
        <v>25</v>
      </c>
      <c r="G91" s="104"/>
      <c r="H91" s="47">
        <v>1</v>
      </c>
      <c r="I91" s="47" t="s">
        <v>81</v>
      </c>
      <c r="J91" s="47" t="s">
        <v>51</v>
      </c>
      <c r="K91" s="49" t="s">
        <v>42</v>
      </c>
      <c r="L91" s="50">
        <v>2006</v>
      </c>
      <c r="M91" s="51">
        <v>39048</v>
      </c>
      <c r="N91" s="52">
        <f>230000+1600</f>
        <v>231600</v>
      </c>
      <c r="O91" s="53">
        <v>2.5</v>
      </c>
      <c r="P91" s="53"/>
      <c r="Q91" s="54" t="s">
        <v>344</v>
      </c>
      <c r="R91" s="55" t="s">
        <v>345</v>
      </c>
      <c r="S91" s="56"/>
      <c r="T91" s="57" t="str">
        <f t="shared" si="10"/>
        <v>?</v>
      </c>
      <c r="U91" s="56"/>
      <c r="V91" s="56"/>
      <c r="W91" s="56"/>
      <c r="X91" s="56"/>
      <c r="Y91" s="56"/>
      <c r="Z91" s="56"/>
      <c r="AA91" s="56"/>
      <c r="AC91" s="58">
        <f t="shared" si="0"/>
        <v>0.12210984297074901</v>
      </c>
      <c r="AD91" s="58">
        <f t="shared" si="11"/>
        <v>6.4102564102564097E-2</v>
      </c>
      <c r="AE91" s="58">
        <f t="shared" si="12"/>
        <v>0</v>
      </c>
      <c r="AF91" s="58">
        <f t="shared" si="13"/>
        <v>0.1862124070733131</v>
      </c>
      <c r="AG91" s="59"/>
      <c r="AH91" s="59">
        <f t="shared" si="17"/>
        <v>0</v>
      </c>
      <c r="AI91" s="59">
        <f t="shared" si="18"/>
        <v>0.1862124070733131</v>
      </c>
      <c r="AJ91" s="59">
        <f t="shared" si="19"/>
        <v>0</v>
      </c>
    </row>
    <row r="92" spans="1:781" s="10" customFormat="1" ht="36" x14ac:dyDescent="0.3">
      <c r="A92" s="66">
        <v>4</v>
      </c>
      <c r="B92" s="108" t="s">
        <v>346</v>
      </c>
      <c r="C92" s="109" t="s">
        <v>97</v>
      </c>
      <c r="D92" s="110"/>
      <c r="E92" s="109"/>
      <c r="F92" s="109"/>
      <c r="G92" s="104"/>
      <c r="H92" s="47">
        <v>2</v>
      </c>
      <c r="I92" s="47" t="s">
        <v>45</v>
      </c>
      <c r="J92" s="47" t="s">
        <v>149</v>
      </c>
      <c r="K92" s="49" t="s">
        <v>42</v>
      </c>
      <c r="L92" s="50">
        <v>2006</v>
      </c>
      <c r="M92" s="61">
        <v>39027</v>
      </c>
      <c r="N92" s="111"/>
      <c r="O92" s="110"/>
      <c r="P92" s="109"/>
      <c r="Q92" s="54" t="s">
        <v>109</v>
      </c>
      <c r="R92" s="112" t="s">
        <v>347</v>
      </c>
      <c r="S92" s="56" t="s">
        <v>348</v>
      </c>
      <c r="T92" s="57" t="str">
        <f t="shared" si="10"/>
        <v>Cu</v>
      </c>
      <c r="U92" s="56">
        <v>1100</v>
      </c>
      <c r="V92" s="56">
        <v>2.16</v>
      </c>
      <c r="W92" s="56"/>
      <c r="X92" s="56">
        <v>3.6</v>
      </c>
      <c r="Y92" s="56">
        <v>1939</v>
      </c>
      <c r="Z92" s="56">
        <v>135</v>
      </c>
      <c r="AA92" s="56" t="s">
        <v>349</v>
      </c>
      <c r="AB92" s="80"/>
      <c r="AC92" s="58">
        <f t="shared" si="0"/>
        <v>0</v>
      </c>
      <c r="AD92" s="58">
        <f t="shared" si="11"/>
        <v>0</v>
      </c>
      <c r="AE92" s="58">
        <f t="shared" si="12"/>
        <v>0</v>
      </c>
      <c r="AF92" s="58">
        <f t="shared" si="13"/>
        <v>0</v>
      </c>
      <c r="AG92" s="59"/>
      <c r="AH92" s="59">
        <f t="shared" si="17"/>
        <v>0</v>
      </c>
      <c r="AI92" s="59">
        <f t="shared" si="18"/>
        <v>0</v>
      </c>
      <c r="AJ92" s="59">
        <f t="shared" si="19"/>
        <v>0</v>
      </c>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c r="IG92" s="81"/>
      <c r="IH92" s="81"/>
      <c r="II92" s="81"/>
      <c r="IJ92" s="81"/>
      <c r="IK92" s="81"/>
      <c r="IL92" s="81"/>
      <c r="IM92" s="81"/>
      <c r="IN92" s="81"/>
      <c r="IO92" s="81"/>
      <c r="IP92" s="81"/>
      <c r="IQ92" s="81"/>
      <c r="IR92" s="81"/>
      <c r="IS92" s="81"/>
      <c r="IT92" s="81"/>
      <c r="IU92" s="81"/>
      <c r="IV92" s="81"/>
      <c r="IW92" s="81"/>
      <c r="IX92" s="81"/>
      <c r="IY92" s="81"/>
      <c r="IZ92" s="81"/>
      <c r="JA92" s="81"/>
      <c r="JB92" s="81"/>
      <c r="JC92" s="81"/>
      <c r="JD92" s="81"/>
      <c r="JE92" s="81"/>
      <c r="JF92" s="81"/>
      <c r="JG92" s="81"/>
      <c r="JH92" s="81"/>
      <c r="JI92" s="81"/>
      <c r="JJ92" s="81"/>
      <c r="JK92" s="81"/>
      <c r="JL92" s="81"/>
      <c r="JM92" s="81"/>
      <c r="JN92" s="81"/>
      <c r="JO92" s="81"/>
      <c r="JP92" s="81"/>
      <c r="JQ92" s="81"/>
      <c r="JR92" s="81"/>
      <c r="JS92" s="81"/>
      <c r="JT92" s="81"/>
      <c r="JU92" s="81"/>
      <c r="JV92" s="81"/>
      <c r="JW92" s="81"/>
      <c r="JX92" s="81"/>
      <c r="JY92" s="81"/>
      <c r="JZ92" s="81"/>
      <c r="KA92" s="81"/>
      <c r="KB92" s="81"/>
      <c r="KC92" s="81"/>
      <c r="KD92" s="81"/>
      <c r="KE92" s="81"/>
      <c r="KF92" s="81"/>
      <c r="KG92" s="81"/>
      <c r="KH92" s="81"/>
      <c r="KI92" s="81"/>
      <c r="KJ92" s="81"/>
      <c r="KK92" s="81"/>
      <c r="KL92" s="81"/>
      <c r="KM92" s="81"/>
      <c r="KN92" s="81"/>
      <c r="KO92" s="81"/>
      <c r="KP92" s="81"/>
      <c r="KQ92" s="81"/>
      <c r="KR92" s="81"/>
      <c r="KS92" s="81"/>
      <c r="KT92" s="81"/>
      <c r="KU92" s="81"/>
      <c r="KV92" s="81"/>
      <c r="KW92" s="81"/>
      <c r="KX92" s="81"/>
      <c r="KY92" s="81"/>
      <c r="KZ92" s="81"/>
      <c r="LA92" s="81"/>
      <c r="LB92" s="81"/>
      <c r="LC92" s="81"/>
      <c r="LD92" s="81"/>
      <c r="LE92" s="81"/>
      <c r="LF92" s="81"/>
      <c r="LG92" s="81"/>
      <c r="LH92" s="81"/>
      <c r="LI92" s="81"/>
      <c r="LJ92" s="81"/>
      <c r="LK92" s="81"/>
      <c r="LL92" s="81"/>
      <c r="LM92" s="81"/>
      <c r="LN92" s="81"/>
      <c r="LO92" s="81"/>
      <c r="LP92" s="81"/>
      <c r="LQ92" s="81"/>
      <c r="LR92" s="81"/>
      <c r="LS92" s="81"/>
      <c r="LT92" s="81"/>
      <c r="LU92" s="81"/>
      <c r="LV92" s="81"/>
      <c r="LW92" s="81"/>
      <c r="LX92" s="81"/>
      <c r="LY92" s="81"/>
      <c r="LZ92" s="81"/>
      <c r="MA92" s="81"/>
      <c r="MB92" s="81"/>
      <c r="MC92" s="81"/>
      <c r="MD92" s="81"/>
      <c r="ME92" s="81"/>
      <c r="MF92" s="81"/>
      <c r="MG92" s="81"/>
      <c r="MH92" s="81"/>
      <c r="MI92" s="81"/>
      <c r="MJ92" s="81"/>
      <c r="MK92" s="81"/>
      <c r="ML92" s="81"/>
      <c r="MM92" s="81"/>
      <c r="MN92" s="81"/>
      <c r="MO92" s="81"/>
      <c r="MP92" s="81"/>
      <c r="MQ92" s="81"/>
      <c r="MR92" s="81"/>
      <c r="MS92" s="81"/>
      <c r="MT92" s="81"/>
      <c r="MU92" s="81"/>
      <c r="MV92" s="81"/>
      <c r="MW92" s="81"/>
      <c r="MX92" s="81"/>
      <c r="MY92" s="81"/>
      <c r="MZ92" s="81"/>
      <c r="NA92" s="81"/>
      <c r="NB92" s="81"/>
      <c r="NC92" s="81"/>
      <c r="ND92" s="81"/>
      <c r="NE92" s="81"/>
      <c r="NF92" s="81"/>
      <c r="NG92" s="81"/>
      <c r="NH92" s="81"/>
      <c r="NI92" s="81"/>
      <c r="NJ92" s="81"/>
      <c r="NK92" s="81"/>
      <c r="NL92" s="81"/>
      <c r="NM92" s="81"/>
      <c r="NN92" s="81"/>
      <c r="NO92" s="81"/>
      <c r="NP92" s="81"/>
      <c r="NQ92" s="81"/>
      <c r="NR92" s="81"/>
      <c r="NS92" s="81"/>
      <c r="NT92" s="81"/>
      <c r="NU92" s="81"/>
      <c r="NV92" s="81"/>
      <c r="NW92" s="81"/>
      <c r="NX92" s="81"/>
      <c r="NY92" s="81"/>
      <c r="NZ92" s="81"/>
      <c r="OA92" s="81"/>
      <c r="OB92" s="81"/>
      <c r="OC92" s="81"/>
      <c r="OD92" s="81"/>
      <c r="OE92" s="81"/>
      <c r="OF92" s="81"/>
      <c r="OG92" s="81"/>
      <c r="OH92" s="81"/>
      <c r="OI92" s="81"/>
      <c r="OJ92" s="81"/>
      <c r="OK92" s="81"/>
      <c r="OL92" s="81"/>
      <c r="OM92" s="81"/>
      <c r="ON92" s="81"/>
      <c r="OO92" s="81"/>
      <c r="OP92" s="81"/>
      <c r="OQ92" s="81"/>
      <c r="OR92" s="81"/>
      <c r="OS92" s="81"/>
      <c r="OT92" s="81"/>
      <c r="OU92" s="81"/>
      <c r="OV92" s="81"/>
      <c r="OW92" s="81"/>
      <c r="OX92" s="81"/>
      <c r="OY92" s="81"/>
      <c r="OZ92" s="81"/>
      <c r="PA92" s="81"/>
      <c r="PB92" s="81"/>
      <c r="PC92" s="81"/>
      <c r="PD92" s="81"/>
      <c r="PE92" s="81"/>
      <c r="PF92" s="81"/>
      <c r="PG92" s="81"/>
      <c r="PH92" s="81"/>
      <c r="PI92" s="81"/>
      <c r="PJ92" s="81"/>
      <c r="PK92" s="81"/>
      <c r="PL92" s="81"/>
      <c r="PM92" s="81"/>
      <c r="PN92" s="81"/>
      <c r="PO92" s="81"/>
      <c r="PP92" s="81"/>
      <c r="PQ92" s="81"/>
      <c r="PR92" s="81"/>
      <c r="PS92" s="81"/>
      <c r="PT92" s="81"/>
      <c r="PU92" s="81"/>
      <c r="PV92" s="81"/>
      <c r="PW92" s="81"/>
      <c r="PX92" s="81"/>
      <c r="PY92" s="81"/>
      <c r="PZ92" s="81"/>
      <c r="QA92" s="81"/>
      <c r="QB92" s="81"/>
      <c r="QC92" s="81"/>
      <c r="QD92" s="81"/>
      <c r="QE92" s="81"/>
      <c r="QF92" s="81"/>
      <c r="QG92" s="81"/>
      <c r="QH92" s="81"/>
      <c r="QI92" s="81"/>
      <c r="QJ92" s="81"/>
      <c r="QK92" s="81"/>
      <c r="QL92" s="81"/>
      <c r="QM92" s="81"/>
      <c r="QN92" s="81"/>
      <c r="QO92" s="81"/>
      <c r="QP92" s="81"/>
      <c r="QQ92" s="81"/>
      <c r="QR92" s="81"/>
      <c r="QS92" s="81"/>
      <c r="QT92" s="81"/>
      <c r="QU92" s="81"/>
      <c r="QV92" s="81"/>
      <c r="QW92" s="81"/>
      <c r="QX92" s="81"/>
      <c r="QY92" s="81"/>
      <c r="QZ92" s="81"/>
      <c r="RA92" s="81"/>
      <c r="RB92" s="81"/>
      <c r="RC92" s="81"/>
      <c r="RD92" s="81"/>
      <c r="RE92" s="81"/>
      <c r="RF92" s="81"/>
      <c r="RG92" s="81"/>
      <c r="RH92" s="81"/>
      <c r="RI92" s="81"/>
      <c r="RJ92" s="81"/>
      <c r="RK92" s="81"/>
      <c r="RL92" s="81"/>
      <c r="RM92" s="81"/>
      <c r="RN92" s="81"/>
      <c r="RO92" s="81"/>
      <c r="RP92" s="81"/>
      <c r="RQ92" s="81"/>
      <c r="RR92" s="81"/>
      <c r="RS92" s="81"/>
      <c r="RT92" s="81"/>
      <c r="RU92" s="81"/>
      <c r="RV92" s="81"/>
      <c r="RW92" s="81"/>
      <c r="RX92" s="81"/>
      <c r="RY92" s="81"/>
      <c r="RZ92" s="81"/>
      <c r="SA92" s="81"/>
      <c r="SB92" s="81"/>
      <c r="SC92" s="81"/>
      <c r="SD92" s="81"/>
      <c r="SE92" s="81"/>
      <c r="SF92" s="81"/>
      <c r="SG92" s="81"/>
      <c r="SH92" s="81"/>
      <c r="SI92" s="81"/>
      <c r="SJ92" s="81"/>
      <c r="SK92" s="81"/>
      <c r="SL92" s="81"/>
      <c r="SM92" s="81"/>
      <c r="SN92" s="81"/>
      <c r="SO92" s="81"/>
      <c r="SP92" s="81"/>
      <c r="SQ92" s="81"/>
      <c r="SR92" s="81"/>
      <c r="SS92" s="81"/>
      <c r="ST92" s="81"/>
      <c r="SU92" s="81"/>
      <c r="SV92" s="81"/>
      <c r="SW92" s="81"/>
      <c r="SX92" s="81"/>
      <c r="SY92" s="81"/>
      <c r="SZ92" s="81"/>
      <c r="TA92" s="81"/>
      <c r="TB92" s="81"/>
      <c r="TC92" s="81"/>
      <c r="TD92" s="81"/>
      <c r="TE92" s="81"/>
      <c r="TF92" s="81"/>
      <c r="TG92" s="81"/>
      <c r="TH92" s="81"/>
      <c r="TI92" s="81"/>
      <c r="TJ92" s="81"/>
      <c r="TK92" s="81"/>
      <c r="TL92" s="81"/>
      <c r="TM92" s="81"/>
      <c r="TN92" s="81"/>
      <c r="TO92" s="81"/>
      <c r="TP92" s="81"/>
      <c r="TQ92" s="81"/>
      <c r="TR92" s="81"/>
      <c r="TS92" s="81"/>
      <c r="TT92" s="81"/>
      <c r="TU92" s="81"/>
      <c r="TV92" s="81"/>
      <c r="TW92" s="81"/>
      <c r="TX92" s="81"/>
      <c r="TY92" s="81"/>
      <c r="TZ92" s="81"/>
      <c r="UA92" s="81"/>
      <c r="UB92" s="81"/>
      <c r="UC92" s="81"/>
      <c r="UD92" s="81"/>
      <c r="UE92" s="81"/>
      <c r="UF92" s="81"/>
      <c r="UG92" s="81"/>
      <c r="UH92" s="81"/>
      <c r="UI92" s="81"/>
      <c r="UJ92" s="81"/>
      <c r="UK92" s="81"/>
      <c r="UL92" s="81"/>
      <c r="UM92" s="81"/>
      <c r="UN92" s="81"/>
      <c r="UO92" s="81"/>
      <c r="UP92" s="81"/>
      <c r="UQ92" s="81"/>
      <c r="UR92" s="81"/>
      <c r="US92" s="81"/>
      <c r="UT92" s="81"/>
      <c r="UU92" s="81"/>
      <c r="UV92" s="81"/>
      <c r="UW92" s="81"/>
      <c r="UX92" s="81"/>
      <c r="UY92" s="81"/>
      <c r="UZ92" s="81"/>
      <c r="VA92" s="81"/>
      <c r="VB92" s="81"/>
      <c r="VC92" s="81"/>
      <c r="VD92" s="81"/>
      <c r="VE92" s="81"/>
      <c r="VF92" s="81"/>
      <c r="VG92" s="81"/>
      <c r="VH92" s="81"/>
      <c r="VI92" s="81"/>
      <c r="VJ92" s="81"/>
      <c r="VK92" s="81"/>
      <c r="VL92" s="81"/>
      <c r="VM92" s="81"/>
      <c r="VN92" s="81"/>
      <c r="VO92" s="81"/>
      <c r="VP92" s="81"/>
      <c r="VQ92" s="81"/>
      <c r="VR92" s="81"/>
      <c r="VS92" s="81"/>
      <c r="VT92" s="81"/>
      <c r="VU92" s="81"/>
      <c r="VV92" s="81"/>
      <c r="VW92" s="81"/>
      <c r="VX92" s="81"/>
      <c r="VY92" s="81"/>
      <c r="VZ92" s="81"/>
      <c r="WA92" s="81"/>
      <c r="WB92" s="81"/>
      <c r="WC92" s="81"/>
      <c r="WD92" s="81"/>
      <c r="WE92" s="81"/>
      <c r="WF92" s="81"/>
      <c r="WG92" s="81"/>
      <c r="WH92" s="81"/>
      <c r="WI92" s="81"/>
      <c r="WJ92" s="81"/>
      <c r="WK92" s="81"/>
      <c r="WL92" s="81"/>
      <c r="WM92" s="81"/>
      <c r="WN92" s="81"/>
      <c r="WO92" s="81"/>
      <c r="WP92" s="81"/>
      <c r="WQ92" s="81"/>
      <c r="WR92" s="81"/>
      <c r="WS92" s="81"/>
      <c r="WT92" s="81"/>
      <c r="WU92" s="81"/>
      <c r="WV92" s="81"/>
      <c r="WW92" s="81"/>
      <c r="WX92" s="81"/>
      <c r="WY92" s="81"/>
      <c r="WZ92" s="81"/>
      <c r="XA92" s="81"/>
      <c r="XB92" s="81"/>
      <c r="XC92" s="81"/>
      <c r="XD92" s="81"/>
      <c r="XE92" s="81"/>
      <c r="XF92" s="81"/>
      <c r="XG92" s="81"/>
      <c r="XH92" s="81"/>
      <c r="XI92" s="81"/>
      <c r="XJ92" s="81"/>
      <c r="XK92" s="81"/>
      <c r="XL92" s="81"/>
      <c r="XM92" s="81"/>
      <c r="XN92" s="81"/>
      <c r="XO92" s="81"/>
      <c r="XP92" s="81"/>
      <c r="XQ92" s="81"/>
      <c r="XR92" s="81"/>
      <c r="XS92" s="81"/>
      <c r="XT92" s="81"/>
      <c r="XU92" s="81"/>
      <c r="XV92" s="81"/>
      <c r="XW92" s="81"/>
      <c r="XX92" s="81"/>
      <c r="XY92" s="81"/>
      <c r="XZ92" s="81"/>
      <c r="YA92" s="81"/>
      <c r="YB92" s="81"/>
      <c r="YC92" s="81"/>
      <c r="YD92" s="81"/>
      <c r="YE92" s="81"/>
      <c r="YF92" s="81"/>
      <c r="YG92" s="81"/>
      <c r="YH92" s="81"/>
      <c r="YI92" s="81"/>
      <c r="YJ92" s="81"/>
      <c r="YK92" s="81"/>
      <c r="YL92" s="81"/>
      <c r="YM92" s="81"/>
      <c r="YN92" s="81"/>
      <c r="YO92" s="81"/>
      <c r="YP92" s="81"/>
      <c r="YQ92" s="81"/>
      <c r="YR92" s="81"/>
      <c r="YS92" s="81"/>
      <c r="YT92" s="81"/>
      <c r="YU92" s="81"/>
      <c r="YV92" s="81"/>
      <c r="YW92" s="81"/>
      <c r="YX92" s="81"/>
      <c r="YY92" s="81"/>
      <c r="YZ92" s="81"/>
      <c r="ZA92" s="81"/>
      <c r="ZB92" s="81"/>
      <c r="ZC92" s="81"/>
      <c r="ZD92" s="81"/>
      <c r="ZE92" s="81"/>
      <c r="ZF92" s="81"/>
      <c r="ZG92" s="81"/>
      <c r="ZH92" s="81"/>
      <c r="ZI92" s="81"/>
      <c r="ZJ92" s="81"/>
      <c r="ZK92" s="81"/>
      <c r="ZL92" s="81"/>
      <c r="ZM92" s="81"/>
      <c r="ZN92" s="81"/>
      <c r="ZO92" s="81"/>
      <c r="ZP92" s="81"/>
      <c r="ZQ92" s="81"/>
      <c r="ZR92" s="81"/>
      <c r="ZS92" s="81"/>
      <c r="ZT92" s="81"/>
      <c r="ZU92" s="81"/>
      <c r="ZV92" s="81"/>
      <c r="ZW92" s="81"/>
      <c r="ZX92" s="81"/>
      <c r="ZY92" s="81"/>
      <c r="ZZ92" s="81"/>
      <c r="AAA92" s="81"/>
      <c r="AAB92" s="81"/>
      <c r="AAC92" s="81"/>
      <c r="AAD92" s="81"/>
      <c r="AAE92" s="81"/>
      <c r="AAF92" s="81"/>
      <c r="AAG92" s="81"/>
      <c r="AAH92" s="81"/>
      <c r="AAI92" s="81"/>
      <c r="AAJ92" s="81"/>
      <c r="AAK92" s="81"/>
      <c r="AAL92" s="81"/>
      <c r="AAM92" s="81"/>
      <c r="AAN92" s="81"/>
      <c r="AAO92" s="81"/>
      <c r="AAP92" s="81"/>
      <c r="AAQ92" s="81"/>
      <c r="AAR92" s="81"/>
      <c r="AAS92" s="81"/>
      <c r="AAT92" s="81"/>
      <c r="AAU92" s="81"/>
      <c r="AAV92" s="81"/>
      <c r="AAW92" s="81"/>
      <c r="AAX92" s="81"/>
      <c r="AAY92" s="81"/>
      <c r="AAZ92" s="81"/>
      <c r="ABA92" s="81"/>
      <c r="ABB92" s="81"/>
      <c r="ABC92" s="81"/>
      <c r="ABD92" s="81"/>
      <c r="ABE92" s="81"/>
      <c r="ABF92" s="81"/>
      <c r="ABG92" s="81"/>
      <c r="ABH92" s="81"/>
      <c r="ABI92" s="81"/>
      <c r="ABJ92" s="81"/>
      <c r="ABK92" s="81"/>
      <c r="ABL92" s="81"/>
      <c r="ABM92" s="81"/>
      <c r="ABN92" s="81"/>
      <c r="ABO92" s="81"/>
      <c r="ABP92" s="81"/>
      <c r="ABQ92" s="81"/>
      <c r="ABR92" s="81"/>
      <c r="ABS92" s="81"/>
      <c r="ABT92" s="81"/>
      <c r="ABU92" s="81"/>
      <c r="ABV92" s="81"/>
      <c r="ABW92" s="81"/>
      <c r="ABX92" s="81"/>
      <c r="ABY92" s="81"/>
      <c r="ABZ92" s="81"/>
      <c r="ACA92" s="81"/>
      <c r="ACB92" s="81"/>
      <c r="ACC92" s="81"/>
      <c r="ACD92" s="81"/>
      <c r="ACE92" s="81"/>
      <c r="ACF92" s="81"/>
      <c r="ACG92" s="81"/>
      <c r="ACH92" s="81"/>
      <c r="ACI92" s="81"/>
      <c r="ACJ92" s="81"/>
      <c r="ACK92" s="81"/>
      <c r="ACL92" s="81"/>
      <c r="ACM92" s="81"/>
      <c r="ACN92" s="81"/>
      <c r="ACO92" s="81"/>
      <c r="ACP92" s="81"/>
      <c r="ACQ92" s="81"/>
      <c r="ACR92" s="81"/>
      <c r="ACS92" s="81"/>
      <c r="ACT92" s="81"/>
      <c r="ACU92" s="81"/>
      <c r="ACV92" s="81"/>
      <c r="ACW92" s="81"/>
      <c r="ACX92" s="81"/>
      <c r="ACY92" s="81"/>
      <c r="ACZ92" s="81"/>
      <c r="ADA92" s="81"/>
    </row>
    <row r="93" spans="1:781" s="81" customFormat="1" ht="41.4" customHeight="1" x14ac:dyDescent="0.3">
      <c r="A93" s="63">
        <v>2</v>
      </c>
      <c r="B93" s="69" t="s">
        <v>350</v>
      </c>
      <c r="C93" s="46" t="s">
        <v>70</v>
      </c>
      <c r="D93" s="47"/>
      <c r="E93" s="47"/>
      <c r="F93" s="47"/>
      <c r="G93" s="104"/>
      <c r="H93" s="47">
        <v>1</v>
      </c>
      <c r="I93" s="47" t="s">
        <v>45</v>
      </c>
      <c r="J93" s="47" t="s">
        <v>46</v>
      </c>
      <c r="K93" s="49" t="s">
        <v>42</v>
      </c>
      <c r="L93" s="50">
        <v>2006</v>
      </c>
      <c r="M93" s="61">
        <v>38837</v>
      </c>
      <c r="N93" s="52"/>
      <c r="O93" s="53">
        <v>5</v>
      </c>
      <c r="P93" s="53">
        <v>17</v>
      </c>
      <c r="Q93" s="54" t="s">
        <v>109</v>
      </c>
      <c r="R93" s="55" t="s">
        <v>351</v>
      </c>
      <c r="S93" s="56"/>
      <c r="T93" s="57" t="str">
        <f t="shared" si="10"/>
        <v>Au</v>
      </c>
      <c r="U93" s="56"/>
      <c r="V93" s="56"/>
      <c r="W93" s="56"/>
      <c r="X93" s="56"/>
      <c r="Y93" s="56"/>
      <c r="Z93" s="56"/>
      <c r="AA93" s="56"/>
      <c r="AB93" s="10"/>
      <c r="AC93" s="58">
        <f t="shared" si="0"/>
        <v>0</v>
      </c>
      <c r="AD93" s="58">
        <f t="shared" si="11"/>
        <v>0.12820512820512819</v>
      </c>
      <c r="AE93" s="58">
        <f t="shared" si="12"/>
        <v>1.2142857142857142</v>
      </c>
      <c r="AF93" s="58">
        <f t="shared" si="13"/>
        <v>1.3424908424908424</v>
      </c>
      <c r="AG93" s="59"/>
      <c r="AH93" s="59">
        <f t="shared" si="17"/>
        <v>0</v>
      </c>
      <c r="AI93" s="59">
        <f t="shared" si="18"/>
        <v>1.3424908424908424</v>
      </c>
      <c r="AJ93" s="59">
        <f t="shared" si="19"/>
        <v>0</v>
      </c>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c r="JT93" s="10"/>
      <c r="JU93" s="10"/>
      <c r="JV93" s="10"/>
      <c r="JW93" s="10"/>
      <c r="JX93" s="10"/>
      <c r="JY93" s="10"/>
      <c r="JZ93" s="10"/>
      <c r="KA93" s="10"/>
      <c r="KB93" s="10"/>
      <c r="KC93" s="10"/>
      <c r="KD93" s="10"/>
      <c r="KE93" s="10"/>
      <c r="KF93" s="10"/>
      <c r="KG93" s="10"/>
      <c r="KH93" s="10"/>
      <c r="KI93" s="10"/>
      <c r="KJ93" s="10"/>
      <c r="KK93" s="10"/>
      <c r="KL93" s="10"/>
      <c r="KM93" s="10"/>
      <c r="KN93" s="10"/>
      <c r="KO93" s="10"/>
      <c r="KP93" s="10"/>
      <c r="KQ93" s="10"/>
      <c r="KR93" s="10"/>
      <c r="KS93" s="10"/>
      <c r="KT93" s="10"/>
      <c r="KU93" s="10"/>
      <c r="KV93" s="10"/>
      <c r="KW93" s="10"/>
      <c r="KX93" s="10"/>
      <c r="KY93" s="10"/>
      <c r="KZ93" s="10"/>
      <c r="LA93" s="10"/>
      <c r="LB93" s="10"/>
      <c r="LC93" s="10"/>
      <c r="LD93" s="10"/>
      <c r="LE93" s="10"/>
      <c r="LF93" s="10"/>
      <c r="LG93" s="10"/>
      <c r="LH93" s="10"/>
      <c r="LI93" s="10"/>
      <c r="LJ93" s="10"/>
      <c r="LK93" s="10"/>
      <c r="LL93" s="10"/>
      <c r="LM93" s="10"/>
      <c r="LN93" s="10"/>
      <c r="LO93" s="10"/>
      <c r="LP93" s="10"/>
      <c r="LQ93" s="10"/>
      <c r="LR93" s="10"/>
      <c r="LS93" s="10"/>
      <c r="LT93" s="10"/>
      <c r="LU93" s="10"/>
      <c r="LV93" s="10"/>
      <c r="LW93" s="10"/>
      <c r="LX93" s="10"/>
      <c r="LY93" s="10"/>
      <c r="LZ93" s="10"/>
      <c r="MA93" s="10"/>
      <c r="MB93" s="10"/>
      <c r="MC93" s="10"/>
      <c r="MD93" s="10"/>
      <c r="ME93" s="10"/>
      <c r="MF93" s="10"/>
      <c r="MG93" s="10"/>
      <c r="MH93" s="10"/>
      <c r="MI93" s="10"/>
      <c r="MJ93" s="10"/>
      <c r="MK93" s="10"/>
      <c r="ML93" s="10"/>
      <c r="MM93" s="10"/>
      <c r="MN93" s="10"/>
      <c r="MO93" s="10"/>
      <c r="MP93" s="10"/>
      <c r="MQ93" s="10"/>
      <c r="MR93" s="10"/>
      <c r="MS93" s="10"/>
      <c r="MT93" s="10"/>
      <c r="MU93" s="10"/>
      <c r="MV93" s="10"/>
      <c r="MW93" s="10"/>
      <c r="MX93" s="10"/>
      <c r="MY93" s="10"/>
      <c r="MZ93" s="10"/>
      <c r="NA93" s="10"/>
      <c r="NB93" s="10"/>
      <c r="NC93" s="10"/>
      <c r="ND93" s="10"/>
      <c r="NE93" s="10"/>
      <c r="NF93" s="10"/>
      <c r="NG93" s="10"/>
      <c r="NH93" s="10"/>
      <c r="NI93" s="10"/>
      <c r="NJ93" s="10"/>
      <c r="NK93" s="10"/>
      <c r="NL93" s="10"/>
      <c r="NM93" s="10"/>
      <c r="NN93" s="10"/>
      <c r="NO93" s="10"/>
      <c r="NP93" s="10"/>
      <c r="NQ93" s="10"/>
      <c r="NR93" s="10"/>
      <c r="NS93" s="10"/>
      <c r="NT93" s="10"/>
      <c r="NU93" s="10"/>
      <c r="NV93" s="10"/>
      <c r="NW93" s="10"/>
      <c r="NX93" s="10"/>
      <c r="NY93" s="10"/>
      <c r="NZ93" s="10"/>
      <c r="OA93" s="10"/>
      <c r="OB93" s="10"/>
      <c r="OC93" s="10"/>
      <c r="OD93" s="10"/>
      <c r="OE93" s="10"/>
      <c r="OF93" s="10"/>
      <c r="OG93" s="10"/>
      <c r="OH93" s="10"/>
      <c r="OI93" s="10"/>
      <c r="OJ93" s="10"/>
      <c r="OK93" s="10"/>
      <c r="OL93" s="10"/>
      <c r="OM93" s="10"/>
      <c r="ON93" s="10"/>
      <c r="OO93" s="10"/>
      <c r="OP93" s="10"/>
      <c r="OQ93" s="10"/>
      <c r="OR93" s="10"/>
      <c r="OS93" s="10"/>
      <c r="OT93" s="10"/>
      <c r="OU93" s="10"/>
      <c r="OV93" s="10"/>
      <c r="OW93" s="10"/>
      <c r="OX93" s="10"/>
      <c r="OY93" s="10"/>
      <c r="OZ93" s="10"/>
      <c r="PA93" s="10"/>
      <c r="PB93" s="10"/>
      <c r="PC93" s="10"/>
      <c r="PD93" s="10"/>
      <c r="PE93" s="10"/>
      <c r="PF93" s="10"/>
      <c r="PG93" s="10"/>
      <c r="PH93" s="10"/>
      <c r="PI93" s="10"/>
      <c r="PJ93" s="10"/>
      <c r="PK93" s="10"/>
      <c r="PL93" s="10"/>
      <c r="PM93" s="10"/>
      <c r="PN93" s="10"/>
      <c r="PO93" s="10"/>
      <c r="PP93" s="10"/>
      <c r="PQ93" s="10"/>
      <c r="PR93" s="10"/>
      <c r="PS93" s="10"/>
      <c r="PT93" s="10"/>
      <c r="PU93" s="10"/>
      <c r="PV93" s="10"/>
      <c r="PW93" s="10"/>
      <c r="PX93" s="10"/>
      <c r="PY93" s="10"/>
      <c r="PZ93" s="10"/>
      <c r="QA93" s="10"/>
      <c r="QB93" s="10"/>
      <c r="QC93" s="10"/>
      <c r="QD93" s="10"/>
      <c r="QE93" s="10"/>
      <c r="QF93" s="10"/>
      <c r="QG93" s="10"/>
      <c r="QH93" s="10"/>
      <c r="QI93" s="10"/>
      <c r="QJ93" s="10"/>
      <c r="QK93" s="10"/>
      <c r="QL93" s="10"/>
      <c r="QM93" s="10"/>
      <c r="QN93" s="10"/>
      <c r="QO93" s="10"/>
      <c r="QP93" s="10"/>
      <c r="QQ93" s="10"/>
      <c r="QR93" s="10"/>
      <c r="QS93" s="10"/>
      <c r="QT93" s="10"/>
      <c r="QU93" s="10"/>
      <c r="QV93" s="10"/>
      <c r="QW93" s="10"/>
      <c r="QX93" s="10"/>
      <c r="QY93" s="10"/>
      <c r="QZ93" s="10"/>
      <c r="RA93" s="10"/>
      <c r="RB93" s="10"/>
      <c r="RC93" s="10"/>
      <c r="RD93" s="10"/>
      <c r="RE93" s="10"/>
      <c r="RF93" s="10"/>
      <c r="RG93" s="10"/>
      <c r="RH93" s="10"/>
      <c r="RI93" s="10"/>
      <c r="RJ93" s="10"/>
      <c r="RK93" s="10"/>
      <c r="RL93" s="10"/>
      <c r="RM93" s="10"/>
      <c r="RN93" s="10"/>
      <c r="RO93" s="10"/>
      <c r="RP93" s="10"/>
      <c r="RQ93" s="10"/>
      <c r="RR93" s="10"/>
      <c r="RS93" s="10"/>
      <c r="RT93" s="10"/>
      <c r="RU93" s="10"/>
      <c r="RV93" s="10"/>
      <c r="RW93" s="10"/>
      <c r="RX93" s="10"/>
      <c r="RY93" s="10"/>
      <c r="RZ93" s="10"/>
      <c r="SA93" s="10"/>
      <c r="SB93" s="10"/>
      <c r="SC93" s="10"/>
      <c r="SD93" s="10"/>
      <c r="SE93" s="10"/>
      <c r="SF93" s="10"/>
      <c r="SG93" s="10"/>
      <c r="SH93" s="10"/>
      <c r="SI93" s="10"/>
      <c r="SJ93" s="10"/>
      <c r="SK93" s="10"/>
      <c r="SL93" s="10"/>
      <c r="SM93" s="10"/>
      <c r="SN93" s="10"/>
      <c r="SO93" s="10"/>
      <c r="SP93" s="10"/>
      <c r="SQ93" s="10"/>
      <c r="SR93" s="10"/>
      <c r="SS93" s="10"/>
      <c r="ST93" s="10"/>
      <c r="SU93" s="10"/>
      <c r="SV93" s="10"/>
      <c r="SW93" s="10"/>
      <c r="SX93" s="10"/>
      <c r="SY93" s="10"/>
      <c r="SZ93" s="10"/>
      <c r="TA93" s="10"/>
      <c r="TB93" s="10"/>
      <c r="TC93" s="10"/>
      <c r="TD93" s="10"/>
      <c r="TE93" s="10"/>
      <c r="TF93" s="10"/>
      <c r="TG93" s="10"/>
      <c r="TH93" s="10"/>
      <c r="TI93" s="10"/>
      <c r="TJ93" s="10"/>
      <c r="TK93" s="10"/>
      <c r="TL93" s="10"/>
      <c r="TM93" s="10"/>
      <c r="TN93" s="10"/>
      <c r="TO93" s="10"/>
      <c r="TP93" s="10"/>
      <c r="TQ93" s="10"/>
      <c r="TR93" s="10"/>
      <c r="TS93" s="10"/>
      <c r="TT93" s="10"/>
      <c r="TU93" s="10"/>
      <c r="TV93" s="10"/>
      <c r="TW93" s="10"/>
      <c r="TX93" s="10"/>
      <c r="TY93" s="10"/>
      <c r="TZ93" s="10"/>
      <c r="UA93" s="10"/>
      <c r="UB93" s="10"/>
      <c r="UC93" s="10"/>
      <c r="UD93" s="10"/>
      <c r="UE93" s="10"/>
      <c r="UF93" s="10"/>
      <c r="UG93" s="10"/>
      <c r="UH93" s="10"/>
      <c r="UI93" s="10"/>
      <c r="UJ93" s="10"/>
      <c r="UK93" s="10"/>
      <c r="UL93" s="10"/>
      <c r="UM93" s="10"/>
      <c r="UN93" s="10"/>
      <c r="UO93" s="10"/>
      <c r="UP93" s="10"/>
      <c r="UQ93" s="10"/>
      <c r="UR93" s="10"/>
      <c r="US93" s="10"/>
      <c r="UT93" s="10"/>
      <c r="UU93" s="10"/>
      <c r="UV93" s="10"/>
      <c r="UW93" s="10"/>
      <c r="UX93" s="10"/>
      <c r="UY93" s="10"/>
      <c r="UZ93" s="10"/>
      <c r="VA93" s="10"/>
      <c r="VB93" s="10"/>
      <c r="VC93" s="10"/>
      <c r="VD93" s="10"/>
      <c r="VE93" s="10"/>
      <c r="VF93" s="10"/>
      <c r="VG93" s="10"/>
      <c r="VH93" s="10"/>
      <c r="VI93" s="10"/>
      <c r="VJ93" s="10"/>
      <c r="VK93" s="10"/>
      <c r="VL93" s="10"/>
      <c r="VM93" s="10"/>
      <c r="VN93" s="10"/>
      <c r="VO93" s="10"/>
      <c r="VP93" s="10"/>
      <c r="VQ93" s="10"/>
      <c r="VR93" s="10"/>
      <c r="VS93" s="10"/>
      <c r="VT93" s="10"/>
      <c r="VU93" s="10"/>
      <c r="VV93" s="10"/>
      <c r="VW93" s="10"/>
      <c r="VX93" s="10"/>
      <c r="VY93" s="10"/>
      <c r="VZ93" s="10"/>
      <c r="WA93" s="10"/>
      <c r="WB93" s="10"/>
      <c r="WC93" s="10"/>
      <c r="WD93" s="10"/>
      <c r="WE93" s="10"/>
      <c r="WF93" s="10"/>
      <c r="WG93" s="10"/>
      <c r="WH93" s="10"/>
      <c r="WI93" s="10"/>
      <c r="WJ93" s="10"/>
      <c r="WK93" s="10"/>
      <c r="WL93" s="10"/>
      <c r="WM93" s="10"/>
      <c r="WN93" s="10"/>
      <c r="WO93" s="10"/>
      <c r="WP93" s="10"/>
      <c r="WQ93" s="10"/>
      <c r="WR93" s="10"/>
      <c r="WS93" s="10"/>
      <c r="WT93" s="10"/>
      <c r="WU93" s="10"/>
      <c r="WV93" s="10"/>
      <c r="WW93" s="10"/>
      <c r="WX93" s="10"/>
      <c r="WY93" s="10"/>
      <c r="WZ93" s="10"/>
      <c r="XA93" s="10"/>
      <c r="XB93" s="10"/>
      <c r="XC93" s="10"/>
      <c r="XD93" s="10"/>
      <c r="XE93" s="10"/>
      <c r="XF93" s="10"/>
      <c r="XG93" s="10"/>
      <c r="XH93" s="10"/>
      <c r="XI93" s="10"/>
      <c r="XJ93" s="10"/>
      <c r="XK93" s="10"/>
      <c r="XL93" s="10"/>
      <c r="XM93" s="10"/>
      <c r="XN93" s="10"/>
      <c r="XO93" s="10"/>
      <c r="XP93" s="10"/>
      <c r="XQ93" s="10"/>
      <c r="XR93" s="10"/>
      <c r="XS93" s="10"/>
      <c r="XT93" s="10"/>
      <c r="XU93" s="10"/>
      <c r="XV93" s="10"/>
      <c r="XW93" s="10"/>
      <c r="XX93" s="10"/>
      <c r="XY93" s="10"/>
      <c r="XZ93" s="10"/>
      <c r="YA93" s="10"/>
      <c r="YB93" s="10"/>
      <c r="YC93" s="10"/>
      <c r="YD93" s="10"/>
      <c r="YE93" s="10"/>
      <c r="YF93" s="10"/>
      <c r="YG93" s="10"/>
      <c r="YH93" s="10"/>
      <c r="YI93" s="10"/>
      <c r="YJ93" s="10"/>
      <c r="YK93" s="10"/>
      <c r="YL93" s="10"/>
      <c r="YM93" s="10"/>
      <c r="YN93" s="10"/>
      <c r="YO93" s="10"/>
      <c r="YP93" s="10"/>
      <c r="YQ93" s="10"/>
      <c r="YR93" s="10"/>
      <c r="YS93" s="10"/>
      <c r="YT93" s="10"/>
      <c r="YU93" s="10"/>
      <c r="YV93" s="10"/>
      <c r="YW93" s="10"/>
      <c r="YX93" s="10"/>
      <c r="YY93" s="10"/>
      <c r="YZ93" s="10"/>
      <c r="ZA93" s="10"/>
      <c r="ZB93" s="10"/>
      <c r="ZC93" s="10"/>
      <c r="ZD93" s="10"/>
      <c r="ZE93" s="10"/>
      <c r="ZF93" s="10"/>
      <c r="ZG93" s="10"/>
      <c r="ZH93" s="10"/>
      <c r="ZI93" s="10"/>
      <c r="ZJ93" s="10"/>
      <c r="ZK93" s="10"/>
      <c r="ZL93" s="10"/>
      <c r="ZM93" s="10"/>
      <c r="ZN93" s="10"/>
      <c r="ZO93" s="10"/>
      <c r="ZP93" s="10"/>
      <c r="ZQ93" s="10"/>
      <c r="ZR93" s="10"/>
      <c r="ZS93" s="10"/>
      <c r="ZT93" s="10"/>
      <c r="ZU93" s="10"/>
      <c r="ZV93" s="10"/>
      <c r="ZW93" s="10"/>
      <c r="ZX93" s="10"/>
      <c r="ZY93" s="10"/>
      <c r="ZZ93" s="10"/>
      <c r="AAA93" s="10"/>
      <c r="AAB93" s="10"/>
      <c r="AAC93" s="10"/>
      <c r="AAD93" s="10"/>
      <c r="AAE93" s="10"/>
      <c r="AAF93" s="10"/>
      <c r="AAG93" s="10"/>
      <c r="AAH93" s="10"/>
      <c r="AAI93" s="10"/>
      <c r="AAJ93" s="10"/>
      <c r="AAK93" s="10"/>
      <c r="AAL93" s="10"/>
      <c r="AAM93" s="10"/>
      <c r="AAN93" s="10"/>
      <c r="AAO93" s="10"/>
      <c r="AAP93" s="10"/>
      <c r="AAQ93" s="10"/>
      <c r="AAR93" s="10"/>
      <c r="AAS93" s="10"/>
      <c r="AAT93" s="10"/>
      <c r="AAU93" s="10"/>
      <c r="AAV93" s="10"/>
      <c r="AAW93" s="10"/>
      <c r="AAX93" s="10"/>
      <c r="AAY93" s="10"/>
      <c r="AAZ93" s="10"/>
      <c r="ABA93" s="10"/>
      <c r="ABB93" s="10"/>
      <c r="ABC93" s="10"/>
      <c r="ABD93" s="10"/>
      <c r="ABE93" s="10"/>
      <c r="ABF93" s="10"/>
      <c r="ABG93" s="10"/>
      <c r="ABH93" s="10"/>
      <c r="ABI93" s="10"/>
      <c r="ABJ93" s="10"/>
      <c r="ABK93" s="10"/>
      <c r="ABL93" s="10"/>
      <c r="ABM93" s="10"/>
      <c r="ABN93" s="10"/>
      <c r="ABO93" s="10"/>
      <c r="ABP93" s="10"/>
      <c r="ABQ93" s="10"/>
      <c r="ABR93" s="10"/>
      <c r="ABS93" s="10"/>
      <c r="ABT93" s="10"/>
      <c r="ABU93" s="10"/>
      <c r="ABV93" s="10"/>
      <c r="ABW93" s="10"/>
      <c r="ABX93" s="10"/>
      <c r="ABY93" s="10"/>
      <c r="ABZ93" s="10"/>
      <c r="ACA93" s="10"/>
      <c r="ACB93" s="10"/>
      <c r="ACC93" s="10"/>
      <c r="ACD93" s="10"/>
      <c r="ACE93" s="10"/>
      <c r="ACF93" s="10"/>
      <c r="ACG93" s="10"/>
      <c r="ACH93" s="10"/>
      <c r="ACI93" s="10"/>
      <c r="ACJ93" s="10"/>
      <c r="ACK93" s="10"/>
      <c r="ACL93" s="10"/>
      <c r="ACM93" s="10"/>
      <c r="ACN93" s="10"/>
      <c r="ACO93" s="10"/>
      <c r="ACP93" s="10"/>
      <c r="ACQ93" s="10"/>
      <c r="ACR93" s="10"/>
      <c r="ACS93" s="10"/>
      <c r="ACT93" s="10"/>
      <c r="ACU93" s="10"/>
      <c r="ACV93" s="10"/>
      <c r="ACW93" s="10"/>
      <c r="ACX93" s="10"/>
      <c r="ACY93" s="10"/>
      <c r="ACZ93" s="10"/>
      <c r="ADA93" s="10"/>
    </row>
    <row r="94" spans="1:781" s="10" customFormat="1" ht="63.6" customHeight="1" x14ac:dyDescent="0.3">
      <c r="A94" s="63">
        <v>2</v>
      </c>
      <c r="B94" s="69" t="s">
        <v>339</v>
      </c>
      <c r="C94" s="46" t="s">
        <v>44</v>
      </c>
      <c r="D94" s="47"/>
      <c r="E94" s="47"/>
      <c r="F94" s="47"/>
      <c r="G94" s="104"/>
      <c r="H94" s="47">
        <v>1</v>
      </c>
      <c r="I94" s="47" t="s">
        <v>45</v>
      </c>
      <c r="J94" s="47" t="s">
        <v>149</v>
      </c>
      <c r="K94" s="49" t="s">
        <v>42</v>
      </c>
      <c r="L94" s="50">
        <v>2006</v>
      </c>
      <c r="M94" s="113">
        <v>38777</v>
      </c>
      <c r="N94" s="52">
        <v>400000</v>
      </c>
      <c r="O94" s="53"/>
      <c r="P94" s="53"/>
      <c r="Q94" s="54" t="s">
        <v>352</v>
      </c>
      <c r="R94" s="114" t="s">
        <v>353</v>
      </c>
      <c r="S94" s="56" t="s">
        <v>341</v>
      </c>
      <c r="T94" s="57" t="str">
        <f t="shared" si="10"/>
        <v>Al</v>
      </c>
      <c r="U94" s="56"/>
      <c r="V94" s="56"/>
      <c r="W94" s="56"/>
      <c r="X94" s="56"/>
      <c r="Y94" s="56"/>
      <c r="Z94" s="56"/>
      <c r="AA94" s="56"/>
      <c r="AC94" s="58">
        <f t="shared" si="0"/>
        <v>0.21089782896502418</v>
      </c>
      <c r="AD94" s="58">
        <f t="shared" si="11"/>
        <v>0</v>
      </c>
      <c r="AE94" s="58">
        <f t="shared" si="12"/>
        <v>0</v>
      </c>
      <c r="AF94" s="58">
        <f t="shared" si="13"/>
        <v>0.21089782896502418</v>
      </c>
      <c r="AG94" s="59"/>
      <c r="AH94" s="59">
        <f t="shared" si="17"/>
        <v>0</v>
      </c>
      <c r="AI94" s="59">
        <f t="shared" si="18"/>
        <v>0.21089782896502418</v>
      </c>
      <c r="AJ94" s="59">
        <f t="shared" si="19"/>
        <v>0</v>
      </c>
    </row>
    <row r="95" spans="1:781" s="10" customFormat="1" ht="15.6" x14ac:dyDescent="0.3">
      <c r="A95" s="63">
        <v>2</v>
      </c>
      <c r="B95" s="69" t="s">
        <v>354</v>
      </c>
      <c r="C95" s="46" t="s">
        <v>97</v>
      </c>
      <c r="D95" s="47" t="s">
        <v>117</v>
      </c>
      <c r="E95" s="47" t="s">
        <v>256</v>
      </c>
      <c r="F95" s="47">
        <v>43</v>
      </c>
      <c r="G95" s="104">
        <v>500000</v>
      </c>
      <c r="H95" s="47">
        <v>1</v>
      </c>
      <c r="I95" s="47" t="s">
        <v>45</v>
      </c>
      <c r="J95" s="47" t="s">
        <v>260</v>
      </c>
      <c r="K95" s="49"/>
      <c r="L95" s="50">
        <v>2005</v>
      </c>
      <c r="M95" s="61">
        <v>38498</v>
      </c>
      <c r="N95" s="52">
        <v>170000</v>
      </c>
      <c r="O95" s="53">
        <v>25</v>
      </c>
      <c r="P95" s="53"/>
      <c r="Q95" s="54" t="s">
        <v>355</v>
      </c>
      <c r="R95" s="114" t="s">
        <v>356</v>
      </c>
      <c r="S95" s="56"/>
      <c r="T95" s="57" t="str">
        <f t="shared" si="10"/>
        <v>Cu</v>
      </c>
      <c r="U95" s="56"/>
      <c r="V95" s="56"/>
      <c r="W95" s="56"/>
      <c r="X95" s="56"/>
      <c r="Y95" s="56"/>
      <c r="Z95" s="56"/>
      <c r="AA95" s="56"/>
      <c r="AC95" s="58"/>
      <c r="AD95" s="58"/>
      <c r="AE95" s="58"/>
      <c r="AF95" s="58"/>
      <c r="AG95" s="59"/>
      <c r="AH95" s="59"/>
      <c r="AI95" s="59"/>
      <c r="AJ95" s="59"/>
    </row>
    <row r="96" spans="1:781" s="10" customFormat="1" ht="15.6" x14ac:dyDescent="0.3">
      <c r="A96" s="60">
        <v>3</v>
      </c>
      <c r="B96" s="69" t="s">
        <v>357</v>
      </c>
      <c r="C96" s="46" t="s">
        <v>97</v>
      </c>
      <c r="D96" s="47"/>
      <c r="E96" s="47"/>
      <c r="F96" s="47"/>
      <c r="G96" s="104"/>
      <c r="H96" s="47"/>
      <c r="I96" s="47"/>
      <c r="J96" s="47"/>
      <c r="K96" s="49"/>
      <c r="L96" s="50">
        <v>2005</v>
      </c>
      <c r="M96" s="61">
        <v>38467</v>
      </c>
      <c r="N96" s="52">
        <v>40000</v>
      </c>
      <c r="O96" s="53">
        <v>12</v>
      </c>
      <c r="P96" s="53"/>
      <c r="Q96" s="54" t="s">
        <v>355</v>
      </c>
      <c r="R96" s="114"/>
      <c r="S96" s="56"/>
      <c r="T96" s="57" t="str">
        <f t="shared" si="10"/>
        <v>Cu</v>
      </c>
      <c r="U96" s="56"/>
      <c r="V96" s="56"/>
      <c r="W96" s="56"/>
      <c r="X96" s="56"/>
      <c r="Y96" s="56"/>
      <c r="Z96" s="56"/>
      <c r="AA96" s="56"/>
      <c r="AC96" s="58"/>
      <c r="AD96" s="58"/>
      <c r="AE96" s="58"/>
      <c r="AF96" s="58"/>
      <c r="AG96" s="59"/>
      <c r="AH96" s="59"/>
      <c r="AI96" s="59"/>
      <c r="AJ96" s="59"/>
    </row>
    <row r="97" spans="1:786" s="106" customFormat="1" ht="36" x14ac:dyDescent="0.3">
      <c r="A97" s="66">
        <v>4</v>
      </c>
      <c r="B97" s="108" t="s">
        <v>358</v>
      </c>
      <c r="C97" s="46" t="s">
        <v>180</v>
      </c>
      <c r="D97" s="110"/>
      <c r="E97" s="109"/>
      <c r="F97" s="109"/>
      <c r="G97" s="104"/>
      <c r="H97" s="47">
        <v>1</v>
      </c>
      <c r="I97" s="47" t="s">
        <v>45</v>
      </c>
      <c r="J97" s="47" t="s">
        <v>51</v>
      </c>
      <c r="K97" s="49" t="s">
        <v>42</v>
      </c>
      <c r="L97" s="50">
        <v>2005</v>
      </c>
      <c r="M97" s="61">
        <v>38456</v>
      </c>
      <c r="N97" s="111">
        <v>64350</v>
      </c>
      <c r="O97" s="110"/>
      <c r="P97" s="109"/>
      <c r="Q97" s="115" t="s">
        <v>109</v>
      </c>
      <c r="R97" s="112" t="s">
        <v>359</v>
      </c>
      <c r="S97" s="56" t="s">
        <v>323</v>
      </c>
      <c r="T97" s="57" t="str">
        <f t="shared" si="10"/>
        <v>P</v>
      </c>
      <c r="U97" s="56"/>
      <c r="V97" s="56"/>
      <c r="W97" s="56"/>
      <c r="X97" s="56"/>
      <c r="Y97" s="56"/>
      <c r="Z97" s="56"/>
      <c r="AA97" s="56"/>
      <c r="AB97" s="80"/>
      <c r="AC97" s="58">
        <f t="shared" ref="AC97:AC131" si="20">N97/1896653</f>
        <v>3.3928188234748267E-2</v>
      </c>
      <c r="AD97" s="58">
        <f t="shared" si="11"/>
        <v>0</v>
      </c>
      <c r="AE97" s="58">
        <f t="shared" si="12"/>
        <v>0</v>
      </c>
      <c r="AF97" s="58">
        <f t="shared" si="13"/>
        <v>3.3928188234748267E-2</v>
      </c>
      <c r="AG97" s="59"/>
      <c r="AH97" s="59">
        <f t="shared" ref="AH97:AH110" si="21">IF(A97=1,AF97,0)</f>
        <v>0</v>
      </c>
      <c r="AI97" s="59">
        <f t="shared" ref="AI97:AI110" si="22">IF(A97=2,AF97,0)</f>
        <v>0</v>
      </c>
      <c r="AJ97" s="59">
        <f t="shared" ref="AJ97:AJ110" si="23">IF(A97=3,AF97,0)</f>
        <v>0</v>
      </c>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c r="DT97" s="81"/>
      <c r="DU97" s="81"/>
      <c r="DV97" s="81"/>
      <c r="DW97" s="81"/>
      <c r="DX97" s="81"/>
      <c r="DY97" s="81"/>
      <c r="DZ97" s="81"/>
      <c r="EA97" s="81"/>
      <c r="EB97" s="81"/>
      <c r="EC97" s="81"/>
      <c r="ED97" s="81"/>
      <c r="EE97" s="81"/>
      <c r="EF97" s="81"/>
      <c r="EG97" s="81"/>
      <c r="EH97" s="81"/>
      <c r="EI97" s="81"/>
      <c r="EJ97" s="81"/>
      <c r="EK97" s="81"/>
      <c r="EL97" s="81"/>
      <c r="EM97" s="81"/>
      <c r="EN97" s="81"/>
      <c r="EO97" s="81"/>
      <c r="EP97" s="81"/>
      <c r="EQ97" s="81"/>
      <c r="ER97" s="81"/>
      <c r="ES97" s="81"/>
      <c r="ET97" s="81"/>
      <c r="EU97" s="81"/>
      <c r="EV97" s="81"/>
      <c r="EW97" s="81"/>
      <c r="EX97" s="81"/>
      <c r="EY97" s="81"/>
      <c r="EZ97" s="81"/>
      <c r="FA97" s="81"/>
      <c r="FB97" s="81"/>
      <c r="FC97" s="81"/>
      <c r="FD97" s="81"/>
      <c r="FE97" s="81"/>
      <c r="FF97" s="81"/>
      <c r="FG97" s="81"/>
      <c r="FH97" s="81"/>
      <c r="FI97" s="81"/>
      <c r="FJ97" s="81"/>
      <c r="FK97" s="81"/>
      <c r="FL97" s="81"/>
      <c r="FM97" s="81"/>
      <c r="FN97" s="81"/>
      <c r="FO97" s="81"/>
      <c r="FP97" s="81"/>
      <c r="FQ97" s="81"/>
      <c r="FR97" s="81"/>
      <c r="FS97" s="81"/>
      <c r="FT97" s="81"/>
      <c r="FU97" s="81"/>
      <c r="FV97" s="81"/>
      <c r="FW97" s="81"/>
      <c r="FX97" s="81"/>
      <c r="FY97" s="81"/>
      <c r="FZ97" s="81"/>
      <c r="GA97" s="81"/>
      <c r="GB97" s="81"/>
      <c r="GC97" s="81"/>
      <c r="GD97" s="81"/>
      <c r="GE97" s="81"/>
      <c r="GF97" s="81"/>
      <c r="GG97" s="81"/>
      <c r="GH97" s="81"/>
      <c r="GI97" s="81"/>
      <c r="GJ97" s="81"/>
      <c r="GK97" s="81"/>
      <c r="GL97" s="81"/>
      <c r="GM97" s="81"/>
      <c r="GN97" s="81"/>
      <c r="GO97" s="81"/>
      <c r="GP97" s="81"/>
      <c r="GQ97" s="81"/>
      <c r="GR97" s="81"/>
      <c r="GS97" s="81"/>
      <c r="GT97" s="81"/>
      <c r="GU97" s="81"/>
      <c r="GV97" s="81"/>
      <c r="GW97" s="81"/>
      <c r="GX97" s="81"/>
      <c r="GY97" s="81"/>
      <c r="GZ97" s="81"/>
      <c r="HA97" s="81"/>
      <c r="HB97" s="81"/>
      <c r="HC97" s="81"/>
      <c r="HD97" s="81"/>
      <c r="HE97" s="81"/>
      <c r="HF97" s="81"/>
      <c r="HG97" s="81"/>
      <c r="HH97" s="81"/>
      <c r="HI97" s="81"/>
      <c r="HJ97" s="81"/>
      <c r="HK97" s="81"/>
      <c r="HL97" s="81"/>
      <c r="HM97" s="81"/>
      <c r="HN97" s="81"/>
      <c r="HO97" s="81"/>
      <c r="HP97" s="81"/>
      <c r="HQ97" s="81"/>
      <c r="HR97" s="81"/>
      <c r="HS97" s="81"/>
      <c r="HT97" s="81"/>
      <c r="HU97" s="81"/>
      <c r="HV97" s="81"/>
      <c r="HW97" s="81"/>
      <c r="HX97" s="81"/>
      <c r="HY97" s="81"/>
      <c r="HZ97" s="81"/>
      <c r="IA97" s="81"/>
      <c r="IB97" s="81"/>
      <c r="IC97" s="81"/>
      <c r="ID97" s="81"/>
      <c r="IE97" s="81"/>
      <c r="IF97" s="81"/>
      <c r="IG97" s="81"/>
      <c r="IH97" s="81"/>
      <c r="II97" s="81"/>
      <c r="IJ97" s="81"/>
      <c r="IK97" s="81"/>
      <c r="IL97" s="81"/>
      <c r="IM97" s="81"/>
      <c r="IN97" s="81"/>
      <c r="IO97" s="81"/>
      <c r="IP97" s="81"/>
      <c r="IQ97" s="81"/>
      <c r="IR97" s="81"/>
      <c r="IS97" s="81"/>
      <c r="IT97" s="81"/>
      <c r="IU97" s="81"/>
      <c r="IV97" s="81"/>
      <c r="IW97" s="81"/>
      <c r="IX97" s="81"/>
      <c r="IY97" s="81"/>
      <c r="IZ97" s="81"/>
      <c r="JA97" s="81"/>
      <c r="JB97" s="81"/>
      <c r="JC97" s="81"/>
      <c r="JD97" s="81"/>
      <c r="JE97" s="81"/>
      <c r="JF97" s="81"/>
      <c r="JG97" s="81"/>
      <c r="JH97" s="81"/>
      <c r="JI97" s="81"/>
      <c r="JJ97" s="81"/>
      <c r="JK97" s="81"/>
      <c r="JL97" s="81"/>
      <c r="JM97" s="81"/>
      <c r="JN97" s="81"/>
      <c r="JO97" s="81"/>
      <c r="JP97" s="81"/>
      <c r="JQ97" s="81"/>
      <c r="JR97" s="81"/>
      <c r="JS97" s="81"/>
      <c r="JT97" s="81"/>
      <c r="JU97" s="81"/>
      <c r="JV97" s="81"/>
      <c r="JW97" s="81"/>
      <c r="JX97" s="81"/>
      <c r="JY97" s="81"/>
      <c r="JZ97" s="81"/>
      <c r="KA97" s="81"/>
      <c r="KB97" s="81"/>
      <c r="KC97" s="81"/>
      <c r="KD97" s="81"/>
      <c r="KE97" s="81"/>
      <c r="KF97" s="81"/>
      <c r="KG97" s="81"/>
      <c r="KH97" s="81"/>
      <c r="KI97" s="81"/>
      <c r="KJ97" s="81"/>
      <c r="KK97" s="81"/>
      <c r="KL97" s="81"/>
      <c r="KM97" s="81"/>
      <c r="KN97" s="81"/>
      <c r="KO97" s="81"/>
      <c r="KP97" s="81"/>
      <c r="KQ97" s="81"/>
      <c r="KR97" s="81"/>
      <c r="KS97" s="81"/>
      <c r="KT97" s="81"/>
      <c r="KU97" s="81"/>
      <c r="KV97" s="81"/>
      <c r="KW97" s="81"/>
      <c r="KX97" s="81"/>
      <c r="KY97" s="81"/>
      <c r="KZ97" s="81"/>
      <c r="LA97" s="81"/>
      <c r="LB97" s="81"/>
      <c r="LC97" s="81"/>
      <c r="LD97" s="81"/>
      <c r="LE97" s="81"/>
      <c r="LF97" s="81"/>
      <c r="LG97" s="81"/>
      <c r="LH97" s="81"/>
      <c r="LI97" s="81"/>
      <c r="LJ97" s="81"/>
      <c r="LK97" s="81"/>
      <c r="LL97" s="81"/>
      <c r="LM97" s="81"/>
      <c r="LN97" s="81"/>
      <c r="LO97" s="81"/>
      <c r="LP97" s="81"/>
      <c r="LQ97" s="81"/>
      <c r="LR97" s="81"/>
      <c r="LS97" s="81"/>
      <c r="LT97" s="81"/>
      <c r="LU97" s="81"/>
      <c r="LV97" s="81"/>
      <c r="LW97" s="81"/>
      <c r="LX97" s="81"/>
      <c r="LY97" s="81"/>
      <c r="LZ97" s="81"/>
      <c r="MA97" s="81"/>
      <c r="MB97" s="81"/>
      <c r="MC97" s="81"/>
      <c r="MD97" s="81"/>
      <c r="ME97" s="81"/>
      <c r="MF97" s="81"/>
      <c r="MG97" s="81"/>
      <c r="MH97" s="81"/>
      <c r="MI97" s="81"/>
      <c r="MJ97" s="81"/>
      <c r="MK97" s="81"/>
      <c r="ML97" s="81"/>
      <c r="MM97" s="81"/>
      <c r="MN97" s="81"/>
      <c r="MO97" s="81"/>
      <c r="MP97" s="81"/>
      <c r="MQ97" s="81"/>
      <c r="MR97" s="81"/>
      <c r="MS97" s="81"/>
      <c r="MT97" s="81"/>
      <c r="MU97" s="81"/>
      <c r="MV97" s="81"/>
      <c r="MW97" s="81"/>
      <c r="MX97" s="81"/>
      <c r="MY97" s="81"/>
      <c r="MZ97" s="81"/>
      <c r="NA97" s="81"/>
      <c r="NB97" s="81"/>
      <c r="NC97" s="81"/>
      <c r="ND97" s="81"/>
      <c r="NE97" s="81"/>
      <c r="NF97" s="81"/>
      <c r="NG97" s="81"/>
      <c r="NH97" s="81"/>
      <c r="NI97" s="81"/>
      <c r="NJ97" s="81"/>
      <c r="NK97" s="81"/>
      <c r="NL97" s="81"/>
      <c r="NM97" s="81"/>
      <c r="NN97" s="81"/>
      <c r="NO97" s="81"/>
      <c r="NP97" s="81"/>
      <c r="NQ97" s="81"/>
      <c r="NR97" s="81"/>
      <c r="NS97" s="81"/>
      <c r="NT97" s="81"/>
      <c r="NU97" s="81"/>
      <c r="NV97" s="81"/>
      <c r="NW97" s="81"/>
      <c r="NX97" s="81"/>
      <c r="NY97" s="81"/>
      <c r="NZ97" s="81"/>
      <c r="OA97" s="81"/>
      <c r="OB97" s="81"/>
      <c r="OC97" s="81"/>
      <c r="OD97" s="81"/>
      <c r="OE97" s="81"/>
      <c r="OF97" s="81"/>
      <c r="OG97" s="81"/>
      <c r="OH97" s="81"/>
      <c r="OI97" s="81"/>
      <c r="OJ97" s="81"/>
      <c r="OK97" s="81"/>
      <c r="OL97" s="81"/>
      <c r="OM97" s="81"/>
      <c r="ON97" s="81"/>
      <c r="OO97" s="81"/>
      <c r="OP97" s="81"/>
      <c r="OQ97" s="81"/>
      <c r="OR97" s="81"/>
      <c r="OS97" s="81"/>
      <c r="OT97" s="81"/>
      <c r="OU97" s="81"/>
      <c r="OV97" s="81"/>
      <c r="OW97" s="81"/>
      <c r="OX97" s="81"/>
      <c r="OY97" s="81"/>
      <c r="OZ97" s="81"/>
      <c r="PA97" s="81"/>
      <c r="PB97" s="81"/>
      <c r="PC97" s="81"/>
      <c r="PD97" s="81"/>
      <c r="PE97" s="81"/>
      <c r="PF97" s="81"/>
      <c r="PG97" s="81"/>
      <c r="PH97" s="81"/>
      <c r="PI97" s="81"/>
      <c r="PJ97" s="81"/>
      <c r="PK97" s="81"/>
      <c r="PL97" s="81"/>
      <c r="PM97" s="81"/>
      <c r="PN97" s="81"/>
      <c r="PO97" s="81"/>
      <c r="PP97" s="81"/>
      <c r="PQ97" s="81"/>
      <c r="PR97" s="81"/>
      <c r="PS97" s="81"/>
      <c r="PT97" s="81"/>
      <c r="PU97" s="81"/>
      <c r="PV97" s="81"/>
      <c r="PW97" s="81"/>
      <c r="PX97" s="81"/>
      <c r="PY97" s="81"/>
      <c r="PZ97" s="81"/>
      <c r="QA97" s="81"/>
      <c r="QB97" s="81"/>
      <c r="QC97" s="81"/>
      <c r="QD97" s="81"/>
      <c r="QE97" s="81"/>
      <c r="QF97" s="81"/>
      <c r="QG97" s="81"/>
      <c r="QH97" s="81"/>
      <c r="QI97" s="81"/>
      <c r="QJ97" s="81"/>
      <c r="QK97" s="81"/>
      <c r="QL97" s="81"/>
      <c r="QM97" s="81"/>
      <c r="QN97" s="81"/>
      <c r="QO97" s="81"/>
      <c r="QP97" s="81"/>
      <c r="QQ97" s="81"/>
      <c r="QR97" s="81"/>
      <c r="QS97" s="81"/>
      <c r="QT97" s="81"/>
      <c r="QU97" s="81"/>
      <c r="QV97" s="81"/>
      <c r="QW97" s="81"/>
      <c r="QX97" s="81"/>
      <c r="QY97" s="81"/>
      <c r="QZ97" s="81"/>
      <c r="RA97" s="81"/>
      <c r="RB97" s="81"/>
      <c r="RC97" s="81"/>
      <c r="RD97" s="81"/>
      <c r="RE97" s="81"/>
      <c r="RF97" s="81"/>
      <c r="RG97" s="81"/>
      <c r="RH97" s="81"/>
      <c r="RI97" s="81"/>
      <c r="RJ97" s="81"/>
      <c r="RK97" s="81"/>
      <c r="RL97" s="81"/>
      <c r="RM97" s="81"/>
      <c r="RN97" s="81"/>
      <c r="RO97" s="81"/>
      <c r="RP97" s="81"/>
      <c r="RQ97" s="81"/>
      <c r="RR97" s="81"/>
      <c r="RS97" s="81"/>
      <c r="RT97" s="81"/>
      <c r="RU97" s="81"/>
      <c r="RV97" s="81"/>
      <c r="RW97" s="81"/>
      <c r="RX97" s="81"/>
      <c r="RY97" s="81"/>
      <c r="RZ97" s="81"/>
      <c r="SA97" s="81"/>
      <c r="SB97" s="81"/>
      <c r="SC97" s="81"/>
      <c r="SD97" s="81"/>
      <c r="SE97" s="81"/>
      <c r="SF97" s="81"/>
      <c r="SG97" s="81"/>
      <c r="SH97" s="81"/>
      <c r="SI97" s="81"/>
      <c r="SJ97" s="81"/>
      <c r="SK97" s="81"/>
      <c r="SL97" s="81"/>
      <c r="SM97" s="81"/>
      <c r="SN97" s="81"/>
      <c r="SO97" s="81"/>
      <c r="SP97" s="81"/>
      <c r="SQ97" s="81"/>
      <c r="SR97" s="81"/>
      <c r="SS97" s="81"/>
      <c r="ST97" s="81"/>
      <c r="SU97" s="81"/>
      <c r="SV97" s="81"/>
      <c r="SW97" s="81"/>
      <c r="SX97" s="81"/>
      <c r="SY97" s="81"/>
      <c r="SZ97" s="81"/>
      <c r="TA97" s="81"/>
      <c r="TB97" s="81"/>
      <c r="TC97" s="81"/>
      <c r="TD97" s="81"/>
      <c r="TE97" s="81"/>
      <c r="TF97" s="81"/>
      <c r="TG97" s="81"/>
      <c r="TH97" s="81"/>
      <c r="TI97" s="81"/>
      <c r="TJ97" s="81"/>
      <c r="TK97" s="81"/>
      <c r="TL97" s="81"/>
      <c r="TM97" s="81"/>
      <c r="TN97" s="81"/>
      <c r="TO97" s="81"/>
      <c r="TP97" s="81"/>
      <c r="TQ97" s="81"/>
      <c r="TR97" s="81"/>
      <c r="TS97" s="81"/>
      <c r="TT97" s="81"/>
      <c r="TU97" s="81"/>
      <c r="TV97" s="81"/>
      <c r="TW97" s="81"/>
      <c r="TX97" s="81"/>
      <c r="TY97" s="81"/>
      <c r="TZ97" s="81"/>
      <c r="UA97" s="81"/>
      <c r="UB97" s="81"/>
      <c r="UC97" s="81"/>
      <c r="UD97" s="81"/>
      <c r="UE97" s="81"/>
      <c r="UF97" s="81"/>
      <c r="UG97" s="81"/>
      <c r="UH97" s="81"/>
      <c r="UI97" s="81"/>
      <c r="UJ97" s="81"/>
      <c r="UK97" s="81"/>
      <c r="UL97" s="81"/>
      <c r="UM97" s="81"/>
      <c r="UN97" s="81"/>
      <c r="UO97" s="81"/>
      <c r="UP97" s="81"/>
      <c r="UQ97" s="81"/>
      <c r="UR97" s="81"/>
      <c r="US97" s="81"/>
      <c r="UT97" s="81"/>
      <c r="UU97" s="81"/>
      <c r="UV97" s="81"/>
      <c r="UW97" s="81"/>
      <c r="UX97" s="81"/>
      <c r="UY97" s="81"/>
      <c r="UZ97" s="81"/>
      <c r="VA97" s="81"/>
      <c r="VB97" s="81"/>
      <c r="VC97" s="81"/>
      <c r="VD97" s="81"/>
      <c r="VE97" s="81"/>
      <c r="VF97" s="81"/>
      <c r="VG97" s="81"/>
      <c r="VH97" s="81"/>
      <c r="VI97" s="81"/>
      <c r="VJ97" s="81"/>
      <c r="VK97" s="81"/>
      <c r="VL97" s="81"/>
      <c r="VM97" s="81"/>
      <c r="VN97" s="81"/>
      <c r="VO97" s="81"/>
      <c r="VP97" s="81"/>
      <c r="VQ97" s="81"/>
      <c r="VR97" s="81"/>
      <c r="VS97" s="81"/>
      <c r="VT97" s="81"/>
      <c r="VU97" s="81"/>
      <c r="VV97" s="81"/>
      <c r="VW97" s="81"/>
      <c r="VX97" s="81"/>
      <c r="VY97" s="81"/>
      <c r="VZ97" s="81"/>
      <c r="WA97" s="81"/>
      <c r="WB97" s="81"/>
      <c r="WC97" s="81"/>
      <c r="WD97" s="81"/>
      <c r="WE97" s="81"/>
      <c r="WF97" s="81"/>
      <c r="WG97" s="81"/>
      <c r="WH97" s="81"/>
      <c r="WI97" s="81"/>
      <c r="WJ97" s="81"/>
      <c r="WK97" s="81"/>
      <c r="WL97" s="81"/>
      <c r="WM97" s="81"/>
      <c r="WN97" s="81"/>
      <c r="WO97" s="81"/>
      <c r="WP97" s="81"/>
      <c r="WQ97" s="81"/>
      <c r="WR97" s="81"/>
      <c r="WS97" s="81"/>
      <c r="WT97" s="81"/>
      <c r="WU97" s="81"/>
      <c r="WV97" s="81"/>
      <c r="WW97" s="81"/>
      <c r="WX97" s="81"/>
      <c r="WY97" s="81"/>
      <c r="WZ97" s="81"/>
      <c r="XA97" s="81"/>
      <c r="XB97" s="81"/>
      <c r="XC97" s="81"/>
      <c r="XD97" s="81"/>
      <c r="XE97" s="81"/>
      <c r="XF97" s="81"/>
      <c r="XG97" s="81"/>
      <c r="XH97" s="81"/>
      <c r="XI97" s="81"/>
      <c r="XJ97" s="81"/>
      <c r="XK97" s="81"/>
      <c r="XL97" s="81"/>
      <c r="XM97" s="81"/>
      <c r="XN97" s="81"/>
      <c r="XO97" s="81"/>
      <c r="XP97" s="81"/>
      <c r="XQ97" s="81"/>
      <c r="XR97" s="81"/>
      <c r="XS97" s="81"/>
      <c r="XT97" s="81"/>
      <c r="XU97" s="81"/>
      <c r="XV97" s="81"/>
      <c r="XW97" s="81"/>
      <c r="XX97" s="81"/>
      <c r="XY97" s="81"/>
      <c r="XZ97" s="81"/>
      <c r="YA97" s="81"/>
      <c r="YB97" s="81"/>
      <c r="YC97" s="81"/>
      <c r="YD97" s="81"/>
      <c r="YE97" s="81"/>
      <c r="YF97" s="81"/>
      <c r="YG97" s="81"/>
      <c r="YH97" s="81"/>
      <c r="YI97" s="81"/>
      <c r="YJ97" s="81"/>
      <c r="YK97" s="81"/>
      <c r="YL97" s="81"/>
      <c r="YM97" s="81"/>
      <c r="YN97" s="81"/>
      <c r="YO97" s="81"/>
      <c r="YP97" s="81"/>
      <c r="YQ97" s="81"/>
      <c r="YR97" s="81"/>
      <c r="YS97" s="81"/>
      <c r="YT97" s="81"/>
      <c r="YU97" s="81"/>
      <c r="YV97" s="81"/>
      <c r="YW97" s="81"/>
      <c r="YX97" s="81"/>
      <c r="YY97" s="81"/>
      <c r="YZ97" s="81"/>
      <c r="ZA97" s="81"/>
      <c r="ZB97" s="81"/>
      <c r="ZC97" s="81"/>
      <c r="ZD97" s="81"/>
      <c r="ZE97" s="81"/>
      <c r="ZF97" s="81"/>
      <c r="ZG97" s="81"/>
      <c r="ZH97" s="81"/>
      <c r="ZI97" s="81"/>
      <c r="ZJ97" s="81"/>
      <c r="ZK97" s="81"/>
      <c r="ZL97" s="81"/>
      <c r="ZM97" s="81"/>
      <c r="ZN97" s="81"/>
      <c r="ZO97" s="81"/>
      <c r="ZP97" s="81"/>
      <c r="ZQ97" s="81"/>
      <c r="ZR97" s="81"/>
      <c r="ZS97" s="81"/>
      <c r="ZT97" s="81"/>
      <c r="ZU97" s="81"/>
      <c r="ZV97" s="81"/>
      <c r="ZW97" s="81"/>
      <c r="ZX97" s="81"/>
      <c r="ZY97" s="81"/>
      <c r="ZZ97" s="81"/>
      <c r="AAA97" s="81"/>
      <c r="AAB97" s="81"/>
      <c r="AAC97" s="81"/>
      <c r="AAD97" s="81"/>
      <c r="AAE97" s="81"/>
      <c r="AAF97" s="81"/>
      <c r="AAG97" s="81"/>
      <c r="AAH97" s="81"/>
      <c r="AAI97" s="81"/>
      <c r="AAJ97" s="81"/>
      <c r="AAK97" s="81"/>
      <c r="AAL97" s="81"/>
      <c r="AAM97" s="81"/>
      <c r="AAN97" s="81"/>
      <c r="AAO97" s="81"/>
      <c r="AAP97" s="81"/>
      <c r="AAQ97" s="81"/>
      <c r="AAR97" s="81"/>
      <c r="AAS97" s="81"/>
      <c r="AAT97" s="81"/>
      <c r="AAU97" s="81"/>
      <c r="AAV97" s="81"/>
      <c r="AAW97" s="81"/>
      <c r="AAX97" s="81"/>
      <c r="AAY97" s="81"/>
      <c r="AAZ97" s="81"/>
      <c r="ABA97" s="81"/>
      <c r="ABB97" s="81"/>
      <c r="ABC97" s="81"/>
      <c r="ABD97" s="81"/>
      <c r="ABE97" s="81"/>
      <c r="ABF97" s="81"/>
      <c r="ABG97" s="81"/>
      <c r="ABH97" s="81"/>
      <c r="ABI97" s="81"/>
      <c r="ABJ97" s="81"/>
      <c r="ABK97" s="81"/>
      <c r="ABL97" s="81"/>
      <c r="ABM97" s="81"/>
      <c r="ABN97" s="81"/>
      <c r="ABO97" s="81"/>
      <c r="ABP97" s="81"/>
      <c r="ABQ97" s="81"/>
      <c r="ABR97" s="81"/>
      <c r="ABS97" s="81"/>
      <c r="ABT97" s="81"/>
      <c r="ABU97" s="81"/>
      <c r="ABV97" s="81"/>
      <c r="ABW97" s="81"/>
      <c r="ABX97" s="81"/>
      <c r="ABY97" s="81"/>
      <c r="ABZ97" s="81"/>
      <c r="ACA97" s="81"/>
      <c r="ACB97" s="81"/>
      <c r="ACC97" s="81"/>
      <c r="ACD97" s="81"/>
      <c r="ACE97" s="81"/>
      <c r="ACF97" s="81"/>
      <c r="ACG97" s="81"/>
      <c r="ACH97" s="81"/>
      <c r="ACI97" s="81"/>
      <c r="ACJ97" s="81"/>
      <c r="ACK97" s="81"/>
      <c r="ACL97" s="81"/>
      <c r="ACM97" s="81"/>
      <c r="ACN97" s="81"/>
      <c r="ACO97" s="81"/>
      <c r="ACP97" s="81"/>
      <c r="ACQ97" s="81"/>
      <c r="ACR97" s="81"/>
      <c r="ACS97" s="81"/>
      <c r="ACT97" s="81"/>
      <c r="ACU97" s="81"/>
      <c r="ACV97" s="81"/>
      <c r="ACW97" s="81"/>
      <c r="ACX97" s="81"/>
      <c r="ACY97" s="81"/>
      <c r="ACZ97" s="81"/>
      <c r="ADA97" s="81"/>
    </row>
    <row r="98" spans="1:786" s="81" customFormat="1" ht="15.6" x14ac:dyDescent="0.3">
      <c r="A98" s="60">
        <v>3</v>
      </c>
      <c r="B98" s="69" t="s">
        <v>360</v>
      </c>
      <c r="C98" s="46" t="s">
        <v>361</v>
      </c>
      <c r="D98" s="47" t="s">
        <v>325</v>
      </c>
      <c r="E98" s="47" t="s">
        <v>256</v>
      </c>
      <c r="F98" s="47">
        <v>12</v>
      </c>
      <c r="G98" s="104"/>
      <c r="H98" s="47">
        <v>2</v>
      </c>
      <c r="I98" s="47" t="s">
        <v>45</v>
      </c>
      <c r="J98" s="47" t="s">
        <v>188</v>
      </c>
      <c r="K98" s="49" t="s">
        <v>42</v>
      </c>
      <c r="L98" s="50">
        <v>2004</v>
      </c>
      <c r="M98" s="61">
        <v>38321</v>
      </c>
      <c r="N98" s="52">
        <v>7000</v>
      </c>
      <c r="O98" s="53"/>
      <c r="P98" s="53"/>
      <c r="Q98" s="54" t="s">
        <v>109</v>
      </c>
      <c r="R98" s="55" t="s">
        <v>362</v>
      </c>
      <c r="S98" s="56" t="s">
        <v>363</v>
      </c>
      <c r="T98" s="57" t="str">
        <f t="shared" si="10"/>
        <v>Hg</v>
      </c>
      <c r="U98" s="56">
        <v>1.1000000000000001</v>
      </c>
      <c r="V98" s="56"/>
      <c r="W98" s="56"/>
      <c r="X98" s="56"/>
      <c r="Y98" s="56">
        <v>1940</v>
      </c>
      <c r="Z98" s="56"/>
      <c r="AA98" s="56"/>
      <c r="AB98" s="10"/>
      <c r="AC98" s="58">
        <f t="shared" si="20"/>
        <v>3.690712006887923E-3</v>
      </c>
      <c r="AD98" s="58">
        <f t="shared" si="11"/>
        <v>0</v>
      </c>
      <c r="AE98" s="58">
        <f t="shared" si="12"/>
        <v>0</v>
      </c>
      <c r="AF98" s="58">
        <f t="shared" si="13"/>
        <v>3.690712006887923E-3</v>
      </c>
      <c r="AG98" s="59"/>
      <c r="AH98" s="59">
        <f t="shared" si="21"/>
        <v>0</v>
      </c>
      <c r="AI98" s="59">
        <f t="shared" si="22"/>
        <v>0</v>
      </c>
      <c r="AJ98" s="59">
        <f t="shared" si="23"/>
        <v>3.690712006887923E-3</v>
      </c>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c r="IW98" s="10"/>
      <c r="IX98" s="10"/>
      <c r="IY98" s="10"/>
      <c r="IZ98" s="10"/>
      <c r="JA98" s="10"/>
      <c r="JB98" s="10"/>
      <c r="JC98" s="10"/>
      <c r="JD98" s="10"/>
      <c r="JE98" s="10"/>
      <c r="JF98" s="10"/>
      <c r="JG98" s="10"/>
      <c r="JH98" s="10"/>
      <c r="JI98" s="10"/>
      <c r="JJ98" s="10"/>
      <c r="JK98" s="10"/>
      <c r="JL98" s="10"/>
      <c r="JM98" s="10"/>
      <c r="JN98" s="10"/>
      <c r="JO98" s="10"/>
      <c r="JP98" s="10"/>
      <c r="JQ98" s="10"/>
      <c r="JR98" s="10"/>
      <c r="JS98" s="10"/>
      <c r="JT98" s="10"/>
      <c r="JU98" s="10"/>
      <c r="JV98" s="10"/>
      <c r="JW98" s="10"/>
      <c r="JX98" s="10"/>
      <c r="JY98" s="10"/>
      <c r="JZ98" s="10"/>
      <c r="KA98" s="10"/>
      <c r="KB98" s="10"/>
      <c r="KC98" s="10"/>
      <c r="KD98" s="10"/>
      <c r="KE98" s="10"/>
      <c r="KF98" s="10"/>
      <c r="KG98" s="10"/>
      <c r="KH98" s="10"/>
      <c r="KI98" s="10"/>
      <c r="KJ98" s="10"/>
      <c r="KK98" s="10"/>
      <c r="KL98" s="10"/>
      <c r="KM98" s="10"/>
      <c r="KN98" s="10"/>
      <c r="KO98" s="10"/>
      <c r="KP98" s="10"/>
      <c r="KQ98" s="10"/>
      <c r="KR98" s="10"/>
      <c r="KS98" s="10"/>
      <c r="KT98" s="10"/>
      <c r="KU98" s="10"/>
      <c r="KV98" s="10"/>
      <c r="KW98" s="10"/>
      <c r="KX98" s="10"/>
      <c r="KY98" s="10"/>
      <c r="KZ98" s="10"/>
      <c r="LA98" s="10"/>
      <c r="LB98" s="10"/>
      <c r="LC98" s="10"/>
      <c r="LD98" s="10"/>
      <c r="LE98" s="10"/>
      <c r="LF98" s="10"/>
      <c r="LG98" s="10"/>
      <c r="LH98" s="10"/>
      <c r="LI98" s="10"/>
      <c r="LJ98" s="10"/>
      <c r="LK98" s="10"/>
      <c r="LL98" s="10"/>
      <c r="LM98" s="10"/>
      <c r="LN98" s="10"/>
      <c r="LO98" s="10"/>
      <c r="LP98" s="10"/>
      <c r="LQ98" s="10"/>
      <c r="LR98" s="10"/>
      <c r="LS98" s="10"/>
      <c r="LT98" s="10"/>
      <c r="LU98" s="10"/>
      <c r="LV98" s="10"/>
      <c r="LW98" s="10"/>
      <c r="LX98" s="10"/>
      <c r="LY98" s="10"/>
      <c r="LZ98" s="10"/>
      <c r="MA98" s="10"/>
      <c r="MB98" s="10"/>
      <c r="MC98" s="10"/>
      <c r="MD98" s="10"/>
      <c r="ME98" s="10"/>
      <c r="MF98" s="10"/>
      <c r="MG98" s="10"/>
      <c r="MH98" s="10"/>
      <c r="MI98" s="10"/>
      <c r="MJ98" s="10"/>
      <c r="MK98" s="10"/>
      <c r="ML98" s="10"/>
      <c r="MM98" s="10"/>
      <c r="MN98" s="10"/>
      <c r="MO98" s="10"/>
      <c r="MP98" s="10"/>
      <c r="MQ98" s="10"/>
      <c r="MR98" s="10"/>
      <c r="MS98" s="10"/>
      <c r="MT98" s="10"/>
      <c r="MU98" s="10"/>
      <c r="MV98" s="10"/>
      <c r="MW98" s="10"/>
      <c r="MX98" s="10"/>
      <c r="MY98" s="10"/>
      <c r="MZ98" s="10"/>
      <c r="NA98" s="10"/>
      <c r="NB98" s="10"/>
      <c r="NC98" s="10"/>
      <c r="ND98" s="10"/>
      <c r="NE98" s="10"/>
      <c r="NF98" s="10"/>
      <c r="NG98" s="10"/>
      <c r="NH98" s="10"/>
      <c r="NI98" s="10"/>
      <c r="NJ98" s="10"/>
      <c r="NK98" s="10"/>
      <c r="NL98" s="10"/>
      <c r="NM98" s="10"/>
      <c r="NN98" s="10"/>
      <c r="NO98" s="10"/>
      <c r="NP98" s="10"/>
      <c r="NQ98" s="10"/>
      <c r="NR98" s="10"/>
      <c r="NS98" s="10"/>
      <c r="NT98" s="10"/>
      <c r="NU98" s="10"/>
      <c r="NV98" s="10"/>
      <c r="NW98" s="10"/>
      <c r="NX98" s="10"/>
      <c r="NY98" s="10"/>
      <c r="NZ98" s="10"/>
      <c r="OA98" s="10"/>
      <c r="OB98" s="10"/>
      <c r="OC98" s="10"/>
      <c r="OD98" s="10"/>
      <c r="OE98" s="10"/>
      <c r="OF98" s="10"/>
      <c r="OG98" s="10"/>
      <c r="OH98" s="10"/>
      <c r="OI98" s="10"/>
      <c r="OJ98" s="10"/>
      <c r="OK98" s="10"/>
      <c r="OL98" s="10"/>
      <c r="OM98" s="10"/>
      <c r="ON98" s="10"/>
      <c r="OO98" s="10"/>
      <c r="OP98" s="10"/>
      <c r="OQ98" s="10"/>
      <c r="OR98" s="10"/>
      <c r="OS98" s="10"/>
      <c r="OT98" s="10"/>
      <c r="OU98" s="10"/>
      <c r="OV98" s="10"/>
      <c r="OW98" s="10"/>
      <c r="OX98" s="10"/>
      <c r="OY98" s="10"/>
      <c r="OZ98" s="10"/>
      <c r="PA98" s="10"/>
      <c r="PB98" s="10"/>
      <c r="PC98" s="10"/>
      <c r="PD98" s="10"/>
      <c r="PE98" s="10"/>
      <c r="PF98" s="10"/>
      <c r="PG98" s="10"/>
      <c r="PH98" s="10"/>
      <c r="PI98" s="10"/>
      <c r="PJ98" s="10"/>
      <c r="PK98" s="10"/>
      <c r="PL98" s="10"/>
      <c r="PM98" s="10"/>
      <c r="PN98" s="10"/>
      <c r="PO98" s="10"/>
      <c r="PP98" s="10"/>
      <c r="PQ98" s="10"/>
      <c r="PR98" s="10"/>
      <c r="PS98" s="10"/>
      <c r="PT98" s="10"/>
      <c r="PU98" s="10"/>
      <c r="PV98" s="10"/>
      <c r="PW98" s="10"/>
      <c r="PX98" s="10"/>
      <c r="PY98" s="10"/>
      <c r="PZ98" s="10"/>
      <c r="QA98" s="10"/>
      <c r="QB98" s="10"/>
      <c r="QC98" s="10"/>
      <c r="QD98" s="10"/>
      <c r="QE98" s="10"/>
      <c r="QF98" s="10"/>
      <c r="QG98" s="10"/>
      <c r="QH98" s="10"/>
      <c r="QI98" s="10"/>
      <c r="QJ98" s="10"/>
      <c r="QK98" s="10"/>
      <c r="QL98" s="10"/>
      <c r="QM98" s="10"/>
      <c r="QN98" s="10"/>
      <c r="QO98" s="10"/>
      <c r="QP98" s="10"/>
      <c r="QQ98" s="10"/>
      <c r="QR98" s="10"/>
      <c r="QS98" s="10"/>
      <c r="QT98" s="10"/>
      <c r="QU98" s="10"/>
      <c r="QV98" s="10"/>
      <c r="QW98" s="10"/>
      <c r="QX98" s="10"/>
      <c r="QY98" s="10"/>
      <c r="QZ98" s="10"/>
      <c r="RA98" s="10"/>
      <c r="RB98" s="10"/>
      <c r="RC98" s="10"/>
      <c r="RD98" s="10"/>
      <c r="RE98" s="10"/>
      <c r="RF98" s="10"/>
      <c r="RG98" s="10"/>
      <c r="RH98" s="10"/>
      <c r="RI98" s="10"/>
      <c r="RJ98" s="10"/>
      <c r="RK98" s="10"/>
      <c r="RL98" s="10"/>
      <c r="RM98" s="10"/>
      <c r="RN98" s="10"/>
      <c r="RO98" s="10"/>
      <c r="RP98" s="10"/>
      <c r="RQ98" s="10"/>
      <c r="RR98" s="10"/>
      <c r="RS98" s="10"/>
      <c r="RT98" s="10"/>
      <c r="RU98" s="10"/>
      <c r="RV98" s="10"/>
      <c r="RW98" s="10"/>
      <c r="RX98" s="10"/>
      <c r="RY98" s="10"/>
      <c r="RZ98" s="10"/>
      <c r="SA98" s="10"/>
      <c r="SB98" s="10"/>
      <c r="SC98" s="10"/>
      <c r="SD98" s="10"/>
      <c r="SE98" s="10"/>
      <c r="SF98" s="10"/>
      <c r="SG98" s="10"/>
      <c r="SH98" s="10"/>
      <c r="SI98" s="10"/>
      <c r="SJ98" s="10"/>
      <c r="SK98" s="10"/>
      <c r="SL98" s="10"/>
      <c r="SM98" s="10"/>
      <c r="SN98" s="10"/>
      <c r="SO98" s="10"/>
      <c r="SP98" s="10"/>
      <c r="SQ98" s="10"/>
      <c r="SR98" s="10"/>
      <c r="SS98" s="10"/>
      <c r="ST98" s="10"/>
      <c r="SU98" s="10"/>
      <c r="SV98" s="10"/>
      <c r="SW98" s="10"/>
      <c r="SX98" s="10"/>
      <c r="SY98" s="10"/>
      <c r="SZ98" s="10"/>
      <c r="TA98" s="10"/>
      <c r="TB98" s="10"/>
      <c r="TC98" s="10"/>
      <c r="TD98" s="10"/>
      <c r="TE98" s="10"/>
      <c r="TF98" s="10"/>
      <c r="TG98" s="10"/>
      <c r="TH98" s="10"/>
      <c r="TI98" s="10"/>
      <c r="TJ98" s="10"/>
      <c r="TK98" s="10"/>
      <c r="TL98" s="10"/>
      <c r="TM98" s="10"/>
      <c r="TN98" s="10"/>
      <c r="TO98" s="10"/>
      <c r="TP98" s="10"/>
      <c r="TQ98" s="10"/>
      <c r="TR98" s="10"/>
      <c r="TS98" s="10"/>
      <c r="TT98" s="10"/>
      <c r="TU98" s="10"/>
      <c r="TV98" s="10"/>
      <c r="TW98" s="10"/>
      <c r="TX98" s="10"/>
      <c r="TY98" s="10"/>
      <c r="TZ98" s="10"/>
      <c r="UA98" s="10"/>
      <c r="UB98" s="10"/>
      <c r="UC98" s="10"/>
      <c r="UD98" s="10"/>
      <c r="UE98" s="10"/>
      <c r="UF98" s="10"/>
      <c r="UG98" s="10"/>
      <c r="UH98" s="10"/>
      <c r="UI98" s="10"/>
      <c r="UJ98" s="10"/>
      <c r="UK98" s="10"/>
      <c r="UL98" s="10"/>
      <c r="UM98" s="10"/>
      <c r="UN98" s="10"/>
      <c r="UO98" s="10"/>
      <c r="UP98" s="10"/>
      <c r="UQ98" s="10"/>
      <c r="UR98" s="10"/>
      <c r="US98" s="10"/>
      <c r="UT98" s="10"/>
      <c r="UU98" s="10"/>
      <c r="UV98" s="10"/>
      <c r="UW98" s="10"/>
      <c r="UX98" s="10"/>
      <c r="UY98" s="10"/>
      <c r="UZ98" s="10"/>
      <c r="VA98" s="10"/>
      <c r="VB98" s="10"/>
      <c r="VC98" s="10"/>
      <c r="VD98" s="10"/>
      <c r="VE98" s="10"/>
      <c r="VF98" s="10"/>
      <c r="VG98" s="10"/>
      <c r="VH98" s="10"/>
      <c r="VI98" s="10"/>
      <c r="VJ98" s="10"/>
      <c r="VK98" s="10"/>
      <c r="VL98" s="10"/>
      <c r="VM98" s="10"/>
      <c r="VN98" s="10"/>
      <c r="VO98" s="10"/>
      <c r="VP98" s="10"/>
      <c r="VQ98" s="10"/>
      <c r="VR98" s="10"/>
      <c r="VS98" s="10"/>
      <c r="VT98" s="10"/>
      <c r="VU98" s="10"/>
      <c r="VV98" s="10"/>
      <c r="VW98" s="10"/>
      <c r="VX98" s="10"/>
      <c r="VY98" s="10"/>
      <c r="VZ98" s="10"/>
      <c r="WA98" s="10"/>
      <c r="WB98" s="10"/>
      <c r="WC98" s="10"/>
      <c r="WD98" s="10"/>
      <c r="WE98" s="10"/>
      <c r="WF98" s="10"/>
      <c r="WG98" s="10"/>
      <c r="WH98" s="10"/>
      <c r="WI98" s="10"/>
      <c r="WJ98" s="10"/>
      <c r="WK98" s="10"/>
      <c r="WL98" s="10"/>
      <c r="WM98" s="10"/>
      <c r="WN98" s="10"/>
      <c r="WO98" s="10"/>
      <c r="WP98" s="10"/>
      <c r="WQ98" s="10"/>
      <c r="WR98" s="10"/>
      <c r="WS98" s="10"/>
      <c r="WT98" s="10"/>
      <c r="WU98" s="10"/>
      <c r="WV98" s="10"/>
      <c r="WW98" s="10"/>
      <c r="WX98" s="10"/>
      <c r="WY98" s="10"/>
      <c r="WZ98" s="10"/>
      <c r="XA98" s="10"/>
      <c r="XB98" s="10"/>
      <c r="XC98" s="10"/>
      <c r="XD98" s="10"/>
      <c r="XE98" s="10"/>
      <c r="XF98" s="10"/>
      <c r="XG98" s="10"/>
      <c r="XH98" s="10"/>
      <c r="XI98" s="10"/>
      <c r="XJ98" s="10"/>
      <c r="XK98" s="10"/>
      <c r="XL98" s="10"/>
      <c r="XM98" s="10"/>
      <c r="XN98" s="10"/>
      <c r="XO98" s="10"/>
      <c r="XP98" s="10"/>
      <c r="XQ98" s="10"/>
      <c r="XR98" s="10"/>
      <c r="XS98" s="10"/>
      <c r="XT98" s="10"/>
      <c r="XU98" s="10"/>
      <c r="XV98" s="10"/>
      <c r="XW98" s="10"/>
      <c r="XX98" s="10"/>
      <c r="XY98" s="10"/>
      <c r="XZ98" s="10"/>
      <c r="YA98" s="10"/>
      <c r="YB98" s="10"/>
      <c r="YC98" s="10"/>
      <c r="YD98" s="10"/>
      <c r="YE98" s="10"/>
      <c r="YF98" s="10"/>
      <c r="YG98" s="10"/>
      <c r="YH98" s="10"/>
      <c r="YI98" s="10"/>
      <c r="YJ98" s="10"/>
      <c r="YK98" s="10"/>
      <c r="YL98" s="10"/>
      <c r="YM98" s="10"/>
      <c r="YN98" s="10"/>
      <c r="YO98" s="10"/>
      <c r="YP98" s="10"/>
      <c r="YQ98" s="10"/>
      <c r="YR98" s="10"/>
      <c r="YS98" s="10"/>
      <c r="YT98" s="10"/>
      <c r="YU98" s="10"/>
      <c r="YV98" s="10"/>
      <c r="YW98" s="10"/>
      <c r="YX98" s="10"/>
      <c r="YY98" s="10"/>
      <c r="YZ98" s="10"/>
      <c r="ZA98" s="10"/>
      <c r="ZB98" s="10"/>
      <c r="ZC98" s="10"/>
      <c r="ZD98" s="10"/>
      <c r="ZE98" s="10"/>
      <c r="ZF98" s="10"/>
      <c r="ZG98" s="10"/>
      <c r="ZH98" s="10"/>
      <c r="ZI98" s="10"/>
      <c r="ZJ98" s="10"/>
      <c r="ZK98" s="10"/>
      <c r="ZL98" s="10"/>
      <c r="ZM98" s="10"/>
      <c r="ZN98" s="10"/>
      <c r="ZO98" s="10"/>
      <c r="ZP98" s="10"/>
      <c r="ZQ98" s="10"/>
      <c r="ZR98" s="10"/>
      <c r="ZS98" s="10"/>
      <c r="ZT98" s="10"/>
      <c r="ZU98" s="10"/>
      <c r="ZV98" s="10"/>
      <c r="ZW98" s="10"/>
      <c r="ZX98" s="10"/>
      <c r="ZY98" s="10"/>
      <c r="ZZ98" s="10"/>
      <c r="AAA98" s="10"/>
      <c r="AAB98" s="10"/>
      <c r="AAC98" s="10"/>
      <c r="AAD98" s="10"/>
      <c r="AAE98" s="10"/>
      <c r="AAF98" s="10"/>
      <c r="AAG98" s="10"/>
      <c r="AAH98" s="10"/>
      <c r="AAI98" s="10"/>
      <c r="AAJ98" s="10"/>
      <c r="AAK98" s="10"/>
      <c r="AAL98" s="10"/>
      <c r="AAM98" s="10"/>
      <c r="AAN98" s="10"/>
      <c r="AAO98" s="10"/>
      <c r="AAP98" s="10"/>
      <c r="AAQ98" s="10"/>
      <c r="AAR98" s="10"/>
      <c r="AAS98" s="10"/>
      <c r="AAT98" s="10"/>
      <c r="AAU98" s="10"/>
      <c r="AAV98" s="10"/>
      <c r="AAW98" s="10"/>
      <c r="AAX98" s="10"/>
      <c r="AAY98" s="10"/>
      <c r="AAZ98" s="10"/>
      <c r="ABA98" s="10"/>
      <c r="ABB98" s="10"/>
      <c r="ABC98" s="10"/>
      <c r="ABD98" s="10"/>
      <c r="ABE98" s="10"/>
      <c r="ABF98" s="10"/>
      <c r="ABG98" s="10"/>
      <c r="ABH98" s="10"/>
      <c r="ABI98" s="10"/>
      <c r="ABJ98" s="10"/>
      <c r="ABK98" s="10"/>
      <c r="ABL98" s="10"/>
      <c r="ABM98" s="10"/>
      <c r="ABN98" s="10"/>
      <c r="ABO98" s="10"/>
      <c r="ABP98" s="10"/>
      <c r="ABQ98" s="10"/>
      <c r="ABR98" s="10"/>
      <c r="ABS98" s="10"/>
      <c r="ABT98" s="10"/>
      <c r="ABU98" s="10"/>
      <c r="ABV98" s="10"/>
      <c r="ABW98" s="10"/>
      <c r="ABX98" s="10"/>
      <c r="ABY98" s="10"/>
      <c r="ABZ98" s="10"/>
      <c r="ACA98" s="10"/>
      <c r="ACB98" s="10"/>
      <c r="ACC98" s="10"/>
      <c r="ACD98" s="10"/>
      <c r="ACE98" s="10"/>
      <c r="ACF98" s="10"/>
      <c r="ACG98" s="10"/>
      <c r="ACH98" s="10"/>
      <c r="ACI98" s="10"/>
      <c r="ACJ98" s="10"/>
      <c r="ACK98" s="10"/>
      <c r="ACL98" s="10"/>
      <c r="ACM98" s="10"/>
      <c r="ACN98" s="10"/>
      <c r="ACO98" s="10"/>
      <c r="ACP98" s="10"/>
      <c r="ACQ98" s="10"/>
      <c r="ACR98" s="10"/>
      <c r="ACS98" s="10"/>
      <c r="ACT98" s="10"/>
      <c r="ACU98" s="10"/>
      <c r="ACV98" s="10"/>
      <c r="ACW98" s="10"/>
      <c r="ACX98" s="10"/>
      <c r="ACY98" s="10"/>
      <c r="ACZ98" s="10"/>
      <c r="ADA98" s="10"/>
    </row>
    <row r="99" spans="1:786" s="10" customFormat="1" ht="24" x14ac:dyDescent="0.3">
      <c r="A99" s="63">
        <v>2</v>
      </c>
      <c r="B99" s="69" t="s">
        <v>364</v>
      </c>
      <c r="C99" s="46" t="s">
        <v>180</v>
      </c>
      <c r="D99" s="47"/>
      <c r="E99" s="47"/>
      <c r="F99" s="47"/>
      <c r="G99" s="104"/>
      <c r="H99" s="47">
        <v>3</v>
      </c>
      <c r="I99" s="47" t="s">
        <v>149</v>
      </c>
      <c r="J99" s="47" t="s">
        <v>51</v>
      </c>
      <c r="K99" s="49" t="s">
        <v>42</v>
      </c>
      <c r="L99" s="50">
        <v>2004</v>
      </c>
      <c r="M99" s="51">
        <v>38235</v>
      </c>
      <c r="N99" s="52">
        <v>227000</v>
      </c>
      <c r="O99" s="53"/>
      <c r="P99" s="53"/>
      <c r="Q99" s="54" t="s">
        <v>109</v>
      </c>
      <c r="R99" s="55" t="s">
        <v>365</v>
      </c>
      <c r="S99" s="56" t="s">
        <v>323</v>
      </c>
      <c r="T99" s="57" t="str">
        <f t="shared" si="10"/>
        <v>P</v>
      </c>
      <c r="U99" s="56"/>
      <c r="V99" s="56"/>
      <c r="W99" s="56"/>
      <c r="X99" s="56"/>
      <c r="Y99" s="56"/>
      <c r="Z99" s="56"/>
      <c r="AA99" s="56"/>
      <c r="AC99" s="58">
        <f t="shared" si="20"/>
        <v>0.11968451793765122</v>
      </c>
      <c r="AD99" s="58">
        <f t="shared" si="11"/>
        <v>0</v>
      </c>
      <c r="AE99" s="58">
        <f t="shared" si="12"/>
        <v>0</v>
      </c>
      <c r="AF99" s="58">
        <f t="shared" si="13"/>
        <v>0.11968451793765122</v>
      </c>
      <c r="AG99" s="59"/>
      <c r="AH99" s="59">
        <f t="shared" si="21"/>
        <v>0</v>
      </c>
      <c r="AI99" s="59">
        <f t="shared" si="22"/>
        <v>0.11968451793765122</v>
      </c>
      <c r="AJ99" s="59">
        <f t="shared" si="23"/>
        <v>0</v>
      </c>
    </row>
    <row r="100" spans="1:786" s="10" customFormat="1" ht="36" x14ac:dyDescent="0.3">
      <c r="A100" s="63">
        <v>2</v>
      </c>
      <c r="B100" s="69" t="s">
        <v>366</v>
      </c>
      <c r="C100" s="46" t="s">
        <v>66</v>
      </c>
      <c r="D100" s="47" t="s">
        <v>367</v>
      </c>
      <c r="E100" s="47"/>
      <c r="F100" s="47"/>
      <c r="G100" s="104">
        <v>20000000</v>
      </c>
      <c r="H100" s="47">
        <v>1</v>
      </c>
      <c r="I100" s="47" t="s">
        <v>45</v>
      </c>
      <c r="J100" s="47" t="s">
        <v>149</v>
      </c>
      <c r="K100" s="49" t="s">
        <v>42</v>
      </c>
      <c r="L100" s="50">
        <v>2004</v>
      </c>
      <c r="M100" s="51">
        <v>38129</v>
      </c>
      <c r="N100" s="52">
        <v>160000</v>
      </c>
      <c r="O100" s="53"/>
      <c r="P100" s="53"/>
      <c r="Q100" s="54" t="s">
        <v>109</v>
      </c>
      <c r="R100" s="55" t="s">
        <v>368</v>
      </c>
      <c r="S100" s="56" t="s">
        <v>323</v>
      </c>
      <c r="T100" s="57" t="str">
        <f t="shared" si="10"/>
        <v>Coal</v>
      </c>
      <c r="U100" s="56"/>
      <c r="V100" s="56"/>
      <c r="W100" s="56"/>
      <c r="X100" s="56"/>
      <c r="Y100" s="56"/>
      <c r="Z100" s="56"/>
      <c r="AA100" s="56"/>
      <c r="AC100" s="58">
        <f t="shared" si="20"/>
        <v>8.4359131586009675E-2</v>
      </c>
      <c r="AD100" s="58">
        <f t="shared" si="11"/>
        <v>0</v>
      </c>
      <c r="AE100" s="58">
        <f t="shared" si="12"/>
        <v>0</v>
      </c>
      <c r="AF100" s="58">
        <f t="shared" si="13"/>
        <v>8.4359131586009675E-2</v>
      </c>
      <c r="AG100" s="59"/>
      <c r="AH100" s="59">
        <f t="shared" si="21"/>
        <v>0</v>
      </c>
      <c r="AI100" s="59">
        <f t="shared" si="22"/>
        <v>8.4359131586009675E-2</v>
      </c>
      <c r="AJ100" s="59">
        <f t="shared" si="23"/>
        <v>0</v>
      </c>
    </row>
    <row r="101" spans="1:786" s="106" customFormat="1" ht="24" x14ac:dyDescent="0.3">
      <c r="A101" s="60">
        <v>3</v>
      </c>
      <c r="B101" s="69" t="s">
        <v>369</v>
      </c>
      <c r="C101" s="46" t="s">
        <v>149</v>
      </c>
      <c r="D101" s="47"/>
      <c r="E101" s="47"/>
      <c r="F101" s="47"/>
      <c r="G101" s="104"/>
      <c r="H101" s="47">
        <v>1</v>
      </c>
      <c r="I101" s="47" t="s">
        <v>45</v>
      </c>
      <c r="J101" s="47" t="s">
        <v>149</v>
      </c>
      <c r="K101" s="49" t="s">
        <v>42</v>
      </c>
      <c r="L101" s="50">
        <v>2004</v>
      </c>
      <c r="M101" s="51">
        <v>38066</v>
      </c>
      <c r="N101" s="52">
        <v>30000</v>
      </c>
      <c r="O101" s="53"/>
      <c r="P101" s="53"/>
      <c r="Q101" s="54" t="s">
        <v>109</v>
      </c>
      <c r="R101" s="55" t="s">
        <v>370</v>
      </c>
      <c r="S101" s="56"/>
      <c r="T101" s="57" t="str">
        <f t="shared" si="10"/>
        <v>U</v>
      </c>
      <c r="U101" s="56"/>
      <c r="V101" s="56"/>
      <c r="W101" s="56"/>
      <c r="X101" s="56"/>
      <c r="Y101" s="56"/>
      <c r="Z101" s="56"/>
      <c r="AA101" s="56"/>
      <c r="AB101" s="10"/>
      <c r="AC101" s="58">
        <f t="shared" si="20"/>
        <v>1.5817337172376815E-2</v>
      </c>
      <c r="AD101" s="58">
        <f t="shared" si="11"/>
        <v>0</v>
      </c>
      <c r="AE101" s="58">
        <f t="shared" si="12"/>
        <v>0</v>
      </c>
      <c r="AF101" s="58">
        <f t="shared" si="13"/>
        <v>1.5817337172376815E-2</v>
      </c>
      <c r="AG101" s="59"/>
      <c r="AH101" s="59">
        <f t="shared" si="21"/>
        <v>0</v>
      </c>
      <c r="AI101" s="59">
        <f t="shared" si="22"/>
        <v>0</v>
      </c>
      <c r="AJ101" s="59">
        <f t="shared" si="23"/>
        <v>1.5817337172376815E-2</v>
      </c>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c r="IX101" s="10"/>
      <c r="IY101" s="10"/>
      <c r="IZ101" s="10"/>
      <c r="JA101" s="10"/>
      <c r="JB101" s="10"/>
      <c r="JC101" s="10"/>
      <c r="JD101" s="10"/>
      <c r="JE101" s="10"/>
      <c r="JF101" s="10"/>
      <c r="JG101" s="10"/>
      <c r="JH101" s="10"/>
      <c r="JI101" s="10"/>
      <c r="JJ101" s="10"/>
      <c r="JK101" s="10"/>
      <c r="JL101" s="10"/>
      <c r="JM101" s="10"/>
      <c r="JN101" s="10"/>
      <c r="JO101" s="10"/>
      <c r="JP101" s="10"/>
      <c r="JQ101" s="10"/>
      <c r="JR101" s="10"/>
      <c r="JS101" s="10"/>
      <c r="JT101" s="10"/>
      <c r="JU101" s="10"/>
      <c r="JV101" s="10"/>
      <c r="JW101" s="10"/>
      <c r="JX101" s="10"/>
      <c r="JY101" s="10"/>
      <c r="JZ101" s="10"/>
      <c r="KA101" s="10"/>
      <c r="KB101" s="10"/>
      <c r="KC101" s="10"/>
      <c r="KD101" s="10"/>
      <c r="KE101" s="10"/>
      <c r="KF101" s="10"/>
      <c r="KG101" s="10"/>
      <c r="KH101" s="10"/>
      <c r="KI101" s="10"/>
      <c r="KJ101" s="10"/>
      <c r="KK101" s="10"/>
      <c r="KL101" s="10"/>
      <c r="KM101" s="10"/>
      <c r="KN101" s="10"/>
      <c r="KO101" s="10"/>
      <c r="KP101" s="10"/>
      <c r="KQ101" s="10"/>
      <c r="KR101" s="10"/>
      <c r="KS101" s="10"/>
      <c r="KT101" s="10"/>
      <c r="KU101" s="10"/>
      <c r="KV101" s="10"/>
      <c r="KW101" s="10"/>
      <c r="KX101" s="10"/>
      <c r="KY101" s="10"/>
      <c r="KZ101" s="10"/>
      <c r="LA101" s="10"/>
      <c r="LB101" s="10"/>
      <c r="LC101" s="10"/>
      <c r="LD101" s="10"/>
      <c r="LE101" s="10"/>
      <c r="LF101" s="10"/>
      <c r="LG101" s="10"/>
      <c r="LH101" s="10"/>
      <c r="LI101" s="10"/>
      <c r="LJ101" s="10"/>
      <c r="LK101" s="10"/>
      <c r="LL101" s="10"/>
      <c r="LM101" s="10"/>
      <c r="LN101" s="10"/>
      <c r="LO101" s="10"/>
      <c r="LP101" s="10"/>
      <c r="LQ101" s="10"/>
      <c r="LR101" s="10"/>
      <c r="LS101" s="10"/>
      <c r="LT101" s="10"/>
      <c r="LU101" s="10"/>
      <c r="LV101" s="10"/>
      <c r="LW101" s="10"/>
      <c r="LX101" s="10"/>
      <c r="LY101" s="10"/>
      <c r="LZ101" s="10"/>
      <c r="MA101" s="10"/>
      <c r="MB101" s="10"/>
      <c r="MC101" s="10"/>
      <c r="MD101" s="10"/>
      <c r="ME101" s="10"/>
      <c r="MF101" s="10"/>
      <c r="MG101" s="10"/>
      <c r="MH101" s="10"/>
      <c r="MI101" s="10"/>
      <c r="MJ101" s="10"/>
      <c r="MK101" s="10"/>
      <c r="ML101" s="10"/>
      <c r="MM101" s="10"/>
      <c r="MN101" s="10"/>
      <c r="MO101" s="10"/>
      <c r="MP101" s="10"/>
      <c r="MQ101" s="10"/>
      <c r="MR101" s="10"/>
      <c r="MS101" s="10"/>
      <c r="MT101" s="10"/>
      <c r="MU101" s="10"/>
      <c r="MV101" s="10"/>
      <c r="MW101" s="10"/>
      <c r="MX101" s="10"/>
      <c r="MY101" s="10"/>
      <c r="MZ101" s="10"/>
      <c r="NA101" s="10"/>
      <c r="NB101" s="10"/>
      <c r="NC101" s="10"/>
      <c r="ND101" s="10"/>
      <c r="NE101" s="10"/>
      <c r="NF101" s="10"/>
      <c r="NG101" s="10"/>
      <c r="NH101" s="10"/>
      <c r="NI101" s="10"/>
      <c r="NJ101" s="10"/>
      <c r="NK101" s="10"/>
      <c r="NL101" s="10"/>
      <c r="NM101" s="10"/>
      <c r="NN101" s="10"/>
      <c r="NO101" s="10"/>
      <c r="NP101" s="10"/>
      <c r="NQ101" s="10"/>
      <c r="NR101" s="10"/>
      <c r="NS101" s="10"/>
      <c r="NT101" s="10"/>
      <c r="NU101" s="10"/>
      <c r="NV101" s="10"/>
      <c r="NW101" s="10"/>
      <c r="NX101" s="10"/>
      <c r="NY101" s="10"/>
      <c r="NZ101" s="10"/>
      <c r="OA101" s="10"/>
      <c r="OB101" s="10"/>
      <c r="OC101" s="10"/>
      <c r="OD101" s="10"/>
      <c r="OE101" s="10"/>
      <c r="OF101" s="10"/>
      <c r="OG101" s="10"/>
      <c r="OH101" s="10"/>
      <c r="OI101" s="10"/>
      <c r="OJ101" s="10"/>
      <c r="OK101" s="10"/>
      <c r="OL101" s="10"/>
      <c r="OM101" s="10"/>
      <c r="ON101" s="10"/>
      <c r="OO101" s="10"/>
      <c r="OP101" s="10"/>
      <c r="OQ101" s="10"/>
      <c r="OR101" s="10"/>
      <c r="OS101" s="10"/>
      <c r="OT101" s="10"/>
      <c r="OU101" s="10"/>
      <c r="OV101" s="10"/>
      <c r="OW101" s="10"/>
      <c r="OX101" s="10"/>
      <c r="OY101" s="10"/>
      <c r="OZ101" s="10"/>
      <c r="PA101" s="10"/>
      <c r="PB101" s="10"/>
      <c r="PC101" s="10"/>
      <c r="PD101" s="10"/>
      <c r="PE101" s="10"/>
      <c r="PF101" s="10"/>
      <c r="PG101" s="10"/>
      <c r="PH101" s="10"/>
      <c r="PI101" s="10"/>
      <c r="PJ101" s="10"/>
      <c r="PK101" s="10"/>
      <c r="PL101" s="10"/>
      <c r="PM101" s="10"/>
      <c r="PN101" s="10"/>
      <c r="PO101" s="10"/>
      <c r="PP101" s="10"/>
      <c r="PQ101" s="10"/>
      <c r="PR101" s="10"/>
      <c r="PS101" s="10"/>
      <c r="PT101" s="10"/>
      <c r="PU101" s="10"/>
      <c r="PV101" s="10"/>
      <c r="PW101" s="10"/>
      <c r="PX101" s="10"/>
      <c r="PY101" s="10"/>
      <c r="PZ101" s="10"/>
      <c r="QA101" s="10"/>
      <c r="QB101" s="10"/>
      <c r="QC101" s="10"/>
      <c r="QD101" s="10"/>
      <c r="QE101" s="10"/>
      <c r="QF101" s="10"/>
      <c r="QG101" s="10"/>
      <c r="QH101" s="10"/>
      <c r="QI101" s="10"/>
      <c r="QJ101" s="10"/>
      <c r="QK101" s="10"/>
      <c r="QL101" s="10"/>
      <c r="QM101" s="10"/>
      <c r="QN101" s="10"/>
      <c r="QO101" s="10"/>
      <c r="QP101" s="10"/>
      <c r="QQ101" s="10"/>
      <c r="QR101" s="10"/>
      <c r="QS101" s="10"/>
      <c r="QT101" s="10"/>
      <c r="QU101" s="10"/>
      <c r="QV101" s="10"/>
      <c r="QW101" s="10"/>
      <c r="QX101" s="10"/>
      <c r="QY101" s="10"/>
      <c r="QZ101" s="10"/>
      <c r="RA101" s="10"/>
      <c r="RB101" s="10"/>
      <c r="RC101" s="10"/>
      <c r="RD101" s="10"/>
      <c r="RE101" s="10"/>
      <c r="RF101" s="10"/>
      <c r="RG101" s="10"/>
      <c r="RH101" s="10"/>
      <c r="RI101" s="10"/>
      <c r="RJ101" s="10"/>
      <c r="RK101" s="10"/>
      <c r="RL101" s="10"/>
      <c r="RM101" s="10"/>
      <c r="RN101" s="10"/>
      <c r="RO101" s="10"/>
      <c r="RP101" s="10"/>
      <c r="RQ101" s="10"/>
      <c r="RR101" s="10"/>
      <c r="RS101" s="10"/>
      <c r="RT101" s="10"/>
      <c r="RU101" s="10"/>
      <c r="RV101" s="10"/>
      <c r="RW101" s="10"/>
      <c r="RX101" s="10"/>
      <c r="RY101" s="10"/>
      <c r="RZ101" s="10"/>
      <c r="SA101" s="10"/>
      <c r="SB101" s="10"/>
      <c r="SC101" s="10"/>
      <c r="SD101" s="10"/>
      <c r="SE101" s="10"/>
      <c r="SF101" s="10"/>
      <c r="SG101" s="10"/>
      <c r="SH101" s="10"/>
      <c r="SI101" s="10"/>
      <c r="SJ101" s="10"/>
      <c r="SK101" s="10"/>
      <c r="SL101" s="10"/>
      <c r="SM101" s="10"/>
      <c r="SN101" s="10"/>
      <c r="SO101" s="10"/>
      <c r="SP101" s="10"/>
      <c r="SQ101" s="10"/>
      <c r="SR101" s="10"/>
      <c r="SS101" s="10"/>
      <c r="ST101" s="10"/>
      <c r="SU101" s="10"/>
      <c r="SV101" s="10"/>
      <c r="SW101" s="10"/>
      <c r="SX101" s="10"/>
      <c r="SY101" s="10"/>
      <c r="SZ101" s="10"/>
      <c r="TA101" s="10"/>
      <c r="TB101" s="10"/>
      <c r="TC101" s="10"/>
      <c r="TD101" s="10"/>
      <c r="TE101" s="10"/>
      <c r="TF101" s="10"/>
      <c r="TG101" s="10"/>
      <c r="TH101" s="10"/>
      <c r="TI101" s="10"/>
      <c r="TJ101" s="10"/>
      <c r="TK101" s="10"/>
      <c r="TL101" s="10"/>
      <c r="TM101" s="10"/>
      <c r="TN101" s="10"/>
      <c r="TO101" s="10"/>
      <c r="TP101" s="10"/>
      <c r="TQ101" s="10"/>
      <c r="TR101" s="10"/>
      <c r="TS101" s="10"/>
      <c r="TT101" s="10"/>
      <c r="TU101" s="10"/>
      <c r="TV101" s="10"/>
      <c r="TW101" s="10"/>
      <c r="TX101" s="10"/>
      <c r="TY101" s="10"/>
      <c r="TZ101" s="10"/>
      <c r="UA101" s="10"/>
      <c r="UB101" s="10"/>
      <c r="UC101" s="10"/>
      <c r="UD101" s="10"/>
      <c r="UE101" s="10"/>
      <c r="UF101" s="10"/>
      <c r="UG101" s="10"/>
      <c r="UH101" s="10"/>
      <c r="UI101" s="10"/>
      <c r="UJ101" s="10"/>
      <c r="UK101" s="10"/>
      <c r="UL101" s="10"/>
      <c r="UM101" s="10"/>
      <c r="UN101" s="10"/>
      <c r="UO101" s="10"/>
      <c r="UP101" s="10"/>
      <c r="UQ101" s="10"/>
      <c r="UR101" s="10"/>
      <c r="US101" s="10"/>
      <c r="UT101" s="10"/>
      <c r="UU101" s="10"/>
      <c r="UV101" s="10"/>
      <c r="UW101" s="10"/>
      <c r="UX101" s="10"/>
      <c r="UY101" s="10"/>
      <c r="UZ101" s="10"/>
      <c r="VA101" s="10"/>
      <c r="VB101" s="10"/>
      <c r="VC101" s="10"/>
      <c r="VD101" s="10"/>
      <c r="VE101" s="10"/>
      <c r="VF101" s="10"/>
      <c r="VG101" s="10"/>
      <c r="VH101" s="10"/>
      <c r="VI101" s="10"/>
      <c r="VJ101" s="10"/>
      <c r="VK101" s="10"/>
      <c r="VL101" s="10"/>
      <c r="VM101" s="10"/>
      <c r="VN101" s="10"/>
      <c r="VO101" s="10"/>
      <c r="VP101" s="10"/>
      <c r="VQ101" s="10"/>
      <c r="VR101" s="10"/>
      <c r="VS101" s="10"/>
      <c r="VT101" s="10"/>
      <c r="VU101" s="10"/>
      <c r="VV101" s="10"/>
      <c r="VW101" s="10"/>
      <c r="VX101" s="10"/>
      <c r="VY101" s="10"/>
      <c r="VZ101" s="10"/>
      <c r="WA101" s="10"/>
      <c r="WB101" s="10"/>
      <c r="WC101" s="10"/>
      <c r="WD101" s="10"/>
      <c r="WE101" s="10"/>
      <c r="WF101" s="10"/>
      <c r="WG101" s="10"/>
      <c r="WH101" s="10"/>
      <c r="WI101" s="10"/>
      <c r="WJ101" s="10"/>
      <c r="WK101" s="10"/>
      <c r="WL101" s="10"/>
      <c r="WM101" s="10"/>
      <c r="WN101" s="10"/>
      <c r="WO101" s="10"/>
      <c r="WP101" s="10"/>
      <c r="WQ101" s="10"/>
      <c r="WR101" s="10"/>
      <c r="WS101" s="10"/>
      <c r="WT101" s="10"/>
      <c r="WU101" s="10"/>
      <c r="WV101" s="10"/>
      <c r="WW101" s="10"/>
      <c r="WX101" s="10"/>
      <c r="WY101" s="10"/>
      <c r="WZ101" s="10"/>
      <c r="XA101" s="10"/>
      <c r="XB101" s="10"/>
      <c r="XC101" s="10"/>
      <c r="XD101" s="10"/>
      <c r="XE101" s="10"/>
      <c r="XF101" s="10"/>
      <c r="XG101" s="10"/>
      <c r="XH101" s="10"/>
      <c r="XI101" s="10"/>
      <c r="XJ101" s="10"/>
      <c r="XK101" s="10"/>
      <c r="XL101" s="10"/>
      <c r="XM101" s="10"/>
      <c r="XN101" s="10"/>
      <c r="XO101" s="10"/>
      <c r="XP101" s="10"/>
      <c r="XQ101" s="10"/>
      <c r="XR101" s="10"/>
      <c r="XS101" s="10"/>
      <c r="XT101" s="10"/>
      <c r="XU101" s="10"/>
      <c r="XV101" s="10"/>
      <c r="XW101" s="10"/>
      <c r="XX101" s="10"/>
      <c r="XY101" s="10"/>
      <c r="XZ101" s="10"/>
      <c r="YA101" s="10"/>
      <c r="YB101" s="10"/>
      <c r="YC101" s="10"/>
      <c r="YD101" s="10"/>
      <c r="YE101" s="10"/>
      <c r="YF101" s="10"/>
      <c r="YG101" s="10"/>
      <c r="YH101" s="10"/>
      <c r="YI101" s="10"/>
      <c r="YJ101" s="10"/>
      <c r="YK101" s="10"/>
      <c r="YL101" s="10"/>
      <c r="YM101" s="10"/>
      <c r="YN101" s="10"/>
      <c r="YO101" s="10"/>
      <c r="YP101" s="10"/>
      <c r="YQ101" s="10"/>
      <c r="YR101" s="10"/>
      <c r="YS101" s="10"/>
      <c r="YT101" s="10"/>
      <c r="YU101" s="10"/>
      <c r="YV101" s="10"/>
      <c r="YW101" s="10"/>
      <c r="YX101" s="10"/>
      <c r="YY101" s="10"/>
      <c r="YZ101" s="10"/>
      <c r="ZA101" s="10"/>
      <c r="ZB101" s="10"/>
      <c r="ZC101" s="10"/>
      <c r="ZD101" s="10"/>
      <c r="ZE101" s="10"/>
      <c r="ZF101" s="10"/>
      <c r="ZG101" s="10"/>
      <c r="ZH101" s="10"/>
      <c r="ZI101" s="10"/>
      <c r="ZJ101" s="10"/>
      <c r="ZK101" s="10"/>
      <c r="ZL101" s="10"/>
      <c r="ZM101" s="10"/>
      <c r="ZN101" s="10"/>
      <c r="ZO101" s="10"/>
      <c r="ZP101" s="10"/>
      <c r="ZQ101" s="10"/>
      <c r="ZR101" s="10"/>
      <c r="ZS101" s="10"/>
      <c r="ZT101" s="10"/>
      <c r="ZU101" s="10"/>
      <c r="ZV101" s="10"/>
      <c r="ZW101" s="10"/>
      <c r="ZX101" s="10"/>
      <c r="ZY101" s="10"/>
      <c r="ZZ101" s="10"/>
      <c r="AAA101" s="10"/>
      <c r="AAB101" s="10"/>
      <c r="AAC101" s="10"/>
      <c r="AAD101" s="10"/>
      <c r="AAE101" s="10"/>
      <c r="AAF101" s="10"/>
      <c r="AAG101" s="10"/>
      <c r="AAH101" s="10"/>
      <c r="AAI101" s="10"/>
      <c r="AAJ101" s="10"/>
      <c r="AAK101" s="10"/>
      <c r="AAL101" s="10"/>
      <c r="AAM101" s="10"/>
      <c r="AAN101" s="10"/>
      <c r="AAO101" s="10"/>
      <c r="AAP101" s="10"/>
      <c r="AAQ101" s="10"/>
      <c r="AAR101" s="10"/>
      <c r="AAS101" s="10"/>
      <c r="AAT101" s="10"/>
      <c r="AAU101" s="10"/>
      <c r="AAV101" s="10"/>
      <c r="AAW101" s="10"/>
      <c r="AAX101" s="10"/>
      <c r="AAY101" s="10"/>
      <c r="AAZ101" s="10"/>
      <c r="ABA101" s="10"/>
      <c r="ABB101" s="10"/>
      <c r="ABC101" s="10"/>
      <c r="ABD101" s="10"/>
      <c r="ABE101" s="10"/>
      <c r="ABF101" s="10"/>
      <c r="ABG101" s="10"/>
      <c r="ABH101" s="10"/>
      <c r="ABI101" s="10"/>
      <c r="ABJ101" s="10"/>
      <c r="ABK101" s="10"/>
      <c r="ABL101" s="10"/>
      <c r="ABM101" s="10"/>
      <c r="ABN101" s="10"/>
      <c r="ABO101" s="10"/>
      <c r="ABP101" s="10"/>
      <c r="ABQ101" s="10"/>
      <c r="ABR101" s="10"/>
      <c r="ABS101" s="10"/>
      <c r="ABT101" s="10"/>
      <c r="ABU101" s="10"/>
      <c r="ABV101" s="10"/>
      <c r="ABW101" s="10"/>
      <c r="ABX101" s="10"/>
      <c r="ABY101" s="10"/>
      <c r="ABZ101" s="10"/>
      <c r="ACA101" s="10"/>
      <c r="ACB101" s="10"/>
      <c r="ACC101" s="10"/>
      <c r="ACD101" s="10"/>
      <c r="ACE101" s="10"/>
      <c r="ACF101" s="10"/>
      <c r="ACG101" s="10"/>
      <c r="ACH101" s="10"/>
      <c r="ACI101" s="10"/>
      <c r="ACJ101" s="10"/>
      <c r="ACK101" s="10"/>
      <c r="ACL101" s="10"/>
      <c r="ACM101" s="10"/>
      <c r="ACN101" s="10"/>
      <c r="ACO101" s="10"/>
      <c r="ACP101" s="10"/>
      <c r="ACQ101" s="10"/>
      <c r="ACR101" s="10"/>
      <c r="ACS101" s="10"/>
      <c r="ACT101" s="10"/>
      <c r="ACU101" s="10"/>
      <c r="ACV101" s="10"/>
      <c r="ACW101" s="10"/>
      <c r="ACX101" s="10"/>
      <c r="ACY101" s="10"/>
      <c r="ACZ101" s="10"/>
      <c r="ADA101" s="10"/>
    </row>
    <row r="102" spans="1:786" s="106" customFormat="1" ht="28.8" x14ac:dyDescent="0.3">
      <c r="A102" s="63">
        <v>2</v>
      </c>
      <c r="B102" s="69" t="s">
        <v>371</v>
      </c>
      <c r="C102" s="46" t="s">
        <v>97</v>
      </c>
      <c r="D102" s="47" t="s">
        <v>117</v>
      </c>
      <c r="E102" s="47" t="s">
        <v>135</v>
      </c>
      <c r="F102" s="47"/>
      <c r="G102" s="104"/>
      <c r="H102" s="47">
        <v>1</v>
      </c>
      <c r="I102" s="47" t="s">
        <v>45</v>
      </c>
      <c r="J102" s="47" t="s">
        <v>303</v>
      </c>
      <c r="K102" s="49" t="s">
        <v>42</v>
      </c>
      <c r="L102" s="50">
        <v>2003</v>
      </c>
      <c r="M102" s="51">
        <v>37897</v>
      </c>
      <c r="N102" s="52">
        <v>80000</v>
      </c>
      <c r="O102" s="53">
        <v>20</v>
      </c>
      <c r="P102" s="53"/>
      <c r="Q102" s="54" t="s">
        <v>372</v>
      </c>
      <c r="R102" s="55" t="s">
        <v>373</v>
      </c>
      <c r="S102" s="56"/>
      <c r="T102" s="57" t="str">
        <f t="shared" si="10"/>
        <v>Cu</v>
      </c>
      <c r="U102" s="56"/>
      <c r="V102" s="56"/>
      <c r="W102" s="56"/>
      <c r="X102" s="56"/>
      <c r="Y102" s="56"/>
      <c r="Z102" s="56"/>
      <c r="AA102" s="56"/>
      <c r="AB102" s="10"/>
      <c r="AC102" s="58">
        <f t="shared" si="20"/>
        <v>4.2179565793004838E-2</v>
      </c>
      <c r="AD102" s="58">
        <f t="shared" si="11"/>
        <v>0.51282051282051277</v>
      </c>
      <c r="AE102" s="58">
        <f t="shared" si="12"/>
        <v>0</v>
      </c>
      <c r="AF102" s="58">
        <f t="shared" si="13"/>
        <v>0.55500007861351763</v>
      </c>
      <c r="AG102" s="59"/>
      <c r="AH102" s="59">
        <f t="shared" si="21"/>
        <v>0</v>
      </c>
      <c r="AI102" s="59">
        <f t="shared" si="22"/>
        <v>0.55500007861351763</v>
      </c>
      <c r="AJ102" s="59">
        <f t="shared" si="23"/>
        <v>0</v>
      </c>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c r="IX102" s="10"/>
      <c r="IY102" s="10"/>
      <c r="IZ102" s="10"/>
      <c r="JA102" s="10"/>
      <c r="JB102" s="10"/>
      <c r="JC102" s="10"/>
      <c r="JD102" s="10"/>
      <c r="JE102" s="10"/>
      <c r="JF102" s="10"/>
      <c r="JG102" s="10"/>
      <c r="JH102" s="10"/>
      <c r="JI102" s="10"/>
      <c r="JJ102" s="10"/>
      <c r="JK102" s="10"/>
      <c r="JL102" s="10"/>
      <c r="JM102" s="10"/>
      <c r="JN102" s="10"/>
      <c r="JO102" s="10"/>
      <c r="JP102" s="10"/>
      <c r="JQ102" s="10"/>
      <c r="JR102" s="10"/>
      <c r="JS102" s="10"/>
      <c r="JT102" s="10"/>
      <c r="JU102" s="10"/>
      <c r="JV102" s="10"/>
      <c r="JW102" s="10"/>
      <c r="JX102" s="10"/>
      <c r="JY102" s="10"/>
      <c r="JZ102" s="10"/>
      <c r="KA102" s="10"/>
      <c r="KB102" s="10"/>
      <c r="KC102" s="10"/>
      <c r="KD102" s="10"/>
      <c r="KE102" s="10"/>
      <c r="KF102" s="10"/>
      <c r="KG102" s="10"/>
      <c r="KH102" s="10"/>
      <c r="KI102" s="10"/>
      <c r="KJ102" s="10"/>
      <c r="KK102" s="10"/>
      <c r="KL102" s="10"/>
      <c r="KM102" s="10"/>
      <c r="KN102" s="10"/>
      <c r="KO102" s="10"/>
      <c r="KP102" s="10"/>
      <c r="KQ102" s="10"/>
      <c r="KR102" s="10"/>
      <c r="KS102" s="10"/>
      <c r="KT102" s="10"/>
      <c r="KU102" s="10"/>
      <c r="KV102" s="10"/>
      <c r="KW102" s="10"/>
      <c r="KX102" s="10"/>
      <c r="KY102" s="10"/>
      <c r="KZ102" s="10"/>
      <c r="LA102" s="10"/>
      <c r="LB102" s="10"/>
      <c r="LC102" s="10"/>
      <c r="LD102" s="10"/>
      <c r="LE102" s="10"/>
      <c r="LF102" s="10"/>
      <c r="LG102" s="10"/>
      <c r="LH102" s="10"/>
      <c r="LI102" s="10"/>
      <c r="LJ102" s="10"/>
      <c r="LK102" s="10"/>
      <c r="LL102" s="10"/>
      <c r="LM102" s="10"/>
      <c r="LN102" s="10"/>
      <c r="LO102" s="10"/>
      <c r="LP102" s="10"/>
      <c r="LQ102" s="10"/>
      <c r="LR102" s="10"/>
      <c r="LS102" s="10"/>
      <c r="LT102" s="10"/>
      <c r="LU102" s="10"/>
      <c r="LV102" s="10"/>
      <c r="LW102" s="10"/>
      <c r="LX102" s="10"/>
      <c r="LY102" s="10"/>
      <c r="LZ102" s="10"/>
      <c r="MA102" s="10"/>
      <c r="MB102" s="10"/>
      <c r="MC102" s="10"/>
      <c r="MD102" s="10"/>
      <c r="ME102" s="10"/>
      <c r="MF102" s="10"/>
      <c r="MG102" s="10"/>
      <c r="MH102" s="10"/>
      <c r="MI102" s="10"/>
      <c r="MJ102" s="10"/>
      <c r="MK102" s="10"/>
      <c r="ML102" s="10"/>
      <c r="MM102" s="10"/>
      <c r="MN102" s="10"/>
      <c r="MO102" s="10"/>
      <c r="MP102" s="10"/>
      <c r="MQ102" s="10"/>
      <c r="MR102" s="10"/>
      <c r="MS102" s="10"/>
      <c r="MT102" s="10"/>
      <c r="MU102" s="10"/>
      <c r="MV102" s="10"/>
      <c r="MW102" s="10"/>
      <c r="MX102" s="10"/>
      <c r="MY102" s="10"/>
      <c r="MZ102" s="10"/>
      <c r="NA102" s="10"/>
      <c r="NB102" s="10"/>
      <c r="NC102" s="10"/>
      <c r="ND102" s="10"/>
      <c r="NE102" s="10"/>
      <c r="NF102" s="10"/>
      <c r="NG102" s="10"/>
      <c r="NH102" s="10"/>
      <c r="NI102" s="10"/>
      <c r="NJ102" s="10"/>
      <c r="NK102" s="10"/>
      <c r="NL102" s="10"/>
      <c r="NM102" s="10"/>
      <c r="NN102" s="10"/>
      <c r="NO102" s="10"/>
      <c r="NP102" s="10"/>
      <c r="NQ102" s="10"/>
      <c r="NR102" s="10"/>
      <c r="NS102" s="10"/>
      <c r="NT102" s="10"/>
      <c r="NU102" s="10"/>
      <c r="NV102" s="10"/>
      <c r="NW102" s="10"/>
      <c r="NX102" s="10"/>
      <c r="NY102" s="10"/>
      <c r="NZ102" s="10"/>
      <c r="OA102" s="10"/>
      <c r="OB102" s="10"/>
      <c r="OC102" s="10"/>
      <c r="OD102" s="10"/>
      <c r="OE102" s="10"/>
      <c r="OF102" s="10"/>
      <c r="OG102" s="10"/>
      <c r="OH102" s="10"/>
      <c r="OI102" s="10"/>
      <c r="OJ102" s="10"/>
      <c r="OK102" s="10"/>
      <c r="OL102" s="10"/>
      <c r="OM102" s="10"/>
      <c r="ON102" s="10"/>
      <c r="OO102" s="10"/>
      <c r="OP102" s="10"/>
      <c r="OQ102" s="10"/>
      <c r="OR102" s="10"/>
      <c r="OS102" s="10"/>
      <c r="OT102" s="10"/>
      <c r="OU102" s="10"/>
      <c r="OV102" s="10"/>
      <c r="OW102" s="10"/>
      <c r="OX102" s="10"/>
      <c r="OY102" s="10"/>
      <c r="OZ102" s="10"/>
      <c r="PA102" s="10"/>
      <c r="PB102" s="10"/>
      <c r="PC102" s="10"/>
      <c r="PD102" s="10"/>
      <c r="PE102" s="10"/>
      <c r="PF102" s="10"/>
      <c r="PG102" s="10"/>
      <c r="PH102" s="10"/>
      <c r="PI102" s="10"/>
      <c r="PJ102" s="10"/>
      <c r="PK102" s="10"/>
      <c r="PL102" s="10"/>
      <c r="PM102" s="10"/>
      <c r="PN102" s="10"/>
      <c r="PO102" s="10"/>
      <c r="PP102" s="10"/>
      <c r="PQ102" s="10"/>
      <c r="PR102" s="10"/>
      <c r="PS102" s="10"/>
      <c r="PT102" s="10"/>
      <c r="PU102" s="10"/>
      <c r="PV102" s="10"/>
      <c r="PW102" s="10"/>
      <c r="PX102" s="10"/>
      <c r="PY102" s="10"/>
      <c r="PZ102" s="10"/>
      <c r="QA102" s="10"/>
      <c r="QB102" s="10"/>
      <c r="QC102" s="10"/>
      <c r="QD102" s="10"/>
      <c r="QE102" s="10"/>
      <c r="QF102" s="10"/>
      <c r="QG102" s="10"/>
      <c r="QH102" s="10"/>
      <c r="QI102" s="10"/>
      <c r="QJ102" s="10"/>
      <c r="QK102" s="10"/>
      <c r="QL102" s="10"/>
      <c r="QM102" s="10"/>
      <c r="QN102" s="10"/>
      <c r="QO102" s="10"/>
      <c r="QP102" s="10"/>
      <c r="QQ102" s="10"/>
      <c r="QR102" s="10"/>
      <c r="QS102" s="10"/>
      <c r="QT102" s="10"/>
      <c r="QU102" s="10"/>
      <c r="QV102" s="10"/>
      <c r="QW102" s="10"/>
      <c r="QX102" s="10"/>
      <c r="QY102" s="10"/>
      <c r="QZ102" s="10"/>
      <c r="RA102" s="10"/>
      <c r="RB102" s="10"/>
      <c r="RC102" s="10"/>
      <c r="RD102" s="10"/>
      <c r="RE102" s="10"/>
      <c r="RF102" s="10"/>
      <c r="RG102" s="10"/>
      <c r="RH102" s="10"/>
      <c r="RI102" s="10"/>
      <c r="RJ102" s="10"/>
      <c r="RK102" s="10"/>
      <c r="RL102" s="10"/>
      <c r="RM102" s="10"/>
      <c r="RN102" s="10"/>
      <c r="RO102" s="10"/>
      <c r="RP102" s="10"/>
      <c r="RQ102" s="10"/>
      <c r="RR102" s="10"/>
      <c r="RS102" s="10"/>
      <c r="RT102" s="10"/>
      <c r="RU102" s="10"/>
      <c r="RV102" s="10"/>
      <c r="RW102" s="10"/>
      <c r="RX102" s="10"/>
      <c r="RY102" s="10"/>
      <c r="RZ102" s="10"/>
      <c r="SA102" s="10"/>
      <c r="SB102" s="10"/>
      <c r="SC102" s="10"/>
      <c r="SD102" s="10"/>
      <c r="SE102" s="10"/>
      <c r="SF102" s="10"/>
      <c r="SG102" s="10"/>
      <c r="SH102" s="10"/>
      <c r="SI102" s="10"/>
      <c r="SJ102" s="10"/>
      <c r="SK102" s="10"/>
      <c r="SL102" s="10"/>
      <c r="SM102" s="10"/>
      <c r="SN102" s="10"/>
      <c r="SO102" s="10"/>
      <c r="SP102" s="10"/>
      <c r="SQ102" s="10"/>
      <c r="SR102" s="10"/>
      <c r="SS102" s="10"/>
      <c r="ST102" s="10"/>
      <c r="SU102" s="10"/>
      <c r="SV102" s="10"/>
      <c r="SW102" s="10"/>
      <c r="SX102" s="10"/>
      <c r="SY102" s="10"/>
      <c r="SZ102" s="10"/>
      <c r="TA102" s="10"/>
      <c r="TB102" s="10"/>
      <c r="TC102" s="10"/>
      <c r="TD102" s="10"/>
      <c r="TE102" s="10"/>
      <c r="TF102" s="10"/>
      <c r="TG102" s="10"/>
      <c r="TH102" s="10"/>
      <c r="TI102" s="10"/>
      <c r="TJ102" s="10"/>
      <c r="TK102" s="10"/>
      <c r="TL102" s="10"/>
      <c r="TM102" s="10"/>
      <c r="TN102" s="10"/>
      <c r="TO102" s="10"/>
      <c r="TP102" s="10"/>
      <c r="TQ102" s="10"/>
      <c r="TR102" s="10"/>
      <c r="TS102" s="10"/>
      <c r="TT102" s="10"/>
      <c r="TU102" s="10"/>
      <c r="TV102" s="10"/>
      <c r="TW102" s="10"/>
      <c r="TX102" s="10"/>
      <c r="TY102" s="10"/>
      <c r="TZ102" s="10"/>
      <c r="UA102" s="10"/>
      <c r="UB102" s="10"/>
      <c r="UC102" s="10"/>
      <c r="UD102" s="10"/>
      <c r="UE102" s="10"/>
      <c r="UF102" s="10"/>
      <c r="UG102" s="10"/>
      <c r="UH102" s="10"/>
      <c r="UI102" s="10"/>
      <c r="UJ102" s="10"/>
      <c r="UK102" s="10"/>
      <c r="UL102" s="10"/>
      <c r="UM102" s="10"/>
      <c r="UN102" s="10"/>
      <c r="UO102" s="10"/>
      <c r="UP102" s="10"/>
      <c r="UQ102" s="10"/>
      <c r="UR102" s="10"/>
      <c r="US102" s="10"/>
      <c r="UT102" s="10"/>
      <c r="UU102" s="10"/>
      <c r="UV102" s="10"/>
      <c r="UW102" s="10"/>
      <c r="UX102" s="10"/>
      <c r="UY102" s="10"/>
      <c r="UZ102" s="10"/>
      <c r="VA102" s="10"/>
      <c r="VB102" s="10"/>
      <c r="VC102" s="10"/>
      <c r="VD102" s="10"/>
      <c r="VE102" s="10"/>
      <c r="VF102" s="10"/>
      <c r="VG102" s="10"/>
      <c r="VH102" s="10"/>
      <c r="VI102" s="10"/>
      <c r="VJ102" s="10"/>
      <c r="VK102" s="10"/>
      <c r="VL102" s="10"/>
      <c r="VM102" s="10"/>
      <c r="VN102" s="10"/>
      <c r="VO102" s="10"/>
      <c r="VP102" s="10"/>
      <c r="VQ102" s="10"/>
      <c r="VR102" s="10"/>
      <c r="VS102" s="10"/>
      <c r="VT102" s="10"/>
      <c r="VU102" s="10"/>
      <c r="VV102" s="10"/>
      <c r="VW102" s="10"/>
      <c r="VX102" s="10"/>
      <c r="VY102" s="10"/>
      <c r="VZ102" s="10"/>
      <c r="WA102" s="10"/>
      <c r="WB102" s="10"/>
      <c r="WC102" s="10"/>
      <c r="WD102" s="10"/>
      <c r="WE102" s="10"/>
      <c r="WF102" s="10"/>
      <c r="WG102" s="10"/>
      <c r="WH102" s="10"/>
      <c r="WI102" s="10"/>
      <c r="WJ102" s="10"/>
      <c r="WK102" s="10"/>
      <c r="WL102" s="10"/>
      <c r="WM102" s="10"/>
      <c r="WN102" s="10"/>
      <c r="WO102" s="10"/>
      <c r="WP102" s="10"/>
      <c r="WQ102" s="10"/>
      <c r="WR102" s="10"/>
      <c r="WS102" s="10"/>
      <c r="WT102" s="10"/>
      <c r="WU102" s="10"/>
      <c r="WV102" s="10"/>
      <c r="WW102" s="10"/>
      <c r="WX102" s="10"/>
      <c r="WY102" s="10"/>
      <c r="WZ102" s="10"/>
      <c r="XA102" s="10"/>
      <c r="XB102" s="10"/>
      <c r="XC102" s="10"/>
      <c r="XD102" s="10"/>
      <c r="XE102" s="10"/>
      <c r="XF102" s="10"/>
      <c r="XG102" s="10"/>
      <c r="XH102" s="10"/>
      <c r="XI102" s="10"/>
      <c r="XJ102" s="10"/>
      <c r="XK102" s="10"/>
      <c r="XL102" s="10"/>
      <c r="XM102" s="10"/>
      <c r="XN102" s="10"/>
      <c r="XO102" s="10"/>
      <c r="XP102" s="10"/>
      <c r="XQ102" s="10"/>
      <c r="XR102" s="10"/>
      <c r="XS102" s="10"/>
      <c r="XT102" s="10"/>
      <c r="XU102" s="10"/>
      <c r="XV102" s="10"/>
      <c r="XW102" s="10"/>
      <c r="XX102" s="10"/>
      <c r="XY102" s="10"/>
      <c r="XZ102" s="10"/>
      <c r="YA102" s="10"/>
      <c r="YB102" s="10"/>
      <c r="YC102" s="10"/>
      <c r="YD102" s="10"/>
      <c r="YE102" s="10"/>
      <c r="YF102" s="10"/>
      <c r="YG102" s="10"/>
      <c r="YH102" s="10"/>
      <c r="YI102" s="10"/>
      <c r="YJ102" s="10"/>
      <c r="YK102" s="10"/>
      <c r="YL102" s="10"/>
      <c r="YM102" s="10"/>
      <c r="YN102" s="10"/>
      <c r="YO102" s="10"/>
      <c r="YP102" s="10"/>
      <c r="YQ102" s="10"/>
      <c r="YR102" s="10"/>
      <c r="YS102" s="10"/>
      <c r="YT102" s="10"/>
      <c r="YU102" s="10"/>
      <c r="YV102" s="10"/>
      <c r="YW102" s="10"/>
      <c r="YX102" s="10"/>
      <c r="YY102" s="10"/>
      <c r="YZ102" s="10"/>
      <c r="ZA102" s="10"/>
      <c r="ZB102" s="10"/>
      <c r="ZC102" s="10"/>
      <c r="ZD102" s="10"/>
      <c r="ZE102" s="10"/>
      <c r="ZF102" s="10"/>
      <c r="ZG102" s="10"/>
      <c r="ZH102" s="10"/>
      <c r="ZI102" s="10"/>
      <c r="ZJ102" s="10"/>
      <c r="ZK102" s="10"/>
      <c r="ZL102" s="10"/>
      <c r="ZM102" s="10"/>
      <c r="ZN102" s="10"/>
      <c r="ZO102" s="10"/>
      <c r="ZP102" s="10"/>
      <c r="ZQ102" s="10"/>
      <c r="ZR102" s="10"/>
      <c r="ZS102" s="10"/>
      <c r="ZT102" s="10"/>
      <c r="ZU102" s="10"/>
      <c r="ZV102" s="10"/>
      <c r="ZW102" s="10"/>
      <c r="ZX102" s="10"/>
      <c r="ZY102" s="10"/>
      <c r="ZZ102" s="10"/>
      <c r="AAA102" s="10"/>
      <c r="AAB102" s="10"/>
      <c r="AAC102" s="10"/>
      <c r="AAD102" s="10"/>
      <c r="AAE102" s="10"/>
      <c r="AAF102" s="10"/>
      <c r="AAG102" s="10"/>
      <c r="AAH102" s="10"/>
      <c r="AAI102" s="10"/>
      <c r="AAJ102" s="10"/>
      <c r="AAK102" s="10"/>
      <c r="AAL102" s="10"/>
      <c r="AAM102" s="10"/>
      <c r="AAN102" s="10"/>
      <c r="AAO102" s="10"/>
      <c r="AAP102" s="10"/>
      <c r="AAQ102" s="10"/>
      <c r="AAR102" s="10"/>
      <c r="AAS102" s="10"/>
      <c r="AAT102" s="10"/>
      <c r="AAU102" s="10"/>
      <c r="AAV102" s="10"/>
      <c r="AAW102" s="10"/>
      <c r="AAX102" s="10"/>
      <c r="AAY102" s="10"/>
      <c r="AAZ102" s="10"/>
      <c r="ABA102" s="10"/>
      <c r="ABB102" s="10"/>
      <c r="ABC102" s="10"/>
      <c r="ABD102" s="10"/>
      <c r="ABE102" s="10"/>
      <c r="ABF102" s="10"/>
      <c r="ABG102" s="10"/>
      <c r="ABH102" s="10"/>
      <c r="ABI102" s="10"/>
      <c r="ABJ102" s="10"/>
      <c r="ABK102" s="10"/>
      <c r="ABL102" s="10"/>
      <c r="ABM102" s="10"/>
      <c r="ABN102" s="10"/>
      <c r="ABO102" s="10"/>
      <c r="ABP102" s="10"/>
      <c r="ABQ102" s="10"/>
      <c r="ABR102" s="10"/>
      <c r="ABS102" s="10"/>
      <c r="ABT102" s="10"/>
      <c r="ABU102" s="10"/>
      <c r="ABV102" s="10"/>
      <c r="ABW102" s="10"/>
      <c r="ABX102" s="10"/>
      <c r="ABY102" s="10"/>
      <c r="ABZ102" s="10"/>
      <c r="ACA102" s="10"/>
      <c r="ACB102" s="10"/>
      <c r="ACC102" s="10"/>
      <c r="ACD102" s="10"/>
      <c r="ACE102" s="10"/>
      <c r="ACF102" s="10"/>
      <c r="ACG102" s="10"/>
      <c r="ACH102" s="10"/>
      <c r="ACI102" s="10"/>
      <c r="ACJ102" s="10"/>
      <c r="ACK102" s="10"/>
      <c r="ACL102" s="10"/>
      <c r="ACM102" s="10"/>
      <c r="ACN102" s="10"/>
      <c r="ACO102" s="10"/>
      <c r="ACP102" s="10"/>
      <c r="ACQ102" s="10"/>
      <c r="ACR102" s="10"/>
      <c r="ACS102" s="10"/>
      <c r="ACT102" s="10"/>
      <c r="ACU102" s="10"/>
      <c r="ACV102" s="10"/>
      <c r="ACW102" s="10"/>
      <c r="ACX102" s="10"/>
      <c r="ACY102" s="10"/>
      <c r="ACZ102" s="10"/>
      <c r="ADA102" s="10"/>
    </row>
    <row r="103" spans="1:786" s="106" customFormat="1" ht="82.8" customHeight="1" x14ac:dyDescent="0.3">
      <c r="A103" s="63">
        <v>2</v>
      </c>
      <c r="B103" s="69" t="s">
        <v>374</v>
      </c>
      <c r="C103" s="46" t="s">
        <v>375</v>
      </c>
      <c r="D103" s="47"/>
      <c r="E103" s="47"/>
      <c r="F103" s="47"/>
      <c r="G103" s="104">
        <v>2000000</v>
      </c>
      <c r="H103" s="47">
        <v>1</v>
      </c>
      <c r="I103" s="47" t="s">
        <v>45</v>
      </c>
      <c r="J103" s="47" t="s">
        <v>46</v>
      </c>
      <c r="K103" s="49" t="s">
        <v>42</v>
      </c>
      <c r="L103" s="50">
        <v>2003</v>
      </c>
      <c r="M103" s="51">
        <v>37863</v>
      </c>
      <c r="N103" s="116">
        <v>100000</v>
      </c>
      <c r="O103" s="53">
        <v>12</v>
      </c>
      <c r="P103" s="53"/>
      <c r="Q103" s="54" t="s">
        <v>376</v>
      </c>
      <c r="R103" s="114" t="s">
        <v>377</v>
      </c>
      <c r="S103" s="56"/>
      <c r="T103" s="57" t="str">
        <f t="shared" si="10"/>
        <v>Pb-Zn</v>
      </c>
      <c r="U103" s="56"/>
      <c r="V103" s="56"/>
      <c r="W103" s="56"/>
      <c r="X103" s="56"/>
      <c r="Y103" s="56"/>
      <c r="Z103" s="56"/>
      <c r="AA103" s="56"/>
      <c r="AB103" s="10"/>
      <c r="AC103" s="58">
        <f t="shared" si="20"/>
        <v>5.2724457241256045E-2</v>
      </c>
      <c r="AD103" s="58">
        <f t="shared" si="11"/>
        <v>0.30769230769230771</v>
      </c>
      <c r="AE103" s="58">
        <f t="shared" si="12"/>
        <v>0</v>
      </c>
      <c r="AF103" s="58">
        <f t="shared" si="13"/>
        <v>0.36041676493356378</v>
      </c>
      <c r="AG103" s="59"/>
      <c r="AH103" s="59">
        <f t="shared" si="21"/>
        <v>0</v>
      </c>
      <c r="AI103" s="59">
        <f t="shared" si="22"/>
        <v>0.36041676493356378</v>
      </c>
      <c r="AJ103" s="59">
        <f t="shared" si="23"/>
        <v>0</v>
      </c>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c r="IX103" s="10"/>
      <c r="IY103" s="10"/>
      <c r="IZ103" s="10"/>
      <c r="JA103" s="10"/>
      <c r="JB103" s="10"/>
      <c r="JC103" s="10"/>
      <c r="JD103" s="10"/>
      <c r="JE103" s="10"/>
      <c r="JF103" s="10"/>
      <c r="JG103" s="10"/>
      <c r="JH103" s="10"/>
      <c r="JI103" s="10"/>
      <c r="JJ103" s="10"/>
      <c r="JK103" s="10"/>
      <c r="JL103" s="10"/>
      <c r="JM103" s="10"/>
      <c r="JN103" s="10"/>
      <c r="JO103" s="10"/>
      <c r="JP103" s="10"/>
      <c r="JQ103" s="10"/>
      <c r="JR103" s="10"/>
      <c r="JS103" s="10"/>
      <c r="JT103" s="10"/>
      <c r="JU103" s="10"/>
      <c r="JV103" s="10"/>
      <c r="JW103" s="10"/>
      <c r="JX103" s="10"/>
      <c r="JY103" s="10"/>
      <c r="JZ103" s="10"/>
      <c r="KA103" s="10"/>
      <c r="KB103" s="10"/>
      <c r="KC103" s="10"/>
      <c r="KD103" s="10"/>
      <c r="KE103" s="10"/>
      <c r="KF103" s="10"/>
      <c r="KG103" s="10"/>
      <c r="KH103" s="10"/>
      <c r="KI103" s="10"/>
      <c r="KJ103" s="10"/>
      <c r="KK103" s="10"/>
      <c r="KL103" s="10"/>
      <c r="KM103" s="10"/>
      <c r="KN103" s="10"/>
      <c r="KO103" s="10"/>
      <c r="KP103" s="10"/>
      <c r="KQ103" s="10"/>
      <c r="KR103" s="10"/>
      <c r="KS103" s="10"/>
      <c r="KT103" s="10"/>
      <c r="KU103" s="10"/>
      <c r="KV103" s="10"/>
      <c r="KW103" s="10"/>
      <c r="KX103" s="10"/>
      <c r="KY103" s="10"/>
      <c r="KZ103" s="10"/>
      <c r="LA103" s="10"/>
      <c r="LB103" s="10"/>
      <c r="LC103" s="10"/>
      <c r="LD103" s="10"/>
      <c r="LE103" s="10"/>
      <c r="LF103" s="10"/>
      <c r="LG103" s="10"/>
      <c r="LH103" s="10"/>
      <c r="LI103" s="10"/>
      <c r="LJ103" s="10"/>
      <c r="LK103" s="10"/>
      <c r="LL103" s="10"/>
      <c r="LM103" s="10"/>
      <c r="LN103" s="10"/>
      <c r="LO103" s="10"/>
      <c r="LP103" s="10"/>
      <c r="LQ103" s="10"/>
      <c r="LR103" s="10"/>
      <c r="LS103" s="10"/>
      <c r="LT103" s="10"/>
      <c r="LU103" s="10"/>
      <c r="LV103" s="10"/>
      <c r="LW103" s="10"/>
      <c r="LX103" s="10"/>
      <c r="LY103" s="10"/>
      <c r="LZ103" s="10"/>
      <c r="MA103" s="10"/>
      <c r="MB103" s="10"/>
      <c r="MC103" s="10"/>
      <c r="MD103" s="10"/>
      <c r="ME103" s="10"/>
      <c r="MF103" s="10"/>
      <c r="MG103" s="10"/>
      <c r="MH103" s="10"/>
      <c r="MI103" s="10"/>
      <c r="MJ103" s="10"/>
      <c r="MK103" s="10"/>
      <c r="ML103" s="10"/>
      <c r="MM103" s="10"/>
      <c r="MN103" s="10"/>
      <c r="MO103" s="10"/>
      <c r="MP103" s="10"/>
      <c r="MQ103" s="10"/>
      <c r="MR103" s="10"/>
      <c r="MS103" s="10"/>
      <c r="MT103" s="10"/>
      <c r="MU103" s="10"/>
      <c r="MV103" s="10"/>
      <c r="MW103" s="10"/>
      <c r="MX103" s="10"/>
      <c r="MY103" s="10"/>
      <c r="MZ103" s="10"/>
      <c r="NA103" s="10"/>
      <c r="NB103" s="10"/>
      <c r="NC103" s="10"/>
      <c r="ND103" s="10"/>
      <c r="NE103" s="10"/>
      <c r="NF103" s="10"/>
      <c r="NG103" s="10"/>
      <c r="NH103" s="10"/>
      <c r="NI103" s="10"/>
      <c r="NJ103" s="10"/>
      <c r="NK103" s="10"/>
      <c r="NL103" s="10"/>
      <c r="NM103" s="10"/>
      <c r="NN103" s="10"/>
      <c r="NO103" s="10"/>
      <c r="NP103" s="10"/>
      <c r="NQ103" s="10"/>
      <c r="NR103" s="10"/>
      <c r="NS103" s="10"/>
      <c r="NT103" s="10"/>
      <c r="NU103" s="10"/>
      <c r="NV103" s="10"/>
      <c r="NW103" s="10"/>
      <c r="NX103" s="10"/>
      <c r="NY103" s="10"/>
      <c r="NZ103" s="10"/>
      <c r="OA103" s="10"/>
      <c r="OB103" s="10"/>
      <c r="OC103" s="10"/>
      <c r="OD103" s="10"/>
      <c r="OE103" s="10"/>
      <c r="OF103" s="10"/>
      <c r="OG103" s="10"/>
      <c r="OH103" s="10"/>
      <c r="OI103" s="10"/>
      <c r="OJ103" s="10"/>
      <c r="OK103" s="10"/>
      <c r="OL103" s="10"/>
      <c r="OM103" s="10"/>
      <c r="ON103" s="10"/>
      <c r="OO103" s="10"/>
      <c r="OP103" s="10"/>
      <c r="OQ103" s="10"/>
      <c r="OR103" s="10"/>
      <c r="OS103" s="10"/>
      <c r="OT103" s="10"/>
      <c r="OU103" s="10"/>
      <c r="OV103" s="10"/>
      <c r="OW103" s="10"/>
      <c r="OX103" s="10"/>
      <c r="OY103" s="10"/>
      <c r="OZ103" s="10"/>
      <c r="PA103" s="10"/>
      <c r="PB103" s="10"/>
      <c r="PC103" s="10"/>
      <c r="PD103" s="10"/>
      <c r="PE103" s="10"/>
      <c r="PF103" s="10"/>
      <c r="PG103" s="10"/>
      <c r="PH103" s="10"/>
      <c r="PI103" s="10"/>
      <c r="PJ103" s="10"/>
      <c r="PK103" s="10"/>
      <c r="PL103" s="10"/>
      <c r="PM103" s="10"/>
      <c r="PN103" s="10"/>
      <c r="PO103" s="10"/>
      <c r="PP103" s="10"/>
      <c r="PQ103" s="10"/>
      <c r="PR103" s="10"/>
      <c r="PS103" s="10"/>
      <c r="PT103" s="10"/>
      <c r="PU103" s="10"/>
      <c r="PV103" s="10"/>
      <c r="PW103" s="10"/>
      <c r="PX103" s="10"/>
      <c r="PY103" s="10"/>
      <c r="PZ103" s="10"/>
      <c r="QA103" s="10"/>
      <c r="QB103" s="10"/>
      <c r="QC103" s="10"/>
      <c r="QD103" s="10"/>
      <c r="QE103" s="10"/>
      <c r="QF103" s="10"/>
      <c r="QG103" s="10"/>
      <c r="QH103" s="10"/>
      <c r="QI103" s="10"/>
      <c r="QJ103" s="10"/>
      <c r="QK103" s="10"/>
      <c r="QL103" s="10"/>
      <c r="QM103" s="10"/>
      <c r="QN103" s="10"/>
      <c r="QO103" s="10"/>
      <c r="QP103" s="10"/>
      <c r="QQ103" s="10"/>
      <c r="QR103" s="10"/>
      <c r="QS103" s="10"/>
      <c r="QT103" s="10"/>
      <c r="QU103" s="10"/>
      <c r="QV103" s="10"/>
      <c r="QW103" s="10"/>
      <c r="QX103" s="10"/>
      <c r="QY103" s="10"/>
      <c r="QZ103" s="10"/>
      <c r="RA103" s="10"/>
      <c r="RB103" s="10"/>
      <c r="RC103" s="10"/>
      <c r="RD103" s="10"/>
      <c r="RE103" s="10"/>
      <c r="RF103" s="10"/>
      <c r="RG103" s="10"/>
      <c r="RH103" s="10"/>
      <c r="RI103" s="10"/>
      <c r="RJ103" s="10"/>
      <c r="RK103" s="10"/>
      <c r="RL103" s="10"/>
      <c r="RM103" s="10"/>
      <c r="RN103" s="10"/>
      <c r="RO103" s="10"/>
      <c r="RP103" s="10"/>
      <c r="RQ103" s="10"/>
      <c r="RR103" s="10"/>
      <c r="RS103" s="10"/>
      <c r="RT103" s="10"/>
      <c r="RU103" s="10"/>
      <c r="RV103" s="10"/>
      <c r="RW103" s="10"/>
      <c r="RX103" s="10"/>
      <c r="RY103" s="10"/>
      <c r="RZ103" s="10"/>
      <c r="SA103" s="10"/>
      <c r="SB103" s="10"/>
      <c r="SC103" s="10"/>
      <c r="SD103" s="10"/>
      <c r="SE103" s="10"/>
      <c r="SF103" s="10"/>
      <c r="SG103" s="10"/>
      <c r="SH103" s="10"/>
      <c r="SI103" s="10"/>
      <c r="SJ103" s="10"/>
      <c r="SK103" s="10"/>
      <c r="SL103" s="10"/>
      <c r="SM103" s="10"/>
      <c r="SN103" s="10"/>
      <c r="SO103" s="10"/>
      <c r="SP103" s="10"/>
      <c r="SQ103" s="10"/>
      <c r="SR103" s="10"/>
      <c r="SS103" s="10"/>
      <c r="ST103" s="10"/>
      <c r="SU103" s="10"/>
      <c r="SV103" s="10"/>
      <c r="SW103" s="10"/>
      <c r="SX103" s="10"/>
      <c r="SY103" s="10"/>
      <c r="SZ103" s="10"/>
      <c r="TA103" s="10"/>
      <c r="TB103" s="10"/>
      <c r="TC103" s="10"/>
      <c r="TD103" s="10"/>
      <c r="TE103" s="10"/>
      <c r="TF103" s="10"/>
      <c r="TG103" s="10"/>
      <c r="TH103" s="10"/>
      <c r="TI103" s="10"/>
      <c r="TJ103" s="10"/>
      <c r="TK103" s="10"/>
      <c r="TL103" s="10"/>
      <c r="TM103" s="10"/>
      <c r="TN103" s="10"/>
      <c r="TO103" s="10"/>
      <c r="TP103" s="10"/>
      <c r="TQ103" s="10"/>
      <c r="TR103" s="10"/>
      <c r="TS103" s="10"/>
      <c r="TT103" s="10"/>
      <c r="TU103" s="10"/>
      <c r="TV103" s="10"/>
      <c r="TW103" s="10"/>
      <c r="TX103" s="10"/>
      <c r="TY103" s="10"/>
      <c r="TZ103" s="10"/>
      <c r="UA103" s="10"/>
      <c r="UB103" s="10"/>
      <c r="UC103" s="10"/>
      <c r="UD103" s="10"/>
      <c r="UE103" s="10"/>
      <c r="UF103" s="10"/>
      <c r="UG103" s="10"/>
      <c r="UH103" s="10"/>
      <c r="UI103" s="10"/>
      <c r="UJ103" s="10"/>
      <c r="UK103" s="10"/>
      <c r="UL103" s="10"/>
      <c r="UM103" s="10"/>
      <c r="UN103" s="10"/>
      <c r="UO103" s="10"/>
      <c r="UP103" s="10"/>
      <c r="UQ103" s="10"/>
      <c r="UR103" s="10"/>
      <c r="US103" s="10"/>
      <c r="UT103" s="10"/>
      <c r="UU103" s="10"/>
      <c r="UV103" s="10"/>
      <c r="UW103" s="10"/>
      <c r="UX103" s="10"/>
      <c r="UY103" s="10"/>
      <c r="UZ103" s="10"/>
      <c r="VA103" s="10"/>
      <c r="VB103" s="10"/>
      <c r="VC103" s="10"/>
      <c r="VD103" s="10"/>
      <c r="VE103" s="10"/>
      <c r="VF103" s="10"/>
      <c r="VG103" s="10"/>
      <c r="VH103" s="10"/>
      <c r="VI103" s="10"/>
      <c r="VJ103" s="10"/>
      <c r="VK103" s="10"/>
      <c r="VL103" s="10"/>
      <c r="VM103" s="10"/>
      <c r="VN103" s="10"/>
      <c r="VO103" s="10"/>
      <c r="VP103" s="10"/>
      <c r="VQ103" s="10"/>
      <c r="VR103" s="10"/>
      <c r="VS103" s="10"/>
      <c r="VT103" s="10"/>
      <c r="VU103" s="10"/>
      <c r="VV103" s="10"/>
      <c r="VW103" s="10"/>
      <c r="VX103" s="10"/>
      <c r="VY103" s="10"/>
      <c r="VZ103" s="10"/>
      <c r="WA103" s="10"/>
      <c r="WB103" s="10"/>
      <c r="WC103" s="10"/>
      <c r="WD103" s="10"/>
      <c r="WE103" s="10"/>
      <c r="WF103" s="10"/>
      <c r="WG103" s="10"/>
      <c r="WH103" s="10"/>
      <c r="WI103" s="10"/>
      <c r="WJ103" s="10"/>
      <c r="WK103" s="10"/>
      <c r="WL103" s="10"/>
      <c r="WM103" s="10"/>
      <c r="WN103" s="10"/>
      <c r="WO103" s="10"/>
      <c r="WP103" s="10"/>
      <c r="WQ103" s="10"/>
      <c r="WR103" s="10"/>
      <c r="WS103" s="10"/>
      <c r="WT103" s="10"/>
      <c r="WU103" s="10"/>
      <c r="WV103" s="10"/>
      <c r="WW103" s="10"/>
      <c r="WX103" s="10"/>
      <c r="WY103" s="10"/>
      <c r="WZ103" s="10"/>
      <c r="XA103" s="10"/>
      <c r="XB103" s="10"/>
      <c r="XC103" s="10"/>
      <c r="XD103" s="10"/>
      <c r="XE103" s="10"/>
      <c r="XF103" s="10"/>
      <c r="XG103" s="10"/>
      <c r="XH103" s="10"/>
      <c r="XI103" s="10"/>
      <c r="XJ103" s="10"/>
      <c r="XK103" s="10"/>
      <c r="XL103" s="10"/>
      <c r="XM103" s="10"/>
      <c r="XN103" s="10"/>
      <c r="XO103" s="10"/>
      <c r="XP103" s="10"/>
      <c r="XQ103" s="10"/>
      <c r="XR103" s="10"/>
      <c r="XS103" s="10"/>
      <c r="XT103" s="10"/>
      <c r="XU103" s="10"/>
      <c r="XV103" s="10"/>
      <c r="XW103" s="10"/>
      <c r="XX103" s="10"/>
      <c r="XY103" s="10"/>
      <c r="XZ103" s="10"/>
      <c r="YA103" s="10"/>
      <c r="YB103" s="10"/>
      <c r="YC103" s="10"/>
      <c r="YD103" s="10"/>
      <c r="YE103" s="10"/>
      <c r="YF103" s="10"/>
      <c r="YG103" s="10"/>
      <c r="YH103" s="10"/>
      <c r="YI103" s="10"/>
      <c r="YJ103" s="10"/>
      <c r="YK103" s="10"/>
      <c r="YL103" s="10"/>
      <c r="YM103" s="10"/>
      <c r="YN103" s="10"/>
      <c r="YO103" s="10"/>
      <c r="YP103" s="10"/>
      <c r="YQ103" s="10"/>
      <c r="YR103" s="10"/>
      <c r="YS103" s="10"/>
      <c r="YT103" s="10"/>
      <c r="YU103" s="10"/>
      <c r="YV103" s="10"/>
      <c r="YW103" s="10"/>
      <c r="YX103" s="10"/>
      <c r="YY103" s="10"/>
      <c r="YZ103" s="10"/>
      <c r="ZA103" s="10"/>
      <c r="ZB103" s="10"/>
      <c r="ZC103" s="10"/>
      <c r="ZD103" s="10"/>
      <c r="ZE103" s="10"/>
      <c r="ZF103" s="10"/>
      <c r="ZG103" s="10"/>
      <c r="ZH103" s="10"/>
      <c r="ZI103" s="10"/>
      <c r="ZJ103" s="10"/>
      <c r="ZK103" s="10"/>
      <c r="ZL103" s="10"/>
      <c r="ZM103" s="10"/>
      <c r="ZN103" s="10"/>
      <c r="ZO103" s="10"/>
      <c r="ZP103" s="10"/>
      <c r="ZQ103" s="10"/>
      <c r="ZR103" s="10"/>
      <c r="ZS103" s="10"/>
      <c r="ZT103" s="10"/>
      <c r="ZU103" s="10"/>
      <c r="ZV103" s="10"/>
      <c r="ZW103" s="10"/>
      <c r="ZX103" s="10"/>
      <c r="ZY103" s="10"/>
      <c r="ZZ103" s="10"/>
      <c r="AAA103" s="10"/>
      <c r="AAB103" s="10"/>
      <c r="AAC103" s="10"/>
      <c r="AAD103" s="10"/>
      <c r="AAE103" s="10"/>
      <c r="AAF103" s="10"/>
      <c r="AAG103" s="10"/>
      <c r="AAH103" s="10"/>
      <c r="AAI103" s="10"/>
      <c r="AAJ103" s="10"/>
      <c r="AAK103" s="10"/>
      <c r="AAL103" s="10"/>
      <c r="AAM103" s="10"/>
      <c r="AAN103" s="10"/>
      <c r="AAO103" s="10"/>
      <c r="AAP103" s="10"/>
      <c r="AAQ103" s="10"/>
      <c r="AAR103" s="10"/>
      <c r="AAS103" s="10"/>
      <c r="AAT103" s="10"/>
      <c r="AAU103" s="10"/>
      <c r="AAV103" s="10"/>
      <c r="AAW103" s="10"/>
      <c r="AAX103" s="10"/>
      <c r="AAY103" s="10"/>
      <c r="AAZ103" s="10"/>
      <c r="ABA103" s="10"/>
      <c r="ABB103" s="10"/>
      <c r="ABC103" s="10"/>
      <c r="ABD103" s="10"/>
      <c r="ABE103" s="10"/>
      <c r="ABF103" s="10"/>
      <c r="ABG103" s="10"/>
      <c r="ABH103" s="10"/>
      <c r="ABI103" s="10"/>
      <c r="ABJ103" s="10"/>
      <c r="ABK103" s="10"/>
      <c r="ABL103" s="10"/>
      <c r="ABM103" s="10"/>
      <c r="ABN103" s="10"/>
      <c r="ABO103" s="10"/>
      <c r="ABP103" s="10"/>
      <c r="ABQ103" s="10"/>
      <c r="ABR103" s="10"/>
      <c r="ABS103" s="10"/>
      <c r="ABT103" s="10"/>
      <c r="ABU103" s="10"/>
      <c r="ABV103" s="10"/>
      <c r="ABW103" s="10"/>
      <c r="ABX103" s="10"/>
      <c r="ABY103" s="10"/>
      <c r="ABZ103" s="10"/>
      <c r="ACA103" s="10"/>
      <c r="ACB103" s="10"/>
      <c r="ACC103" s="10"/>
      <c r="ACD103" s="10"/>
      <c r="ACE103" s="10"/>
      <c r="ACF103" s="10"/>
      <c r="ACG103" s="10"/>
      <c r="ACH103" s="10"/>
      <c r="ACI103" s="10"/>
      <c r="ACJ103" s="10"/>
      <c r="ACK103" s="10"/>
      <c r="ACL103" s="10"/>
      <c r="ACM103" s="10"/>
      <c r="ACN103" s="10"/>
      <c r="ACO103" s="10"/>
      <c r="ACP103" s="10"/>
      <c r="ACQ103" s="10"/>
      <c r="ACR103" s="10"/>
      <c r="ACS103" s="10"/>
      <c r="ACT103" s="10"/>
      <c r="ACU103" s="10"/>
      <c r="ACV103" s="10"/>
      <c r="ACW103" s="10"/>
      <c r="ACX103" s="10"/>
      <c r="ACY103" s="10"/>
      <c r="ACZ103" s="10"/>
      <c r="ADA103" s="10"/>
    </row>
    <row r="104" spans="1:786" s="106" customFormat="1" ht="28.8" x14ac:dyDescent="0.3">
      <c r="A104" s="82">
        <v>1</v>
      </c>
      <c r="B104" s="69" t="s">
        <v>339</v>
      </c>
      <c r="C104" s="46" t="s">
        <v>44</v>
      </c>
      <c r="D104" s="47"/>
      <c r="E104" s="47"/>
      <c r="F104" s="47"/>
      <c r="G104" s="104"/>
      <c r="H104" s="47">
        <v>1</v>
      </c>
      <c r="I104" s="47" t="s">
        <v>45</v>
      </c>
      <c r="J104" s="47" t="s">
        <v>149</v>
      </c>
      <c r="K104" s="49" t="s">
        <v>42</v>
      </c>
      <c r="L104" s="50">
        <v>2003</v>
      </c>
      <c r="M104" s="117">
        <v>2003</v>
      </c>
      <c r="N104" s="52">
        <v>1200000</v>
      </c>
      <c r="O104" s="53"/>
      <c r="P104" s="53"/>
      <c r="Q104" s="54" t="s">
        <v>352</v>
      </c>
      <c r="R104" s="114" t="s">
        <v>378</v>
      </c>
      <c r="S104" s="56" t="s">
        <v>341</v>
      </c>
      <c r="T104" s="57" t="str">
        <f t="shared" si="10"/>
        <v>Al</v>
      </c>
      <c r="U104" s="56"/>
      <c r="V104" s="56"/>
      <c r="W104" s="56"/>
      <c r="X104" s="56"/>
      <c r="Y104" s="56"/>
      <c r="Z104" s="56"/>
      <c r="AA104" s="56"/>
      <c r="AB104" s="10"/>
      <c r="AC104" s="58">
        <f t="shared" si="20"/>
        <v>0.63269348689507254</v>
      </c>
      <c r="AD104" s="58">
        <f t="shared" si="11"/>
        <v>0</v>
      </c>
      <c r="AE104" s="58">
        <f t="shared" si="12"/>
        <v>0</v>
      </c>
      <c r="AF104" s="58">
        <f t="shared" si="13"/>
        <v>0.63269348689507254</v>
      </c>
      <c r="AG104" s="59"/>
      <c r="AH104" s="59">
        <f t="shared" si="21"/>
        <v>0.63269348689507254</v>
      </c>
      <c r="AI104" s="59">
        <f t="shared" si="22"/>
        <v>0</v>
      </c>
      <c r="AJ104" s="59">
        <f t="shared" si="23"/>
        <v>0</v>
      </c>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c r="IX104" s="10"/>
      <c r="IY104" s="10"/>
      <c r="IZ104" s="10"/>
      <c r="JA104" s="10"/>
      <c r="JB104" s="10"/>
      <c r="JC104" s="10"/>
      <c r="JD104" s="10"/>
      <c r="JE104" s="10"/>
      <c r="JF104" s="10"/>
      <c r="JG104" s="10"/>
      <c r="JH104" s="10"/>
      <c r="JI104" s="10"/>
      <c r="JJ104" s="10"/>
      <c r="JK104" s="10"/>
      <c r="JL104" s="10"/>
      <c r="JM104" s="10"/>
      <c r="JN104" s="10"/>
      <c r="JO104" s="10"/>
      <c r="JP104" s="10"/>
      <c r="JQ104" s="10"/>
      <c r="JR104" s="10"/>
      <c r="JS104" s="10"/>
      <c r="JT104" s="10"/>
      <c r="JU104" s="10"/>
      <c r="JV104" s="10"/>
      <c r="JW104" s="10"/>
      <c r="JX104" s="10"/>
      <c r="JY104" s="10"/>
      <c r="JZ104" s="10"/>
      <c r="KA104" s="10"/>
      <c r="KB104" s="10"/>
      <c r="KC104" s="10"/>
      <c r="KD104" s="10"/>
      <c r="KE104" s="10"/>
      <c r="KF104" s="10"/>
      <c r="KG104" s="10"/>
      <c r="KH104" s="10"/>
      <c r="KI104" s="10"/>
      <c r="KJ104" s="10"/>
      <c r="KK104" s="10"/>
      <c r="KL104" s="10"/>
      <c r="KM104" s="10"/>
      <c r="KN104" s="10"/>
      <c r="KO104" s="10"/>
      <c r="KP104" s="10"/>
      <c r="KQ104" s="10"/>
      <c r="KR104" s="10"/>
      <c r="KS104" s="10"/>
      <c r="KT104" s="10"/>
      <c r="KU104" s="10"/>
      <c r="KV104" s="10"/>
      <c r="KW104" s="10"/>
      <c r="KX104" s="10"/>
      <c r="KY104" s="10"/>
      <c r="KZ104" s="10"/>
      <c r="LA104" s="10"/>
      <c r="LB104" s="10"/>
      <c r="LC104" s="10"/>
      <c r="LD104" s="10"/>
      <c r="LE104" s="10"/>
      <c r="LF104" s="10"/>
      <c r="LG104" s="10"/>
      <c r="LH104" s="10"/>
      <c r="LI104" s="10"/>
      <c r="LJ104" s="10"/>
      <c r="LK104" s="10"/>
      <c r="LL104" s="10"/>
      <c r="LM104" s="10"/>
      <c r="LN104" s="10"/>
      <c r="LO104" s="10"/>
      <c r="LP104" s="10"/>
      <c r="LQ104" s="10"/>
      <c r="LR104" s="10"/>
      <c r="LS104" s="10"/>
      <c r="LT104" s="10"/>
      <c r="LU104" s="10"/>
      <c r="LV104" s="10"/>
      <c r="LW104" s="10"/>
      <c r="LX104" s="10"/>
      <c r="LY104" s="10"/>
      <c r="LZ104" s="10"/>
      <c r="MA104" s="10"/>
      <c r="MB104" s="10"/>
      <c r="MC104" s="10"/>
      <c r="MD104" s="10"/>
      <c r="ME104" s="10"/>
      <c r="MF104" s="10"/>
      <c r="MG104" s="10"/>
      <c r="MH104" s="10"/>
      <c r="MI104" s="10"/>
      <c r="MJ104" s="10"/>
      <c r="MK104" s="10"/>
      <c r="ML104" s="10"/>
      <c r="MM104" s="10"/>
      <c r="MN104" s="10"/>
      <c r="MO104" s="10"/>
      <c r="MP104" s="10"/>
      <c r="MQ104" s="10"/>
      <c r="MR104" s="10"/>
      <c r="MS104" s="10"/>
      <c r="MT104" s="10"/>
      <c r="MU104" s="10"/>
      <c r="MV104" s="10"/>
      <c r="MW104" s="10"/>
      <c r="MX104" s="10"/>
      <c r="MY104" s="10"/>
      <c r="MZ104" s="10"/>
      <c r="NA104" s="10"/>
      <c r="NB104" s="10"/>
      <c r="NC104" s="10"/>
      <c r="ND104" s="10"/>
      <c r="NE104" s="10"/>
      <c r="NF104" s="10"/>
      <c r="NG104" s="10"/>
      <c r="NH104" s="10"/>
      <c r="NI104" s="10"/>
      <c r="NJ104" s="10"/>
      <c r="NK104" s="10"/>
      <c r="NL104" s="10"/>
      <c r="NM104" s="10"/>
      <c r="NN104" s="10"/>
      <c r="NO104" s="10"/>
      <c r="NP104" s="10"/>
      <c r="NQ104" s="10"/>
      <c r="NR104" s="10"/>
      <c r="NS104" s="10"/>
      <c r="NT104" s="10"/>
      <c r="NU104" s="10"/>
      <c r="NV104" s="10"/>
      <c r="NW104" s="10"/>
      <c r="NX104" s="10"/>
      <c r="NY104" s="10"/>
      <c r="NZ104" s="10"/>
      <c r="OA104" s="10"/>
      <c r="OB104" s="10"/>
      <c r="OC104" s="10"/>
      <c r="OD104" s="10"/>
      <c r="OE104" s="10"/>
      <c r="OF104" s="10"/>
      <c r="OG104" s="10"/>
      <c r="OH104" s="10"/>
      <c r="OI104" s="10"/>
      <c r="OJ104" s="10"/>
      <c r="OK104" s="10"/>
      <c r="OL104" s="10"/>
      <c r="OM104" s="10"/>
      <c r="ON104" s="10"/>
      <c r="OO104" s="10"/>
      <c r="OP104" s="10"/>
      <c r="OQ104" s="10"/>
      <c r="OR104" s="10"/>
      <c r="OS104" s="10"/>
      <c r="OT104" s="10"/>
      <c r="OU104" s="10"/>
      <c r="OV104" s="10"/>
      <c r="OW104" s="10"/>
      <c r="OX104" s="10"/>
      <c r="OY104" s="10"/>
      <c r="OZ104" s="10"/>
      <c r="PA104" s="10"/>
      <c r="PB104" s="10"/>
      <c r="PC104" s="10"/>
      <c r="PD104" s="10"/>
      <c r="PE104" s="10"/>
      <c r="PF104" s="10"/>
      <c r="PG104" s="10"/>
      <c r="PH104" s="10"/>
      <c r="PI104" s="10"/>
      <c r="PJ104" s="10"/>
      <c r="PK104" s="10"/>
      <c r="PL104" s="10"/>
      <c r="PM104" s="10"/>
      <c r="PN104" s="10"/>
      <c r="PO104" s="10"/>
      <c r="PP104" s="10"/>
      <c r="PQ104" s="10"/>
      <c r="PR104" s="10"/>
      <c r="PS104" s="10"/>
      <c r="PT104" s="10"/>
      <c r="PU104" s="10"/>
      <c r="PV104" s="10"/>
      <c r="PW104" s="10"/>
      <c r="PX104" s="10"/>
      <c r="PY104" s="10"/>
      <c r="PZ104" s="10"/>
      <c r="QA104" s="10"/>
      <c r="QB104" s="10"/>
      <c r="QC104" s="10"/>
      <c r="QD104" s="10"/>
      <c r="QE104" s="10"/>
      <c r="QF104" s="10"/>
      <c r="QG104" s="10"/>
      <c r="QH104" s="10"/>
      <c r="QI104" s="10"/>
      <c r="QJ104" s="10"/>
      <c r="QK104" s="10"/>
      <c r="QL104" s="10"/>
      <c r="QM104" s="10"/>
      <c r="QN104" s="10"/>
      <c r="QO104" s="10"/>
      <c r="QP104" s="10"/>
      <c r="QQ104" s="10"/>
      <c r="QR104" s="10"/>
      <c r="QS104" s="10"/>
      <c r="QT104" s="10"/>
      <c r="QU104" s="10"/>
      <c r="QV104" s="10"/>
      <c r="QW104" s="10"/>
      <c r="QX104" s="10"/>
      <c r="QY104" s="10"/>
      <c r="QZ104" s="10"/>
      <c r="RA104" s="10"/>
      <c r="RB104" s="10"/>
      <c r="RC104" s="10"/>
      <c r="RD104" s="10"/>
      <c r="RE104" s="10"/>
      <c r="RF104" s="10"/>
      <c r="RG104" s="10"/>
      <c r="RH104" s="10"/>
      <c r="RI104" s="10"/>
      <c r="RJ104" s="10"/>
      <c r="RK104" s="10"/>
      <c r="RL104" s="10"/>
      <c r="RM104" s="10"/>
      <c r="RN104" s="10"/>
      <c r="RO104" s="10"/>
      <c r="RP104" s="10"/>
      <c r="RQ104" s="10"/>
      <c r="RR104" s="10"/>
      <c r="RS104" s="10"/>
      <c r="RT104" s="10"/>
      <c r="RU104" s="10"/>
      <c r="RV104" s="10"/>
      <c r="RW104" s="10"/>
      <c r="RX104" s="10"/>
      <c r="RY104" s="10"/>
      <c r="RZ104" s="10"/>
      <c r="SA104" s="10"/>
      <c r="SB104" s="10"/>
      <c r="SC104" s="10"/>
      <c r="SD104" s="10"/>
      <c r="SE104" s="10"/>
      <c r="SF104" s="10"/>
      <c r="SG104" s="10"/>
      <c r="SH104" s="10"/>
      <c r="SI104" s="10"/>
      <c r="SJ104" s="10"/>
      <c r="SK104" s="10"/>
      <c r="SL104" s="10"/>
      <c r="SM104" s="10"/>
      <c r="SN104" s="10"/>
      <c r="SO104" s="10"/>
      <c r="SP104" s="10"/>
      <c r="SQ104" s="10"/>
      <c r="SR104" s="10"/>
      <c r="SS104" s="10"/>
      <c r="ST104" s="10"/>
      <c r="SU104" s="10"/>
      <c r="SV104" s="10"/>
      <c r="SW104" s="10"/>
      <c r="SX104" s="10"/>
      <c r="SY104" s="10"/>
      <c r="SZ104" s="10"/>
      <c r="TA104" s="10"/>
      <c r="TB104" s="10"/>
      <c r="TC104" s="10"/>
      <c r="TD104" s="10"/>
      <c r="TE104" s="10"/>
      <c r="TF104" s="10"/>
      <c r="TG104" s="10"/>
      <c r="TH104" s="10"/>
      <c r="TI104" s="10"/>
      <c r="TJ104" s="10"/>
      <c r="TK104" s="10"/>
      <c r="TL104" s="10"/>
      <c r="TM104" s="10"/>
      <c r="TN104" s="10"/>
      <c r="TO104" s="10"/>
      <c r="TP104" s="10"/>
      <c r="TQ104" s="10"/>
      <c r="TR104" s="10"/>
      <c r="TS104" s="10"/>
      <c r="TT104" s="10"/>
      <c r="TU104" s="10"/>
      <c r="TV104" s="10"/>
      <c r="TW104" s="10"/>
      <c r="TX104" s="10"/>
      <c r="TY104" s="10"/>
      <c r="TZ104" s="10"/>
      <c r="UA104" s="10"/>
      <c r="UB104" s="10"/>
      <c r="UC104" s="10"/>
      <c r="UD104" s="10"/>
      <c r="UE104" s="10"/>
      <c r="UF104" s="10"/>
      <c r="UG104" s="10"/>
      <c r="UH104" s="10"/>
      <c r="UI104" s="10"/>
      <c r="UJ104" s="10"/>
      <c r="UK104" s="10"/>
      <c r="UL104" s="10"/>
      <c r="UM104" s="10"/>
      <c r="UN104" s="10"/>
      <c r="UO104" s="10"/>
      <c r="UP104" s="10"/>
      <c r="UQ104" s="10"/>
      <c r="UR104" s="10"/>
      <c r="US104" s="10"/>
      <c r="UT104" s="10"/>
      <c r="UU104" s="10"/>
      <c r="UV104" s="10"/>
      <c r="UW104" s="10"/>
      <c r="UX104" s="10"/>
      <c r="UY104" s="10"/>
      <c r="UZ104" s="10"/>
      <c r="VA104" s="10"/>
      <c r="VB104" s="10"/>
      <c r="VC104" s="10"/>
      <c r="VD104" s="10"/>
      <c r="VE104" s="10"/>
      <c r="VF104" s="10"/>
      <c r="VG104" s="10"/>
      <c r="VH104" s="10"/>
      <c r="VI104" s="10"/>
      <c r="VJ104" s="10"/>
      <c r="VK104" s="10"/>
      <c r="VL104" s="10"/>
      <c r="VM104" s="10"/>
      <c r="VN104" s="10"/>
      <c r="VO104" s="10"/>
      <c r="VP104" s="10"/>
      <c r="VQ104" s="10"/>
      <c r="VR104" s="10"/>
      <c r="VS104" s="10"/>
      <c r="VT104" s="10"/>
      <c r="VU104" s="10"/>
      <c r="VV104" s="10"/>
      <c r="VW104" s="10"/>
      <c r="VX104" s="10"/>
      <c r="VY104" s="10"/>
      <c r="VZ104" s="10"/>
      <c r="WA104" s="10"/>
      <c r="WB104" s="10"/>
      <c r="WC104" s="10"/>
      <c r="WD104" s="10"/>
      <c r="WE104" s="10"/>
      <c r="WF104" s="10"/>
      <c r="WG104" s="10"/>
      <c r="WH104" s="10"/>
      <c r="WI104" s="10"/>
      <c r="WJ104" s="10"/>
      <c r="WK104" s="10"/>
      <c r="WL104" s="10"/>
      <c r="WM104" s="10"/>
      <c r="WN104" s="10"/>
      <c r="WO104" s="10"/>
      <c r="WP104" s="10"/>
      <c r="WQ104" s="10"/>
      <c r="WR104" s="10"/>
      <c r="WS104" s="10"/>
      <c r="WT104" s="10"/>
      <c r="WU104" s="10"/>
      <c r="WV104" s="10"/>
      <c r="WW104" s="10"/>
      <c r="WX104" s="10"/>
      <c r="WY104" s="10"/>
      <c r="WZ104" s="10"/>
      <c r="XA104" s="10"/>
      <c r="XB104" s="10"/>
      <c r="XC104" s="10"/>
      <c r="XD104" s="10"/>
      <c r="XE104" s="10"/>
      <c r="XF104" s="10"/>
      <c r="XG104" s="10"/>
      <c r="XH104" s="10"/>
      <c r="XI104" s="10"/>
      <c r="XJ104" s="10"/>
      <c r="XK104" s="10"/>
      <c r="XL104" s="10"/>
      <c r="XM104" s="10"/>
      <c r="XN104" s="10"/>
      <c r="XO104" s="10"/>
      <c r="XP104" s="10"/>
      <c r="XQ104" s="10"/>
      <c r="XR104" s="10"/>
      <c r="XS104" s="10"/>
      <c r="XT104" s="10"/>
      <c r="XU104" s="10"/>
      <c r="XV104" s="10"/>
      <c r="XW104" s="10"/>
      <c r="XX104" s="10"/>
      <c r="XY104" s="10"/>
      <c r="XZ104" s="10"/>
      <c r="YA104" s="10"/>
      <c r="YB104" s="10"/>
      <c r="YC104" s="10"/>
      <c r="YD104" s="10"/>
      <c r="YE104" s="10"/>
      <c r="YF104" s="10"/>
      <c r="YG104" s="10"/>
      <c r="YH104" s="10"/>
      <c r="YI104" s="10"/>
      <c r="YJ104" s="10"/>
      <c r="YK104" s="10"/>
      <c r="YL104" s="10"/>
      <c r="YM104" s="10"/>
      <c r="YN104" s="10"/>
      <c r="YO104" s="10"/>
      <c r="YP104" s="10"/>
      <c r="YQ104" s="10"/>
      <c r="YR104" s="10"/>
      <c r="YS104" s="10"/>
      <c r="YT104" s="10"/>
      <c r="YU104" s="10"/>
      <c r="YV104" s="10"/>
      <c r="YW104" s="10"/>
      <c r="YX104" s="10"/>
      <c r="YY104" s="10"/>
      <c r="YZ104" s="10"/>
      <c r="ZA104" s="10"/>
      <c r="ZB104" s="10"/>
      <c r="ZC104" s="10"/>
      <c r="ZD104" s="10"/>
      <c r="ZE104" s="10"/>
      <c r="ZF104" s="10"/>
      <c r="ZG104" s="10"/>
      <c r="ZH104" s="10"/>
      <c r="ZI104" s="10"/>
      <c r="ZJ104" s="10"/>
      <c r="ZK104" s="10"/>
      <c r="ZL104" s="10"/>
      <c r="ZM104" s="10"/>
      <c r="ZN104" s="10"/>
      <c r="ZO104" s="10"/>
      <c r="ZP104" s="10"/>
      <c r="ZQ104" s="10"/>
      <c r="ZR104" s="10"/>
      <c r="ZS104" s="10"/>
      <c r="ZT104" s="10"/>
      <c r="ZU104" s="10"/>
      <c r="ZV104" s="10"/>
      <c r="ZW104" s="10"/>
      <c r="ZX104" s="10"/>
      <c r="ZY104" s="10"/>
      <c r="ZZ104" s="10"/>
      <c r="AAA104" s="10"/>
      <c r="AAB104" s="10"/>
      <c r="AAC104" s="10"/>
      <c r="AAD104" s="10"/>
      <c r="AAE104" s="10"/>
      <c r="AAF104" s="10"/>
      <c r="AAG104" s="10"/>
      <c r="AAH104" s="10"/>
      <c r="AAI104" s="10"/>
      <c r="AAJ104" s="10"/>
      <c r="AAK104" s="10"/>
      <c r="AAL104" s="10"/>
      <c r="AAM104" s="10"/>
      <c r="AAN104" s="10"/>
      <c r="AAO104" s="10"/>
      <c r="AAP104" s="10"/>
      <c r="AAQ104" s="10"/>
      <c r="AAR104" s="10"/>
      <c r="AAS104" s="10"/>
      <c r="AAT104" s="10"/>
      <c r="AAU104" s="10"/>
      <c r="AAV104" s="10"/>
      <c r="AAW104" s="10"/>
      <c r="AAX104" s="10"/>
      <c r="AAY104" s="10"/>
      <c r="AAZ104" s="10"/>
      <c r="ABA104" s="10"/>
      <c r="ABB104" s="10"/>
      <c r="ABC104" s="10"/>
      <c r="ABD104" s="10"/>
      <c r="ABE104" s="10"/>
      <c r="ABF104" s="10"/>
      <c r="ABG104" s="10"/>
      <c r="ABH104" s="10"/>
      <c r="ABI104" s="10"/>
      <c r="ABJ104" s="10"/>
      <c r="ABK104" s="10"/>
      <c r="ABL104" s="10"/>
      <c r="ABM104" s="10"/>
      <c r="ABN104" s="10"/>
      <c r="ABO104" s="10"/>
      <c r="ABP104" s="10"/>
      <c r="ABQ104" s="10"/>
      <c r="ABR104" s="10"/>
      <c r="ABS104" s="10"/>
      <c r="ABT104" s="10"/>
      <c r="ABU104" s="10"/>
      <c r="ABV104" s="10"/>
      <c r="ABW104" s="10"/>
      <c r="ABX104" s="10"/>
      <c r="ABY104" s="10"/>
      <c r="ABZ104" s="10"/>
      <c r="ACA104" s="10"/>
      <c r="ACB104" s="10"/>
      <c r="ACC104" s="10"/>
      <c r="ACD104" s="10"/>
      <c r="ACE104" s="10"/>
      <c r="ACF104" s="10"/>
      <c r="ACG104" s="10"/>
      <c r="ACH104" s="10"/>
      <c r="ACI104" s="10"/>
      <c r="ACJ104" s="10"/>
      <c r="ACK104" s="10"/>
      <c r="ACL104" s="10"/>
      <c r="ACM104" s="10"/>
      <c r="ACN104" s="10"/>
      <c r="ACO104" s="10"/>
      <c r="ACP104" s="10"/>
      <c r="ACQ104" s="10"/>
      <c r="ACR104" s="10"/>
      <c r="ACS104" s="10"/>
      <c r="ACT104" s="10"/>
      <c r="ACU104" s="10"/>
      <c r="ACV104" s="10"/>
      <c r="ACW104" s="10"/>
      <c r="ACX104" s="10"/>
      <c r="ACY104" s="10"/>
      <c r="ACZ104" s="10"/>
      <c r="ADA104" s="10"/>
    </row>
    <row r="105" spans="1:786" s="106" customFormat="1" ht="15.6" x14ac:dyDescent="0.3">
      <c r="A105" s="60">
        <v>3</v>
      </c>
      <c r="B105" s="69" t="s">
        <v>379</v>
      </c>
      <c r="C105" s="46" t="s">
        <v>97</v>
      </c>
      <c r="D105" s="47" t="s">
        <v>117</v>
      </c>
      <c r="E105" s="47" t="s">
        <v>135</v>
      </c>
      <c r="F105" s="47"/>
      <c r="G105" s="104"/>
      <c r="H105" s="47">
        <v>1</v>
      </c>
      <c r="I105" s="47" t="s">
        <v>81</v>
      </c>
      <c r="J105" s="47" t="s">
        <v>51</v>
      </c>
      <c r="K105" s="49" t="s">
        <v>42</v>
      </c>
      <c r="L105" s="50">
        <v>2002</v>
      </c>
      <c r="M105" s="51">
        <v>37568</v>
      </c>
      <c r="N105" s="52">
        <v>4500</v>
      </c>
      <c r="O105" s="53"/>
      <c r="P105" s="53"/>
      <c r="Q105" s="54" t="s">
        <v>309</v>
      </c>
      <c r="R105" s="55" t="s">
        <v>380</v>
      </c>
      <c r="S105" s="56" t="s">
        <v>381</v>
      </c>
      <c r="T105" s="57" t="str">
        <f t="shared" si="10"/>
        <v>Cu</v>
      </c>
      <c r="U105" s="56">
        <v>580</v>
      </c>
      <c r="V105" s="56">
        <v>1.1000000000000001</v>
      </c>
      <c r="W105" s="56"/>
      <c r="X105" s="56">
        <v>1.1000000000000001</v>
      </c>
      <c r="Y105" s="56" t="s">
        <v>382</v>
      </c>
      <c r="Z105" s="56">
        <v>200</v>
      </c>
      <c r="AA105" s="56" t="s">
        <v>228</v>
      </c>
      <c r="AB105" s="10"/>
      <c r="AC105" s="58">
        <f t="shared" si="20"/>
        <v>2.3726005758565221E-3</v>
      </c>
      <c r="AD105" s="58">
        <f t="shared" si="11"/>
        <v>0</v>
      </c>
      <c r="AE105" s="58">
        <f t="shared" si="12"/>
        <v>0</v>
      </c>
      <c r="AF105" s="58">
        <f t="shared" si="13"/>
        <v>2.3726005758565221E-3</v>
      </c>
      <c r="AG105" s="59"/>
      <c r="AH105" s="59">
        <f t="shared" si="21"/>
        <v>0</v>
      </c>
      <c r="AI105" s="59">
        <f t="shared" si="22"/>
        <v>0</v>
      </c>
      <c r="AJ105" s="59">
        <f t="shared" si="23"/>
        <v>2.3726005758565221E-3</v>
      </c>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c r="JH105" s="10"/>
      <c r="JI105" s="10"/>
      <c r="JJ105" s="10"/>
      <c r="JK105" s="10"/>
      <c r="JL105" s="10"/>
      <c r="JM105" s="10"/>
      <c r="JN105" s="10"/>
      <c r="JO105" s="10"/>
      <c r="JP105" s="10"/>
      <c r="JQ105" s="10"/>
      <c r="JR105" s="10"/>
      <c r="JS105" s="10"/>
      <c r="JT105" s="10"/>
      <c r="JU105" s="10"/>
      <c r="JV105" s="10"/>
      <c r="JW105" s="10"/>
      <c r="JX105" s="10"/>
      <c r="JY105" s="10"/>
      <c r="JZ105" s="10"/>
      <c r="KA105" s="10"/>
      <c r="KB105" s="10"/>
      <c r="KC105" s="10"/>
      <c r="KD105" s="10"/>
      <c r="KE105" s="10"/>
      <c r="KF105" s="10"/>
      <c r="KG105" s="10"/>
      <c r="KH105" s="10"/>
      <c r="KI105" s="10"/>
      <c r="KJ105" s="10"/>
      <c r="KK105" s="10"/>
      <c r="KL105" s="10"/>
      <c r="KM105" s="10"/>
      <c r="KN105" s="10"/>
      <c r="KO105" s="10"/>
      <c r="KP105" s="10"/>
      <c r="KQ105" s="10"/>
      <c r="KR105" s="10"/>
      <c r="KS105" s="10"/>
      <c r="KT105" s="10"/>
      <c r="KU105" s="10"/>
      <c r="KV105" s="10"/>
      <c r="KW105" s="10"/>
      <c r="KX105" s="10"/>
      <c r="KY105" s="10"/>
      <c r="KZ105" s="10"/>
      <c r="LA105" s="10"/>
      <c r="LB105" s="10"/>
      <c r="LC105" s="10"/>
      <c r="LD105" s="10"/>
      <c r="LE105" s="10"/>
      <c r="LF105" s="10"/>
      <c r="LG105" s="10"/>
      <c r="LH105" s="10"/>
      <c r="LI105" s="10"/>
      <c r="LJ105" s="10"/>
      <c r="LK105" s="10"/>
      <c r="LL105" s="10"/>
      <c r="LM105" s="10"/>
      <c r="LN105" s="10"/>
      <c r="LO105" s="10"/>
      <c r="LP105" s="10"/>
      <c r="LQ105" s="10"/>
      <c r="LR105" s="10"/>
      <c r="LS105" s="10"/>
      <c r="LT105" s="10"/>
      <c r="LU105" s="10"/>
      <c r="LV105" s="10"/>
      <c r="LW105" s="10"/>
      <c r="LX105" s="10"/>
      <c r="LY105" s="10"/>
      <c r="LZ105" s="10"/>
      <c r="MA105" s="10"/>
      <c r="MB105" s="10"/>
      <c r="MC105" s="10"/>
      <c r="MD105" s="10"/>
      <c r="ME105" s="10"/>
      <c r="MF105" s="10"/>
      <c r="MG105" s="10"/>
      <c r="MH105" s="10"/>
      <c r="MI105" s="10"/>
      <c r="MJ105" s="10"/>
      <c r="MK105" s="10"/>
      <c r="ML105" s="10"/>
      <c r="MM105" s="10"/>
      <c r="MN105" s="10"/>
      <c r="MO105" s="10"/>
      <c r="MP105" s="10"/>
      <c r="MQ105" s="10"/>
      <c r="MR105" s="10"/>
      <c r="MS105" s="10"/>
      <c r="MT105" s="10"/>
      <c r="MU105" s="10"/>
      <c r="MV105" s="10"/>
      <c r="MW105" s="10"/>
      <c r="MX105" s="10"/>
      <c r="MY105" s="10"/>
      <c r="MZ105" s="10"/>
      <c r="NA105" s="10"/>
      <c r="NB105" s="10"/>
      <c r="NC105" s="10"/>
      <c r="ND105" s="10"/>
      <c r="NE105" s="10"/>
      <c r="NF105" s="10"/>
      <c r="NG105" s="10"/>
      <c r="NH105" s="10"/>
      <c r="NI105" s="10"/>
      <c r="NJ105" s="10"/>
      <c r="NK105" s="10"/>
      <c r="NL105" s="10"/>
      <c r="NM105" s="10"/>
      <c r="NN105" s="10"/>
      <c r="NO105" s="10"/>
      <c r="NP105" s="10"/>
      <c r="NQ105" s="10"/>
      <c r="NR105" s="10"/>
      <c r="NS105" s="10"/>
      <c r="NT105" s="10"/>
      <c r="NU105" s="10"/>
      <c r="NV105" s="10"/>
      <c r="NW105" s="10"/>
      <c r="NX105" s="10"/>
      <c r="NY105" s="10"/>
      <c r="NZ105" s="10"/>
      <c r="OA105" s="10"/>
      <c r="OB105" s="10"/>
      <c r="OC105" s="10"/>
      <c r="OD105" s="10"/>
      <c r="OE105" s="10"/>
      <c r="OF105" s="10"/>
      <c r="OG105" s="10"/>
      <c r="OH105" s="10"/>
      <c r="OI105" s="10"/>
      <c r="OJ105" s="10"/>
      <c r="OK105" s="10"/>
      <c r="OL105" s="10"/>
      <c r="OM105" s="10"/>
      <c r="ON105" s="10"/>
      <c r="OO105" s="10"/>
      <c r="OP105" s="10"/>
      <c r="OQ105" s="10"/>
      <c r="OR105" s="10"/>
      <c r="OS105" s="10"/>
      <c r="OT105" s="10"/>
      <c r="OU105" s="10"/>
      <c r="OV105" s="10"/>
      <c r="OW105" s="10"/>
      <c r="OX105" s="10"/>
      <c r="OY105" s="10"/>
      <c r="OZ105" s="10"/>
      <c r="PA105" s="10"/>
      <c r="PB105" s="10"/>
      <c r="PC105" s="10"/>
      <c r="PD105" s="10"/>
      <c r="PE105" s="10"/>
      <c r="PF105" s="10"/>
      <c r="PG105" s="10"/>
      <c r="PH105" s="10"/>
      <c r="PI105" s="10"/>
      <c r="PJ105" s="10"/>
      <c r="PK105" s="10"/>
      <c r="PL105" s="10"/>
      <c r="PM105" s="10"/>
      <c r="PN105" s="10"/>
      <c r="PO105" s="10"/>
      <c r="PP105" s="10"/>
      <c r="PQ105" s="10"/>
      <c r="PR105" s="10"/>
      <c r="PS105" s="10"/>
      <c r="PT105" s="10"/>
      <c r="PU105" s="10"/>
      <c r="PV105" s="10"/>
      <c r="PW105" s="10"/>
      <c r="PX105" s="10"/>
      <c r="PY105" s="10"/>
      <c r="PZ105" s="10"/>
      <c r="QA105" s="10"/>
      <c r="QB105" s="10"/>
      <c r="QC105" s="10"/>
      <c r="QD105" s="10"/>
      <c r="QE105" s="10"/>
      <c r="QF105" s="10"/>
      <c r="QG105" s="10"/>
      <c r="QH105" s="10"/>
      <c r="QI105" s="10"/>
      <c r="QJ105" s="10"/>
      <c r="QK105" s="10"/>
      <c r="QL105" s="10"/>
      <c r="QM105" s="10"/>
      <c r="QN105" s="10"/>
      <c r="QO105" s="10"/>
      <c r="QP105" s="10"/>
      <c r="QQ105" s="10"/>
      <c r="QR105" s="10"/>
      <c r="QS105" s="10"/>
      <c r="QT105" s="10"/>
      <c r="QU105" s="10"/>
      <c r="QV105" s="10"/>
      <c r="QW105" s="10"/>
      <c r="QX105" s="10"/>
      <c r="QY105" s="10"/>
      <c r="QZ105" s="10"/>
      <c r="RA105" s="10"/>
      <c r="RB105" s="10"/>
      <c r="RC105" s="10"/>
      <c r="RD105" s="10"/>
      <c r="RE105" s="10"/>
      <c r="RF105" s="10"/>
      <c r="RG105" s="10"/>
      <c r="RH105" s="10"/>
      <c r="RI105" s="10"/>
      <c r="RJ105" s="10"/>
      <c r="RK105" s="10"/>
      <c r="RL105" s="10"/>
      <c r="RM105" s="10"/>
      <c r="RN105" s="10"/>
      <c r="RO105" s="10"/>
      <c r="RP105" s="10"/>
      <c r="RQ105" s="10"/>
      <c r="RR105" s="10"/>
      <c r="RS105" s="10"/>
      <c r="RT105" s="10"/>
      <c r="RU105" s="10"/>
      <c r="RV105" s="10"/>
      <c r="RW105" s="10"/>
      <c r="RX105" s="10"/>
      <c r="RY105" s="10"/>
      <c r="RZ105" s="10"/>
      <c r="SA105" s="10"/>
      <c r="SB105" s="10"/>
      <c r="SC105" s="10"/>
      <c r="SD105" s="10"/>
      <c r="SE105" s="10"/>
      <c r="SF105" s="10"/>
      <c r="SG105" s="10"/>
      <c r="SH105" s="10"/>
      <c r="SI105" s="10"/>
      <c r="SJ105" s="10"/>
      <c r="SK105" s="10"/>
      <c r="SL105" s="10"/>
      <c r="SM105" s="10"/>
      <c r="SN105" s="10"/>
      <c r="SO105" s="10"/>
      <c r="SP105" s="10"/>
      <c r="SQ105" s="10"/>
      <c r="SR105" s="10"/>
      <c r="SS105" s="10"/>
      <c r="ST105" s="10"/>
      <c r="SU105" s="10"/>
      <c r="SV105" s="10"/>
      <c r="SW105" s="10"/>
      <c r="SX105" s="10"/>
      <c r="SY105" s="10"/>
      <c r="SZ105" s="10"/>
      <c r="TA105" s="10"/>
      <c r="TB105" s="10"/>
      <c r="TC105" s="10"/>
      <c r="TD105" s="10"/>
      <c r="TE105" s="10"/>
      <c r="TF105" s="10"/>
      <c r="TG105" s="10"/>
      <c r="TH105" s="10"/>
      <c r="TI105" s="10"/>
      <c r="TJ105" s="10"/>
      <c r="TK105" s="10"/>
      <c r="TL105" s="10"/>
      <c r="TM105" s="10"/>
      <c r="TN105" s="10"/>
      <c r="TO105" s="10"/>
      <c r="TP105" s="10"/>
      <c r="TQ105" s="10"/>
      <c r="TR105" s="10"/>
      <c r="TS105" s="10"/>
      <c r="TT105" s="10"/>
      <c r="TU105" s="10"/>
      <c r="TV105" s="10"/>
      <c r="TW105" s="10"/>
      <c r="TX105" s="10"/>
      <c r="TY105" s="10"/>
      <c r="TZ105" s="10"/>
      <c r="UA105" s="10"/>
      <c r="UB105" s="10"/>
      <c r="UC105" s="10"/>
      <c r="UD105" s="10"/>
      <c r="UE105" s="10"/>
      <c r="UF105" s="10"/>
      <c r="UG105" s="10"/>
      <c r="UH105" s="10"/>
      <c r="UI105" s="10"/>
      <c r="UJ105" s="10"/>
      <c r="UK105" s="10"/>
      <c r="UL105" s="10"/>
      <c r="UM105" s="10"/>
      <c r="UN105" s="10"/>
      <c r="UO105" s="10"/>
      <c r="UP105" s="10"/>
      <c r="UQ105" s="10"/>
      <c r="UR105" s="10"/>
      <c r="US105" s="10"/>
      <c r="UT105" s="10"/>
      <c r="UU105" s="10"/>
      <c r="UV105" s="10"/>
      <c r="UW105" s="10"/>
      <c r="UX105" s="10"/>
      <c r="UY105" s="10"/>
      <c r="UZ105" s="10"/>
      <c r="VA105" s="10"/>
      <c r="VB105" s="10"/>
      <c r="VC105" s="10"/>
      <c r="VD105" s="10"/>
      <c r="VE105" s="10"/>
      <c r="VF105" s="10"/>
      <c r="VG105" s="10"/>
      <c r="VH105" s="10"/>
      <c r="VI105" s="10"/>
      <c r="VJ105" s="10"/>
      <c r="VK105" s="10"/>
      <c r="VL105" s="10"/>
      <c r="VM105" s="10"/>
      <c r="VN105" s="10"/>
      <c r="VO105" s="10"/>
      <c r="VP105" s="10"/>
      <c r="VQ105" s="10"/>
      <c r="VR105" s="10"/>
      <c r="VS105" s="10"/>
      <c r="VT105" s="10"/>
      <c r="VU105" s="10"/>
      <c r="VV105" s="10"/>
      <c r="VW105" s="10"/>
      <c r="VX105" s="10"/>
      <c r="VY105" s="10"/>
      <c r="VZ105" s="10"/>
      <c r="WA105" s="10"/>
      <c r="WB105" s="10"/>
      <c r="WC105" s="10"/>
      <c r="WD105" s="10"/>
      <c r="WE105" s="10"/>
      <c r="WF105" s="10"/>
      <c r="WG105" s="10"/>
      <c r="WH105" s="10"/>
      <c r="WI105" s="10"/>
      <c r="WJ105" s="10"/>
      <c r="WK105" s="10"/>
      <c r="WL105" s="10"/>
      <c r="WM105" s="10"/>
      <c r="WN105" s="10"/>
      <c r="WO105" s="10"/>
      <c r="WP105" s="10"/>
      <c r="WQ105" s="10"/>
      <c r="WR105" s="10"/>
      <c r="WS105" s="10"/>
      <c r="WT105" s="10"/>
      <c r="WU105" s="10"/>
      <c r="WV105" s="10"/>
      <c r="WW105" s="10"/>
      <c r="WX105" s="10"/>
      <c r="WY105" s="10"/>
      <c r="WZ105" s="10"/>
      <c r="XA105" s="10"/>
      <c r="XB105" s="10"/>
      <c r="XC105" s="10"/>
      <c r="XD105" s="10"/>
      <c r="XE105" s="10"/>
      <c r="XF105" s="10"/>
      <c r="XG105" s="10"/>
      <c r="XH105" s="10"/>
      <c r="XI105" s="10"/>
      <c r="XJ105" s="10"/>
      <c r="XK105" s="10"/>
      <c r="XL105" s="10"/>
      <c r="XM105" s="10"/>
      <c r="XN105" s="10"/>
      <c r="XO105" s="10"/>
      <c r="XP105" s="10"/>
      <c r="XQ105" s="10"/>
      <c r="XR105" s="10"/>
      <c r="XS105" s="10"/>
      <c r="XT105" s="10"/>
      <c r="XU105" s="10"/>
      <c r="XV105" s="10"/>
      <c r="XW105" s="10"/>
      <c r="XX105" s="10"/>
      <c r="XY105" s="10"/>
      <c r="XZ105" s="10"/>
      <c r="YA105" s="10"/>
      <c r="YB105" s="10"/>
      <c r="YC105" s="10"/>
      <c r="YD105" s="10"/>
      <c r="YE105" s="10"/>
      <c r="YF105" s="10"/>
      <c r="YG105" s="10"/>
      <c r="YH105" s="10"/>
      <c r="YI105" s="10"/>
      <c r="YJ105" s="10"/>
      <c r="YK105" s="10"/>
      <c r="YL105" s="10"/>
      <c r="YM105" s="10"/>
      <c r="YN105" s="10"/>
      <c r="YO105" s="10"/>
      <c r="YP105" s="10"/>
      <c r="YQ105" s="10"/>
      <c r="YR105" s="10"/>
      <c r="YS105" s="10"/>
      <c r="YT105" s="10"/>
      <c r="YU105" s="10"/>
      <c r="YV105" s="10"/>
      <c r="YW105" s="10"/>
      <c r="YX105" s="10"/>
      <c r="YY105" s="10"/>
      <c r="YZ105" s="10"/>
      <c r="ZA105" s="10"/>
      <c r="ZB105" s="10"/>
      <c r="ZC105" s="10"/>
      <c r="ZD105" s="10"/>
      <c r="ZE105" s="10"/>
      <c r="ZF105" s="10"/>
      <c r="ZG105" s="10"/>
      <c r="ZH105" s="10"/>
      <c r="ZI105" s="10"/>
      <c r="ZJ105" s="10"/>
      <c r="ZK105" s="10"/>
      <c r="ZL105" s="10"/>
      <c r="ZM105" s="10"/>
      <c r="ZN105" s="10"/>
      <c r="ZO105" s="10"/>
      <c r="ZP105" s="10"/>
      <c r="ZQ105" s="10"/>
      <c r="ZR105" s="10"/>
      <c r="ZS105" s="10"/>
      <c r="ZT105" s="10"/>
      <c r="ZU105" s="10"/>
      <c r="ZV105" s="10"/>
      <c r="ZW105" s="10"/>
      <c r="ZX105" s="10"/>
      <c r="ZY105" s="10"/>
      <c r="ZZ105" s="10"/>
      <c r="AAA105" s="10"/>
      <c r="AAB105" s="10"/>
      <c r="AAC105" s="10"/>
      <c r="AAD105" s="10"/>
      <c r="AAE105" s="10"/>
      <c r="AAF105" s="10"/>
      <c r="AAG105" s="10"/>
      <c r="AAH105" s="10"/>
      <c r="AAI105" s="10"/>
      <c r="AAJ105" s="10"/>
      <c r="AAK105" s="10"/>
      <c r="AAL105" s="10"/>
      <c r="AAM105" s="10"/>
      <c r="AAN105" s="10"/>
      <c r="AAO105" s="10"/>
      <c r="AAP105" s="10"/>
      <c r="AAQ105" s="10"/>
      <c r="AAR105" s="10"/>
      <c r="AAS105" s="10"/>
      <c r="AAT105" s="10"/>
      <c r="AAU105" s="10"/>
      <c r="AAV105" s="10"/>
      <c r="AAW105" s="10"/>
      <c r="AAX105" s="10"/>
      <c r="AAY105" s="10"/>
      <c r="AAZ105" s="10"/>
      <c r="ABA105" s="10"/>
      <c r="ABB105" s="10"/>
      <c r="ABC105" s="10"/>
      <c r="ABD105" s="10"/>
      <c r="ABE105" s="10"/>
      <c r="ABF105" s="10"/>
      <c r="ABG105" s="10"/>
      <c r="ABH105" s="10"/>
      <c r="ABI105" s="10"/>
      <c r="ABJ105" s="10"/>
      <c r="ABK105" s="10"/>
      <c r="ABL105" s="10"/>
      <c r="ABM105" s="10"/>
      <c r="ABN105" s="10"/>
      <c r="ABO105" s="10"/>
      <c r="ABP105" s="10"/>
      <c r="ABQ105" s="10"/>
      <c r="ABR105" s="10"/>
      <c r="ABS105" s="10"/>
      <c r="ABT105" s="10"/>
      <c r="ABU105" s="10"/>
      <c r="ABV105" s="10"/>
      <c r="ABW105" s="10"/>
      <c r="ABX105" s="10"/>
      <c r="ABY105" s="10"/>
      <c r="ABZ105" s="10"/>
      <c r="ACA105" s="10"/>
      <c r="ACB105" s="10"/>
      <c r="ACC105" s="10"/>
      <c r="ACD105" s="10"/>
      <c r="ACE105" s="10"/>
      <c r="ACF105" s="10"/>
      <c r="ACG105" s="10"/>
      <c r="ACH105" s="10"/>
      <c r="ACI105" s="10"/>
      <c r="ACJ105" s="10"/>
      <c r="ACK105" s="10"/>
      <c r="ACL105" s="10"/>
      <c r="ACM105" s="10"/>
      <c r="ACN105" s="10"/>
      <c r="ACO105" s="10"/>
      <c r="ACP105" s="10"/>
      <c r="ACQ105" s="10"/>
      <c r="ACR105" s="10"/>
      <c r="ACS105" s="10"/>
      <c r="ACT105" s="10"/>
      <c r="ACU105" s="10"/>
      <c r="ACV105" s="10"/>
      <c r="ACW105" s="10"/>
      <c r="ACX105" s="10"/>
      <c r="ACY105" s="10"/>
      <c r="ACZ105" s="10"/>
      <c r="ADA105" s="10"/>
    </row>
    <row r="106" spans="1:786" s="106" customFormat="1" ht="15.6" x14ac:dyDescent="0.3">
      <c r="A106" s="60">
        <v>3</v>
      </c>
      <c r="B106" s="69" t="s">
        <v>383</v>
      </c>
      <c r="C106" s="46" t="s">
        <v>97</v>
      </c>
      <c r="D106" s="47" t="s">
        <v>117</v>
      </c>
      <c r="E106" s="47" t="s">
        <v>135</v>
      </c>
      <c r="F106" s="47"/>
      <c r="G106" s="104"/>
      <c r="H106" s="47">
        <v>1</v>
      </c>
      <c r="I106" s="47" t="s">
        <v>81</v>
      </c>
      <c r="J106" s="47" t="s">
        <v>51</v>
      </c>
      <c r="K106" s="49" t="s">
        <v>42</v>
      </c>
      <c r="L106" s="50">
        <v>2002</v>
      </c>
      <c r="M106" s="51">
        <v>37521</v>
      </c>
      <c r="N106" s="52">
        <v>8000</v>
      </c>
      <c r="O106" s="53"/>
      <c r="P106" s="53"/>
      <c r="Q106" s="54" t="s">
        <v>309</v>
      </c>
      <c r="R106" s="55" t="s">
        <v>380</v>
      </c>
      <c r="S106" s="56" t="s">
        <v>381</v>
      </c>
      <c r="T106" s="57" t="str">
        <f t="shared" si="10"/>
        <v>Cu</v>
      </c>
      <c r="U106" s="56">
        <v>580</v>
      </c>
      <c r="V106" s="56">
        <v>1.1000000000000001</v>
      </c>
      <c r="W106" s="56"/>
      <c r="X106" s="56">
        <v>1.1000000000000001</v>
      </c>
      <c r="Y106" s="56" t="s">
        <v>382</v>
      </c>
      <c r="Z106" s="56">
        <v>200</v>
      </c>
      <c r="AA106" s="56" t="s">
        <v>228</v>
      </c>
      <c r="AB106" s="10"/>
      <c r="AC106" s="58">
        <f t="shared" si="20"/>
        <v>4.2179565793004836E-3</v>
      </c>
      <c r="AD106" s="58">
        <f t="shared" si="11"/>
        <v>0</v>
      </c>
      <c r="AE106" s="58">
        <f t="shared" si="12"/>
        <v>0</v>
      </c>
      <c r="AF106" s="58">
        <f t="shared" si="13"/>
        <v>4.2179565793004836E-3</v>
      </c>
      <c r="AG106" s="59"/>
      <c r="AH106" s="59">
        <f t="shared" si="21"/>
        <v>0</v>
      </c>
      <c r="AI106" s="59">
        <f t="shared" si="22"/>
        <v>0</v>
      </c>
      <c r="AJ106" s="59">
        <f t="shared" si="23"/>
        <v>4.2179565793004836E-3</v>
      </c>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c r="JH106" s="10"/>
      <c r="JI106" s="10"/>
      <c r="JJ106" s="10"/>
      <c r="JK106" s="10"/>
      <c r="JL106" s="10"/>
      <c r="JM106" s="10"/>
      <c r="JN106" s="10"/>
      <c r="JO106" s="10"/>
      <c r="JP106" s="10"/>
      <c r="JQ106" s="10"/>
      <c r="JR106" s="10"/>
      <c r="JS106" s="10"/>
      <c r="JT106" s="10"/>
      <c r="JU106" s="10"/>
      <c r="JV106" s="10"/>
      <c r="JW106" s="10"/>
      <c r="JX106" s="10"/>
      <c r="JY106" s="10"/>
      <c r="JZ106" s="10"/>
      <c r="KA106" s="10"/>
      <c r="KB106" s="10"/>
      <c r="KC106" s="10"/>
      <c r="KD106" s="10"/>
      <c r="KE106" s="10"/>
      <c r="KF106" s="10"/>
      <c r="KG106" s="10"/>
      <c r="KH106" s="10"/>
      <c r="KI106" s="10"/>
      <c r="KJ106" s="10"/>
      <c r="KK106" s="10"/>
      <c r="KL106" s="10"/>
      <c r="KM106" s="10"/>
      <c r="KN106" s="10"/>
      <c r="KO106" s="10"/>
      <c r="KP106" s="10"/>
      <c r="KQ106" s="10"/>
      <c r="KR106" s="10"/>
      <c r="KS106" s="10"/>
      <c r="KT106" s="10"/>
      <c r="KU106" s="10"/>
      <c r="KV106" s="10"/>
      <c r="KW106" s="10"/>
      <c r="KX106" s="10"/>
      <c r="KY106" s="10"/>
      <c r="KZ106" s="10"/>
      <c r="LA106" s="10"/>
      <c r="LB106" s="10"/>
      <c r="LC106" s="10"/>
      <c r="LD106" s="10"/>
      <c r="LE106" s="10"/>
      <c r="LF106" s="10"/>
      <c r="LG106" s="10"/>
      <c r="LH106" s="10"/>
      <c r="LI106" s="10"/>
      <c r="LJ106" s="10"/>
      <c r="LK106" s="10"/>
      <c r="LL106" s="10"/>
      <c r="LM106" s="10"/>
      <c r="LN106" s="10"/>
      <c r="LO106" s="10"/>
      <c r="LP106" s="10"/>
      <c r="LQ106" s="10"/>
      <c r="LR106" s="10"/>
      <c r="LS106" s="10"/>
      <c r="LT106" s="10"/>
      <c r="LU106" s="10"/>
      <c r="LV106" s="10"/>
      <c r="LW106" s="10"/>
      <c r="LX106" s="10"/>
      <c r="LY106" s="10"/>
      <c r="LZ106" s="10"/>
      <c r="MA106" s="10"/>
      <c r="MB106" s="10"/>
      <c r="MC106" s="10"/>
      <c r="MD106" s="10"/>
      <c r="ME106" s="10"/>
      <c r="MF106" s="10"/>
      <c r="MG106" s="10"/>
      <c r="MH106" s="10"/>
      <c r="MI106" s="10"/>
      <c r="MJ106" s="10"/>
      <c r="MK106" s="10"/>
      <c r="ML106" s="10"/>
      <c r="MM106" s="10"/>
      <c r="MN106" s="10"/>
      <c r="MO106" s="10"/>
      <c r="MP106" s="10"/>
      <c r="MQ106" s="10"/>
      <c r="MR106" s="10"/>
      <c r="MS106" s="10"/>
      <c r="MT106" s="10"/>
      <c r="MU106" s="10"/>
      <c r="MV106" s="10"/>
      <c r="MW106" s="10"/>
      <c r="MX106" s="10"/>
      <c r="MY106" s="10"/>
      <c r="MZ106" s="10"/>
      <c r="NA106" s="10"/>
      <c r="NB106" s="10"/>
      <c r="NC106" s="10"/>
      <c r="ND106" s="10"/>
      <c r="NE106" s="10"/>
      <c r="NF106" s="10"/>
      <c r="NG106" s="10"/>
      <c r="NH106" s="10"/>
      <c r="NI106" s="10"/>
      <c r="NJ106" s="10"/>
      <c r="NK106" s="10"/>
      <c r="NL106" s="10"/>
      <c r="NM106" s="10"/>
      <c r="NN106" s="10"/>
      <c r="NO106" s="10"/>
      <c r="NP106" s="10"/>
      <c r="NQ106" s="10"/>
      <c r="NR106" s="10"/>
      <c r="NS106" s="10"/>
      <c r="NT106" s="10"/>
      <c r="NU106" s="10"/>
      <c r="NV106" s="10"/>
      <c r="NW106" s="10"/>
      <c r="NX106" s="10"/>
      <c r="NY106" s="10"/>
      <c r="NZ106" s="10"/>
      <c r="OA106" s="10"/>
      <c r="OB106" s="10"/>
      <c r="OC106" s="10"/>
      <c r="OD106" s="10"/>
      <c r="OE106" s="10"/>
      <c r="OF106" s="10"/>
      <c r="OG106" s="10"/>
      <c r="OH106" s="10"/>
      <c r="OI106" s="10"/>
      <c r="OJ106" s="10"/>
      <c r="OK106" s="10"/>
      <c r="OL106" s="10"/>
      <c r="OM106" s="10"/>
      <c r="ON106" s="10"/>
      <c r="OO106" s="10"/>
      <c r="OP106" s="10"/>
      <c r="OQ106" s="10"/>
      <c r="OR106" s="10"/>
      <c r="OS106" s="10"/>
      <c r="OT106" s="10"/>
      <c r="OU106" s="10"/>
      <c r="OV106" s="10"/>
      <c r="OW106" s="10"/>
      <c r="OX106" s="10"/>
      <c r="OY106" s="10"/>
      <c r="OZ106" s="10"/>
      <c r="PA106" s="10"/>
      <c r="PB106" s="10"/>
      <c r="PC106" s="10"/>
      <c r="PD106" s="10"/>
      <c r="PE106" s="10"/>
      <c r="PF106" s="10"/>
      <c r="PG106" s="10"/>
      <c r="PH106" s="10"/>
      <c r="PI106" s="10"/>
      <c r="PJ106" s="10"/>
      <c r="PK106" s="10"/>
      <c r="PL106" s="10"/>
      <c r="PM106" s="10"/>
      <c r="PN106" s="10"/>
      <c r="PO106" s="10"/>
      <c r="PP106" s="10"/>
      <c r="PQ106" s="10"/>
      <c r="PR106" s="10"/>
      <c r="PS106" s="10"/>
      <c r="PT106" s="10"/>
      <c r="PU106" s="10"/>
      <c r="PV106" s="10"/>
      <c r="PW106" s="10"/>
      <c r="PX106" s="10"/>
      <c r="PY106" s="10"/>
      <c r="PZ106" s="10"/>
      <c r="QA106" s="10"/>
      <c r="QB106" s="10"/>
      <c r="QC106" s="10"/>
      <c r="QD106" s="10"/>
      <c r="QE106" s="10"/>
      <c r="QF106" s="10"/>
      <c r="QG106" s="10"/>
      <c r="QH106" s="10"/>
      <c r="QI106" s="10"/>
      <c r="QJ106" s="10"/>
      <c r="QK106" s="10"/>
      <c r="QL106" s="10"/>
      <c r="QM106" s="10"/>
      <c r="QN106" s="10"/>
      <c r="QO106" s="10"/>
      <c r="QP106" s="10"/>
      <c r="QQ106" s="10"/>
      <c r="QR106" s="10"/>
      <c r="QS106" s="10"/>
      <c r="QT106" s="10"/>
      <c r="QU106" s="10"/>
      <c r="QV106" s="10"/>
      <c r="QW106" s="10"/>
      <c r="QX106" s="10"/>
      <c r="QY106" s="10"/>
      <c r="QZ106" s="10"/>
      <c r="RA106" s="10"/>
      <c r="RB106" s="10"/>
      <c r="RC106" s="10"/>
      <c r="RD106" s="10"/>
      <c r="RE106" s="10"/>
      <c r="RF106" s="10"/>
      <c r="RG106" s="10"/>
      <c r="RH106" s="10"/>
      <c r="RI106" s="10"/>
      <c r="RJ106" s="10"/>
      <c r="RK106" s="10"/>
      <c r="RL106" s="10"/>
      <c r="RM106" s="10"/>
      <c r="RN106" s="10"/>
      <c r="RO106" s="10"/>
      <c r="RP106" s="10"/>
      <c r="RQ106" s="10"/>
      <c r="RR106" s="10"/>
      <c r="RS106" s="10"/>
      <c r="RT106" s="10"/>
      <c r="RU106" s="10"/>
      <c r="RV106" s="10"/>
      <c r="RW106" s="10"/>
      <c r="RX106" s="10"/>
      <c r="RY106" s="10"/>
      <c r="RZ106" s="10"/>
      <c r="SA106" s="10"/>
      <c r="SB106" s="10"/>
      <c r="SC106" s="10"/>
      <c r="SD106" s="10"/>
      <c r="SE106" s="10"/>
      <c r="SF106" s="10"/>
      <c r="SG106" s="10"/>
      <c r="SH106" s="10"/>
      <c r="SI106" s="10"/>
      <c r="SJ106" s="10"/>
      <c r="SK106" s="10"/>
      <c r="SL106" s="10"/>
      <c r="SM106" s="10"/>
      <c r="SN106" s="10"/>
      <c r="SO106" s="10"/>
      <c r="SP106" s="10"/>
      <c r="SQ106" s="10"/>
      <c r="SR106" s="10"/>
      <c r="SS106" s="10"/>
      <c r="ST106" s="10"/>
      <c r="SU106" s="10"/>
      <c r="SV106" s="10"/>
      <c r="SW106" s="10"/>
      <c r="SX106" s="10"/>
      <c r="SY106" s="10"/>
      <c r="SZ106" s="10"/>
      <c r="TA106" s="10"/>
      <c r="TB106" s="10"/>
      <c r="TC106" s="10"/>
      <c r="TD106" s="10"/>
      <c r="TE106" s="10"/>
      <c r="TF106" s="10"/>
      <c r="TG106" s="10"/>
      <c r="TH106" s="10"/>
      <c r="TI106" s="10"/>
      <c r="TJ106" s="10"/>
      <c r="TK106" s="10"/>
      <c r="TL106" s="10"/>
      <c r="TM106" s="10"/>
      <c r="TN106" s="10"/>
      <c r="TO106" s="10"/>
      <c r="TP106" s="10"/>
      <c r="TQ106" s="10"/>
      <c r="TR106" s="10"/>
      <c r="TS106" s="10"/>
      <c r="TT106" s="10"/>
      <c r="TU106" s="10"/>
      <c r="TV106" s="10"/>
      <c r="TW106" s="10"/>
      <c r="TX106" s="10"/>
      <c r="TY106" s="10"/>
      <c r="TZ106" s="10"/>
      <c r="UA106" s="10"/>
      <c r="UB106" s="10"/>
      <c r="UC106" s="10"/>
      <c r="UD106" s="10"/>
      <c r="UE106" s="10"/>
      <c r="UF106" s="10"/>
      <c r="UG106" s="10"/>
      <c r="UH106" s="10"/>
      <c r="UI106" s="10"/>
      <c r="UJ106" s="10"/>
      <c r="UK106" s="10"/>
      <c r="UL106" s="10"/>
      <c r="UM106" s="10"/>
      <c r="UN106" s="10"/>
      <c r="UO106" s="10"/>
      <c r="UP106" s="10"/>
      <c r="UQ106" s="10"/>
      <c r="UR106" s="10"/>
      <c r="US106" s="10"/>
      <c r="UT106" s="10"/>
      <c r="UU106" s="10"/>
      <c r="UV106" s="10"/>
      <c r="UW106" s="10"/>
      <c r="UX106" s="10"/>
      <c r="UY106" s="10"/>
      <c r="UZ106" s="10"/>
      <c r="VA106" s="10"/>
      <c r="VB106" s="10"/>
      <c r="VC106" s="10"/>
      <c r="VD106" s="10"/>
      <c r="VE106" s="10"/>
      <c r="VF106" s="10"/>
      <c r="VG106" s="10"/>
      <c r="VH106" s="10"/>
      <c r="VI106" s="10"/>
      <c r="VJ106" s="10"/>
      <c r="VK106" s="10"/>
      <c r="VL106" s="10"/>
      <c r="VM106" s="10"/>
      <c r="VN106" s="10"/>
      <c r="VO106" s="10"/>
      <c r="VP106" s="10"/>
      <c r="VQ106" s="10"/>
      <c r="VR106" s="10"/>
      <c r="VS106" s="10"/>
      <c r="VT106" s="10"/>
      <c r="VU106" s="10"/>
      <c r="VV106" s="10"/>
      <c r="VW106" s="10"/>
      <c r="VX106" s="10"/>
      <c r="VY106" s="10"/>
      <c r="VZ106" s="10"/>
      <c r="WA106" s="10"/>
      <c r="WB106" s="10"/>
      <c r="WC106" s="10"/>
      <c r="WD106" s="10"/>
      <c r="WE106" s="10"/>
      <c r="WF106" s="10"/>
      <c r="WG106" s="10"/>
      <c r="WH106" s="10"/>
      <c r="WI106" s="10"/>
      <c r="WJ106" s="10"/>
      <c r="WK106" s="10"/>
      <c r="WL106" s="10"/>
      <c r="WM106" s="10"/>
      <c r="WN106" s="10"/>
      <c r="WO106" s="10"/>
      <c r="WP106" s="10"/>
      <c r="WQ106" s="10"/>
      <c r="WR106" s="10"/>
      <c r="WS106" s="10"/>
      <c r="WT106" s="10"/>
      <c r="WU106" s="10"/>
      <c r="WV106" s="10"/>
      <c r="WW106" s="10"/>
      <c r="WX106" s="10"/>
      <c r="WY106" s="10"/>
      <c r="WZ106" s="10"/>
      <c r="XA106" s="10"/>
      <c r="XB106" s="10"/>
      <c r="XC106" s="10"/>
      <c r="XD106" s="10"/>
      <c r="XE106" s="10"/>
      <c r="XF106" s="10"/>
      <c r="XG106" s="10"/>
      <c r="XH106" s="10"/>
      <c r="XI106" s="10"/>
      <c r="XJ106" s="10"/>
      <c r="XK106" s="10"/>
      <c r="XL106" s="10"/>
      <c r="XM106" s="10"/>
      <c r="XN106" s="10"/>
      <c r="XO106" s="10"/>
      <c r="XP106" s="10"/>
      <c r="XQ106" s="10"/>
      <c r="XR106" s="10"/>
      <c r="XS106" s="10"/>
      <c r="XT106" s="10"/>
      <c r="XU106" s="10"/>
      <c r="XV106" s="10"/>
      <c r="XW106" s="10"/>
      <c r="XX106" s="10"/>
      <c r="XY106" s="10"/>
      <c r="XZ106" s="10"/>
      <c r="YA106" s="10"/>
      <c r="YB106" s="10"/>
      <c r="YC106" s="10"/>
      <c r="YD106" s="10"/>
      <c r="YE106" s="10"/>
      <c r="YF106" s="10"/>
      <c r="YG106" s="10"/>
      <c r="YH106" s="10"/>
      <c r="YI106" s="10"/>
      <c r="YJ106" s="10"/>
      <c r="YK106" s="10"/>
      <c r="YL106" s="10"/>
      <c r="YM106" s="10"/>
      <c r="YN106" s="10"/>
      <c r="YO106" s="10"/>
      <c r="YP106" s="10"/>
      <c r="YQ106" s="10"/>
      <c r="YR106" s="10"/>
      <c r="YS106" s="10"/>
      <c r="YT106" s="10"/>
      <c r="YU106" s="10"/>
      <c r="YV106" s="10"/>
      <c r="YW106" s="10"/>
      <c r="YX106" s="10"/>
      <c r="YY106" s="10"/>
      <c r="YZ106" s="10"/>
      <c r="ZA106" s="10"/>
      <c r="ZB106" s="10"/>
      <c r="ZC106" s="10"/>
      <c r="ZD106" s="10"/>
      <c r="ZE106" s="10"/>
      <c r="ZF106" s="10"/>
      <c r="ZG106" s="10"/>
      <c r="ZH106" s="10"/>
      <c r="ZI106" s="10"/>
      <c r="ZJ106" s="10"/>
      <c r="ZK106" s="10"/>
      <c r="ZL106" s="10"/>
      <c r="ZM106" s="10"/>
      <c r="ZN106" s="10"/>
      <c r="ZO106" s="10"/>
      <c r="ZP106" s="10"/>
      <c r="ZQ106" s="10"/>
      <c r="ZR106" s="10"/>
      <c r="ZS106" s="10"/>
      <c r="ZT106" s="10"/>
      <c r="ZU106" s="10"/>
      <c r="ZV106" s="10"/>
      <c r="ZW106" s="10"/>
      <c r="ZX106" s="10"/>
      <c r="ZY106" s="10"/>
      <c r="ZZ106" s="10"/>
      <c r="AAA106" s="10"/>
      <c r="AAB106" s="10"/>
      <c r="AAC106" s="10"/>
      <c r="AAD106" s="10"/>
      <c r="AAE106" s="10"/>
      <c r="AAF106" s="10"/>
      <c r="AAG106" s="10"/>
      <c r="AAH106" s="10"/>
      <c r="AAI106" s="10"/>
      <c r="AAJ106" s="10"/>
      <c r="AAK106" s="10"/>
      <c r="AAL106" s="10"/>
      <c r="AAM106" s="10"/>
      <c r="AAN106" s="10"/>
      <c r="AAO106" s="10"/>
      <c r="AAP106" s="10"/>
      <c r="AAQ106" s="10"/>
      <c r="AAR106" s="10"/>
      <c r="AAS106" s="10"/>
      <c r="AAT106" s="10"/>
      <c r="AAU106" s="10"/>
      <c r="AAV106" s="10"/>
      <c r="AAW106" s="10"/>
      <c r="AAX106" s="10"/>
      <c r="AAY106" s="10"/>
      <c r="AAZ106" s="10"/>
      <c r="ABA106" s="10"/>
      <c r="ABB106" s="10"/>
      <c r="ABC106" s="10"/>
      <c r="ABD106" s="10"/>
      <c r="ABE106" s="10"/>
      <c r="ABF106" s="10"/>
      <c r="ABG106" s="10"/>
      <c r="ABH106" s="10"/>
      <c r="ABI106" s="10"/>
      <c r="ABJ106" s="10"/>
      <c r="ABK106" s="10"/>
      <c r="ABL106" s="10"/>
      <c r="ABM106" s="10"/>
      <c r="ABN106" s="10"/>
      <c r="ABO106" s="10"/>
      <c r="ABP106" s="10"/>
      <c r="ABQ106" s="10"/>
      <c r="ABR106" s="10"/>
      <c r="ABS106" s="10"/>
      <c r="ABT106" s="10"/>
      <c r="ABU106" s="10"/>
      <c r="ABV106" s="10"/>
      <c r="ABW106" s="10"/>
      <c r="ABX106" s="10"/>
      <c r="ABY106" s="10"/>
      <c r="ABZ106" s="10"/>
      <c r="ACA106" s="10"/>
      <c r="ACB106" s="10"/>
      <c r="ACC106" s="10"/>
      <c r="ACD106" s="10"/>
      <c r="ACE106" s="10"/>
      <c r="ACF106" s="10"/>
      <c r="ACG106" s="10"/>
      <c r="ACH106" s="10"/>
      <c r="ACI106" s="10"/>
      <c r="ACJ106" s="10"/>
      <c r="ACK106" s="10"/>
      <c r="ACL106" s="10"/>
      <c r="ACM106" s="10"/>
      <c r="ACN106" s="10"/>
      <c r="ACO106" s="10"/>
      <c r="ACP106" s="10"/>
      <c r="ACQ106" s="10"/>
      <c r="ACR106" s="10"/>
      <c r="ACS106" s="10"/>
      <c r="ACT106" s="10"/>
      <c r="ACU106" s="10"/>
      <c r="ACV106" s="10"/>
      <c r="ACW106" s="10"/>
      <c r="ACX106" s="10"/>
      <c r="ACY106" s="10"/>
      <c r="ACZ106" s="10"/>
      <c r="ADA106" s="10"/>
    </row>
    <row r="107" spans="1:786" s="106" customFormat="1" ht="28.8" x14ac:dyDescent="0.3">
      <c r="A107" s="82">
        <v>1</v>
      </c>
      <c r="B107" s="69" t="s">
        <v>384</v>
      </c>
      <c r="C107" s="46" t="s">
        <v>156</v>
      </c>
      <c r="D107" s="47"/>
      <c r="E107" s="47"/>
      <c r="F107" s="47"/>
      <c r="G107" s="104">
        <v>47000000</v>
      </c>
      <c r="H107" s="47">
        <v>1</v>
      </c>
      <c r="I107" s="47" t="s">
        <v>81</v>
      </c>
      <c r="J107" s="47" t="s">
        <v>51</v>
      </c>
      <c r="K107" s="49" t="s">
        <v>42</v>
      </c>
      <c r="L107" s="50">
        <v>2002</v>
      </c>
      <c r="M107" s="51">
        <v>37510</v>
      </c>
      <c r="N107" s="52">
        <v>1000000</v>
      </c>
      <c r="O107" s="53"/>
      <c r="P107" s="53"/>
      <c r="Q107" s="54" t="s">
        <v>385</v>
      </c>
      <c r="R107" s="55" t="s">
        <v>386</v>
      </c>
      <c r="S107" s="56" t="s">
        <v>227</v>
      </c>
      <c r="T107" s="57" t="str">
        <f t="shared" si="10"/>
        <v>Cu Au</v>
      </c>
      <c r="U107" s="56">
        <v>187</v>
      </c>
      <c r="V107" s="56">
        <v>0.36</v>
      </c>
      <c r="W107" s="56">
        <v>0.93</v>
      </c>
      <c r="X107" s="56">
        <v>1.105946996091747</v>
      </c>
      <c r="Y107" s="56">
        <v>1980</v>
      </c>
      <c r="Z107" s="56">
        <v>97</v>
      </c>
      <c r="AA107" s="56" t="s">
        <v>228</v>
      </c>
      <c r="AB107" s="10"/>
      <c r="AC107" s="58">
        <f t="shared" si="20"/>
        <v>0.5272445724125604</v>
      </c>
      <c r="AD107" s="58">
        <f t="shared" si="11"/>
        <v>0</v>
      </c>
      <c r="AE107" s="58">
        <f t="shared" si="12"/>
        <v>0</v>
      </c>
      <c r="AF107" s="58">
        <f t="shared" si="13"/>
        <v>0.5272445724125604</v>
      </c>
      <c r="AG107" s="59"/>
      <c r="AH107" s="59">
        <f t="shared" si="21"/>
        <v>0.5272445724125604</v>
      </c>
      <c r="AI107" s="59">
        <f t="shared" si="22"/>
        <v>0</v>
      </c>
      <c r="AJ107" s="59">
        <f t="shared" si="23"/>
        <v>0</v>
      </c>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c r="JH107" s="10"/>
      <c r="JI107" s="10"/>
      <c r="JJ107" s="10"/>
      <c r="JK107" s="10"/>
      <c r="JL107" s="10"/>
      <c r="JM107" s="10"/>
      <c r="JN107" s="10"/>
      <c r="JO107" s="10"/>
      <c r="JP107" s="10"/>
      <c r="JQ107" s="10"/>
      <c r="JR107" s="10"/>
      <c r="JS107" s="10"/>
      <c r="JT107" s="10"/>
      <c r="JU107" s="10"/>
      <c r="JV107" s="10"/>
      <c r="JW107" s="10"/>
      <c r="JX107" s="10"/>
      <c r="JY107" s="10"/>
      <c r="JZ107" s="10"/>
      <c r="KA107" s="10"/>
      <c r="KB107" s="10"/>
      <c r="KC107" s="10"/>
      <c r="KD107" s="10"/>
      <c r="KE107" s="10"/>
      <c r="KF107" s="10"/>
      <c r="KG107" s="10"/>
      <c r="KH107" s="10"/>
      <c r="KI107" s="10"/>
      <c r="KJ107" s="10"/>
      <c r="KK107" s="10"/>
      <c r="KL107" s="10"/>
      <c r="KM107" s="10"/>
      <c r="KN107" s="10"/>
      <c r="KO107" s="10"/>
      <c r="KP107" s="10"/>
      <c r="KQ107" s="10"/>
      <c r="KR107" s="10"/>
      <c r="KS107" s="10"/>
      <c r="KT107" s="10"/>
      <c r="KU107" s="10"/>
      <c r="KV107" s="10"/>
      <c r="KW107" s="10"/>
      <c r="KX107" s="10"/>
      <c r="KY107" s="10"/>
      <c r="KZ107" s="10"/>
      <c r="LA107" s="10"/>
      <c r="LB107" s="10"/>
      <c r="LC107" s="10"/>
      <c r="LD107" s="10"/>
      <c r="LE107" s="10"/>
      <c r="LF107" s="10"/>
      <c r="LG107" s="10"/>
      <c r="LH107" s="10"/>
      <c r="LI107" s="10"/>
      <c r="LJ107" s="10"/>
      <c r="LK107" s="10"/>
      <c r="LL107" s="10"/>
      <c r="LM107" s="10"/>
      <c r="LN107" s="10"/>
      <c r="LO107" s="10"/>
      <c r="LP107" s="10"/>
      <c r="LQ107" s="10"/>
      <c r="LR107" s="10"/>
      <c r="LS107" s="10"/>
      <c r="LT107" s="10"/>
      <c r="LU107" s="10"/>
      <c r="LV107" s="10"/>
      <c r="LW107" s="10"/>
      <c r="LX107" s="10"/>
      <c r="LY107" s="10"/>
      <c r="LZ107" s="10"/>
      <c r="MA107" s="10"/>
      <c r="MB107" s="10"/>
      <c r="MC107" s="10"/>
      <c r="MD107" s="10"/>
      <c r="ME107" s="10"/>
      <c r="MF107" s="10"/>
      <c r="MG107" s="10"/>
      <c r="MH107" s="10"/>
      <c r="MI107" s="10"/>
      <c r="MJ107" s="10"/>
      <c r="MK107" s="10"/>
      <c r="ML107" s="10"/>
      <c r="MM107" s="10"/>
      <c r="MN107" s="10"/>
      <c r="MO107" s="10"/>
      <c r="MP107" s="10"/>
      <c r="MQ107" s="10"/>
      <c r="MR107" s="10"/>
      <c r="MS107" s="10"/>
      <c r="MT107" s="10"/>
      <c r="MU107" s="10"/>
      <c r="MV107" s="10"/>
      <c r="MW107" s="10"/>
      <c r="MX107" s="10"/>
      <c r="MY107" s="10"/>
      <c r="MZ107" s="10"/>
      <c r="NA107" s="10"/>
      <c r="NB107" s="10"/>
      <c r="NC107" s="10"/>
      <c r="ND107" s="10"/>
      <c r="NE107" s="10"/>
      <c r="NF107" s="10"/>
      <c r="NG107" s="10"/>
      <c r="NH107" s="10"/>
      <c r="NI107" s="10"/>
      <c r="NJ107" s="10"/>
      <c r="NK107" s="10"/>
      <c r="NL107" s="10"/>
      <c r="NM107" s="10"/>
      <c r="NN107" s="10"/>
      <c r="NO107" s="10"/>
      <c r="NP107" s="10"/>
      <c r="NQ107" s="10"/>
      <c r="NR107" s="10"/>
      <c r="NS107" s="10"/>
      <c r="NT107" s="10"/>
      <c r="NU107" s="10"/>
      <c r="NV107" s="10"/>
      <c r="NW107" s="10"/>
      <c r="NX107" s="10"/>
      <c r="NY107" s="10"/>
      <c r="NZ107" s="10"/>
      <c r="OA107" s="10"/>
      <c r="OB107" s="10"/>
      <c r="OC107" s="10"/>
      <c r="OD107" s="10"/>
      <c r="OE107" s="10"/>
      <c r="OF107" s="10"/>
      <c r="OG107" s="10"/>
      <c r="OH107" s="10"/>
      <c r="OI107" s="10"/>
      <c r="OJ107" s="10"/>
      <c r="OK107" s="10"/>
      <c r="OL107" s="10"/>
      <c r="OM107" s="10"/>
      <c r="ON107" s="10"/>
      <c r="OO107" s="10"/>
      <c r="OP107" s="10"/>
      <c r="OQ107" s="10"/>
      <c r="OR107" s="10"/>
      <c r="OS107" s="10"/>
      <c r="OT107" s="10"/>
      <c r="OU107" s="10"/>
      <c r="OV107" s="10"/>
      <c r="OW107" s="10"/>
      <c r="OX107" s="10"/>
      <c r="OY107" s="10"/>
      <c r="OZ107" s="10"/>
      <c r="PA107" s="10"/>
      <c r="PB107" s="10"/>
      <c r="PC107" s="10"/>
      <c r="PD107" s="10"/>
      <c r="PE107" s="10"/>
      <c r="PF107" s="10"/>
      <c r="PG107" s="10"/>
      <c r="PH107" s="10"/>
      <c r="PI107" s="10"/>
      <c r="PJ107" s="10"/>
      <c r="PK107" s="10"/>
      <c r="PL107" s="10"/>
      <c r="PM107" s="10"/>
      <c r="PN107" s="10"/>
      <c r="PO107" s="10"/>
      <c r="PP107" s="10"/>
      <c r="PQ107" s="10"/>
      <c r="PR107" s="10"/>
      <c r="PS107" s="10"/>
      <c r="PT107" s="10"/>
      <c r="PU107" s="10"/>
      <c r="PV107" s="10"/>
      <c r="PW107" s="10"/>
      <c r="PX107" s="10"/>
      <c r="PY107" s="10"/>
      <c r="PZ107" s="10"/>
      <c r="QA107" s="10"/>
      <c r="QB107" s="10"/>
      <c r="QC107" s="10"/>
      <c r="QD107" s="10"/>
      <c r="QE107" s="10"/>
      <c r="QF107" s="10"/>
      <c r="QG107" s="10"/>
      <c r="QH107" s="10"/>
      <c r="QI107" s="10"/>
      <c r="QJ107" s="10"/>
      <c r="QK107" s="10"/>
      <c r="QL107" s="10"/>
      <c r="QM107" s="10"/>
      <c r="QN107" s="10"/>
      <c r="QO107" s="10"/>
      <c r="QP107" s="10"/>
      <c r="QQ107" s="10"/>
      <c r="QR107" s="10"/>
      <c r="QS107" s="10"/>
      <c r="QT107" s="10"/>
      <c r="QU107" s="10"/>
      <c r="QV107" s="10"/>
      <c r="QW107" s="10"/>
      <c r="QX107" s="10"/>
      <c r="QY107" s="10"/>
      <c r="QZ107" s="10"/>
      <c r="RA107" s="10"/>
      <c r="RB107" s="10"/>
      <c r="RC107" s="10"/>
      <c r="RD107" s="10"/>
      <c r="RE107" s="10"/>
      <c r="RF107" s="10"/>
      <c r="RG107" s="10"/>
      <c r="RH107" s="10"/>
      <c r="RI107" s="10"/>
      <c r="RJ107" s="10"/>
      <c r="RK107" s="10"/>
      <c r="RL107" s="10"/>
      <c r="RM107" s="10"/>
      <c r="RN107" s="10"/>
      <c r="RO107" s="10"/>
      <c r="RP107" s="10"/>
      <c r="RQ107" s="10"/>
      <c r="RR107" s="10"/>
      <c r="RS107" s="10"/>
      <c r="RT107" s="10"/>
      <c r="RU107" s="10"/>
      <c r="RV107" s="10"/>
      <c r="RW107" s="10"/>
      <c r="RX107" s="10"/>
      <c r="RY107" s="10"/>
      <c r="RZ107" s="10"/>
      <c r="SA107" s="10"/>
      <c r="SB107" s="10"/>
      <c r="SC107" s="10"/>
      <c r="SD107" s="10"/>
      <c r="SE107" s="10"/>
      <c r="SF107" s="10"/>
      <c r="SG107" s="10"/>
      <c r="SH107" s="10"/>
      <c r="SI107" s="10"/>
      <c r="SJ107" s="10"/>
      <c r="SK107" s="10"/>
      <c r="SL107" s="10"/>
      <c r="SM107" s="10"/>
      <c r="SN107" s="10"/>
      <c r="SO107" s="10"/>
      <c r="SP107" s="10"/>
      <c r="SQ107" s="10"/>
      <c r="SR107" s="10"/>
      <c r="SS107" s="10"/>
      <c r="ST107" s="10"/>
      <c r="SU107" s="10"/>
      <c r="SV107" s="10"/>
      <c r="SW107" s="10"/>
      <c r="SX107" s="10"/>
      <c r="SY107" s="10"/>
      <c r="SZ107" s="10"/>
      <c r="TA107" s="10"/>
      <c r="TB107" s="10"/>
      <c r="TC107" s="10"/>
      <c r="TD107" s="10"/>
      <c r="TE107" s="10"/>
      <c r="TF107" s="10"/>
      <c r="TG107" s="10"/>
      <c r="TH107" s="10"/>
      <c r="TI107" s="10"/>
      <c r="TJ107" s="10"/>
      <c r="TK107" s="10"/>
      <c r="TL107" s="10"/>
      <c r="TM107" s="10"/>
      <c r="TN107" s="10"/>
      <c r="TO107" s="10"/>
      <c r="TP107" s="10"/>
      <c r="TQ107" s="10"/>
      <c r="TR107" s="10"/>
      <c r="TS107" s="10"/>
      <c r="TT107" s="10"/>
      <c r="TU107" s="10"/>
      <c r="TV107" s="10"/>
      <c r="TW107" s="10"/>
      <c r="TX107" s="10"/>
      <c r="TY107" s="10"/>
      <c r="TZ107" s="10"/>
      <c r="UA107" s="10"/>
      <c r="UB107" s="10"/>
      <c r="UC107" s="10"/>
      <c r="UD107" s="10"/>
      <c r="UE107" s="10"/>
      <c r="UF107" s="10"/>
      <c r="UG107" s="10"/>
      <c r="UH107" s="10"/>
      <c r="UI107" s="10"/>
      <c r="UJ107" s="10"/>
      <c r="UK107" s="10"/>
      <c r="UL107" s="10"/>
      <c r="UM107" s="10"/>
      <c r="UN107" s="10"/>
      <c r="UO107" s="10"/>
      <c r="UP107" s="10"/>
      <c r="UQ107" s="10"/>
      <c r="UR107" s="10"/>
      <c r="US107" s="10"/>
      <c r="UT107" s="10"/>
      <c r="UU107" s="10"/>
      <c r="UV107" s="10"/>
      <c r="UW107" s="10"/>
      <c r="UX107" s="10"/>
      <c r="UY107" s="10"/>
      <c r="UZ107" s="10"/>
      <c r="VA107" s="10"/>
      <c r="VB107" s="10"/>
      <c r="VC107" s="10"/>
      <c r="VD107" s="10"/>
      <c r="VE107" s="10"/>
      <c r="VF107" s="10"/>
      <c r="VG107" s="10"/>
      <c r="VH107" s="10"/>
      <c r="VI107" s="10"/>
      <c r="VJ107" s="10"/>
      <c r="VK107" s="10"/>
      <c r="VL107" s="10"/>
      <c r="VM107" s="10"/>
      <c r="VN107" s="10"/>
      <c r="VO107" s="10"/>
      <c r="VP107" s="10"/>
      <c r="VQ107" s="10"/>
      <c r="VR107" s="10"/>
      <c r="VS107" s="10"/>
      <c r="VT107" s="10"/>
      <c r="VU107" s="10"/>
      <c r="VV107" s="10"/>
      <c r="VW107" s="10"/>
      <c r="VX107" s="10"/>
      <c r="VY107" s="10"/>
      <c r="VZ107" s="10"/>
      <c r="WA107" s="10"/>
      <c r="WB107" s="10"/>
      <c r="WC107" s="10"/>
      <c r="WD107" s="10"/>
      <c r="WE107" s="10"/>
      <c r="WF107" s="10"/>
      <c r="WG107" s="10"/>
      <c r="WH107" s="10"/>
      <c r="WI107" s="10"/>
      <c r="WJ107" s="10"/>
      <c r="WK107" s="10"/>
      <c r="WL107" s="10"/>
      <c r="WM107" s="10"/>
      <c r="WN107" s="10"/>
      <c r="WO107" s="10"/>
      <c r="WP107" s="10"/>
      <c r="WQ107" s="10"/>
      <c r="WR107" s="10"/>
      <c r="WS107" s="10"/>
      <c r="WT107" s="10"/>
      <c r="WU107" s="10"/>
      <c r="WV107" s="10"/>
      <c r="WW107" s="10"/>
      <c r="WX107" s="10"/>
      <c r="WY107" s="10"/>
      <c r="WZ107" s="10"/>
      <c r="XA107" s="10"/>
      <c r="XB107" s="10"/>
      <c r="XC107" s="10"/>
      <c r="XD107" s="10"/>
      <c r="XE107" s="10"/>
      <c r="XF107" s="10"/>
      <c r="XG107" s="10"/>
      <c r="XH107" s="10"/>
      <c r="XI107" s="10"/>
      <c r="XJ107" s="10"/>
      <c r="XK107" s="10"/>
      <c r="XL107" s="10"/>
      <c r="XM107" s="10"/>
      <c r="XN107" s="10"/>
      <c r="XO107" s="10"/>
      <c r="XP107" s="10"/>
      <c r="XQ107" s="10"/>
      <c r="XR107" s="10"/>
      <c r="XS107" s="10"/>
      <c r="XT107" s="10"/>
      <c r="XU107" s="10"/>
      <c r="XV107" s="10"/>
      <c r="XW107" s="10"/>
      <c r="XX107" s="10"/>
      <c r="XY107" s="10"/>
      <c r="XZ107" s="10"/>
      <c r="YA107" s="10"/>
      <c r="YB107" s="10"/>
      <c r="YC107" s="10"/>
      <c r="YD107" s="10"/>
      <c r="YE107" s="10"/>
      <c r="YF107" s="10"/>
      <c r="YG107" s="10"/>
      <c r="YH107" s="10"/>
      <c r="YI107" s="10"/>
      <c r="YJ107" s="10"/>
      <c r="YK107" s="10"/>
      <c r="YL107" s="10"/>
      <c r="YM107" s="10"/>
      <c r="YN107" s="10"/>
      <c r="YO107" s="10"/>
      <c r="YP107" s="10"/>
      <c r="YQ107" s="10"/>
      <c r="YR107" s="10"/>
      <c r="YS107" s="10"/>
      <c r="YT107" s="10"/>
      <c r="YU107" s="10"/>
      <c r="YV107" s="10"/>
      <c r="YW107" s="10"/>
      <c r="YX107" s="10"/>
      <c r="YY107" s="10"/>
      <c r="YZ107" s="10"/>
      <c r="ZA107" s="10"/>
      <c r="ZB107" s="10"/>
      <c r="ZC107" s="10"/>
      <c r="ZD107" s="10"/>
      <c r="ZE107" s="10"/>
      <c r="ZF107" s="10"/>
      <c r="ZG107" s="10"/>
      <c r="ZH107" s="10"/>
      <c r="ZI107" s="10"/>
      <c r="ZJ107" s="10"/>
      <c r="ZK107" s="10"/>
      <c r="ZL107" s="10"/>
      <c r="ZM107" s="10"/>
      <c r="ZN107" s="10"/>
      <c r="ZO107" s="10"/>
      <c r="ZP107" s="10"/>
      <c r="ZQ107" s="10"/>
      <c r="ZR107" s="10"/>
      <c r="ZS107" s="10"/>
      <c r="ZT107" s="10"/>
      <c r="ZU107" s="10"/>
      <c r="ZV107" s="10"/>
      <c r="ZW107" s="10"/>
      <c r="ZX107" s="10"/>
      <c r="ZY107" s="10"/>
      <c r="ZZ107" s="10"/>
      <c r="AAA107" s="10"/>
      <c r="AAB107" s="10"/>
      <c r="AAC107" s="10"/>
      <c r="AAD107" s="10"/>
      <c r="AAE107" s="10"/>
      <c r="AAF107" s="10"/>
      <c r="AAG107" s="10"/>
      <c r="AAH107" s="10"/>
      <c r="AAI107" s="10"/>
      <c r="AAJ107" s="10"/>
      <c r="AAK107" s="10"/>
      <c r="AAL107" s="10"/>
      <c r="AAM107" s="10"/>
      <c r="AAN107" s="10"/>
      <c r="AAO107" s="10"/>
      <c r="AAP107" s="10"/>
      <c r="AAQ107" s="10"/>
      <c r="AAR107" s="10"/>
      <c r="AAS107" s="10"/>
      <c r="AAT107" s="10"/>
      <c r="AAU107" s="10"/>
      <c r="AAV107" s="10"/>
      <c r="AAW107" s="10"/>
      <c r="AAX107" s="10"/>
      <c r="AAY107" s="10"/>
      <c r="AAZ107" s="10"/>
      <c r="ABA107" s="10"/>
      <c r="ABB107" s="10"/>
      <c r="ABC107" s="10"/>
      <c r="ABD107" s="10"/>
      <c r="ABE107" s="10"/>
      <c r="ABF107" s="10"/>
      <c r="ABG107" s="10"/>
      <c r="ABH107" s="10"/>
      <c r="ABI107" s="10"/>
      <c r="ABJ107" s="10"/>
      <c r="ABK107" s="10"/>
      <c r="ABL107" s="10"/>
      <c r="ABM107" s="10"/>
      <c r="ABN107" s="10"/>
      <c r="ABO107" s="10"/>
      <c r="ABP107" s="10"/>
      <c r="ABQ107" s="10"/>
      <c r="ABR107" s="10"/>
      <c r="ABS107" s="10"/>
      <c r="ABT107" s="10"/>
      <c r="ABU107" s="10"/>
      <c r="ABV107" s="10"/>
      <c r="ABW107" s="10"/>
      <c r="ABX107" s="10"/>
      <c r="ABY107" s="10"/>
      <c r="ABZ107" s="10"/>
      <c r="ACA107" s="10"/>
      <c r="ACB107" s="10"/>
      <c r="ACC107" s="10"/>
      <c r="ACD107" s="10"/>
      <c r="ACE107" s="10"/>
      <c r="ACF107" s="10"/>
      <c r="ACG107" s="10"/>
      <c r="ACH107" s="10"/>
      <c r="ACI107" s="10"/>
      <c r="ACJ107" s="10"/>
      <c r="ACK107" s="10"/>
      <c r="ACL107" s="10"/>
      <c r="ACM107" s="10"/>
      <c r="ACN107" s="10"/>
      <c r="ACO107" s="10"/>
      <c r="ACP107" s="10"/>
      <c r="ACQ107" s="10"/>
      <c r="ACR107" s="10"/>
      <c r="ACS107" s="10"/>
      <c r="ACT107" s="10"/>
      <c r="ACU107" s="10"/>
      <c r="ACV107" s="10"/>
      <c r="ACW107" s="10"/>
      <c r="ACX107" s="10"/>
      <c r="ACY107" s="10"/>
      <c r="ACZ107" s="10"/>
      <c r="ADA107" s="10"/>
    </row>
    <row r="108" spans="1:786" s="106" customFormat="1" ht="28.8" x14ac:dyDescent="0.3">
      <c r="A108" s="60">
        <v>3</v>
      </c>
      <c r="B108" s="69" t="s">
        <v>387</v>
      </c>
      <c r="C108" s="46" t="s">
        <v>156</v>
      </c>
      <c r="D108" s="47"/>
      <c r="E108" s="47"/>
      <c r="F108" s="47"/>
      <c r="G108" s="104"/>
      <c r="H108" s="47">
        <v>1</v>
      </c>
      <c r="I108" s="47" t="s">
        <v>81</v>
      </c>
      <c r="J108" s="47" t="s">
        <v>51</v>
      </c>
      <c r="K108" s="49" t="s">
        <v>42</v>
      </c>
      <c r="L108" s="50">
        <v>2002</v>
      </c>
      <c r="M108" s="51">
        <v>37495</v>
      </c>
      <c r="N108" s="52"/>
      <c r="O108" s="53"/>
      <c r="P108" s="53"/>
      <c r="Q108" s="54" t="s">
        <v>385</v>
      </c>
      <c r="R108" s="55" t="s">
        <v>388</v>
      </c>
      <c r="S108" s="56" t="s">
        <v>227</v>
      </c>
      <c r="T108" s="57" t="str">
        <f t="shared" si="10"/>
        <v>Cu Au</v>
      </c>
      <c r="U108" s="56">
        <v>187</v>
      </c>
      <c r="V108" s="56">
        <v>0.36</v>
      </c>
      <c r="W108" s="56">
        <v>0.93</v>
      </c>
      <c r="X108" s="56">
        <v>1.105946996091747</v>
      </c>
      <c r="Y108" s="56">
        <v>1980</v>
      </c>
      <c r="Z108" s="56">
        <v>97</v>
      </c>
      <c r="AA108" s="56" t="s">
        <v>228</v>
      </c>
      <c r="AB108" s="10"/>
      <c r="AC108" s="58">
        <f t="shared" si="20"/>
        <v>0</v>
      </c>
      <c r="AD108" s="58">
        <f t="shared" si="11"/>
        <v>0</v>
      </c>
      <c r="AE108" s="58">
        <f t="shared" si="12"/>
        <v>0</v>
      </c>
      <c r="AF108" s="58">
        <f t="shared" si="13"/>
        <v>0</v>
      </c>
      <c r="AG108" s="59"/>
      <c r="AH108" s="59">
        <f t="shared" si="21"/>
        <v>0</v>
      </c>
      <c r="AI108" s="59">
        <f t="shared" si="22"/>
        <v>0</v>
      </c>
      <c r="AJ108" s="59">
        <f t="shared" si="23"/>
        <v>0</v>
      </c>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c r="JH108" s="10"/>
      <c r="JI108" s="10"/>
      <c r="JJ108" s="10"/>
      <c r="JK108" s="10"/>
      <c r="JL108" s="10"/>
      <c r="JM108" s="10"/>
      <c r="JN108" s="10"/>
      <c r="JO108" s="10"/>
      <c r="JP108" s="10"/>
      <c r="JQ108" s="10"/>
      <c r="JR108" s="10"/>
      <c r="JS108" s="10"/>
      <c r="JT108" s="10"/>
      <c r="JU108" s="10"/>
      <c r="JV108" s="10"/>
      <c r="JW108" s="10"/>
      <c r="JX108" s="10"/>
      <c r="JY108" s="10"/>
      <c r="JZ108" s="10"/>
      <c r="KA108" s="10"/>
      <c r="KB108" s="10"/>
      <c r="KC108" s="10"/>
      <c r="KD108" s="10"/>
      <c r="KE108" s="10"/>
      <c r="KF108" s="10"/>
      <c r="KG108" s="10"/>
      <c r="KH108" s="10"/>
      <c r="KI108" s="10"/>
      <c r="KJ108" s="10"/>
      <c r="KK108" s="10"/>
      <c r="KL108" s="10"/>
      <c r="KM108" s="10"/>
      <c r="KN108" s="10"/>
      <c r="KO108" s="10"/>
      <c r="KP108" s="10"/>
      <c r="KQ108" s="10"/>
      <c r="KR108" s="10"/>
      <c r="KS108" s="10"/>
      <c r="KT108" s="10"/>
      <c r="KU108" s="10"/>
      <c r="KV108" s="10"/>
      <c r="KW108" s="10"/>
      <c r="KX108" s="10"/>
      <c r="KY108" s="10"/>
      <c r="KZ108" s="10"/>
      <c r="LA108" s="10"/>
      <c r="LB108" s="10"/>
      <c r="LC108" s="10"/>
      <c r="LD108" s="10"/>
      <c r="LE108" s="10"/>
      <c r="LF108" s="10"/>
      <c r="LG108" s="10"/>
      <c r="LH108" s="10"/>
      <c r="LI108" s="10"/>
      <c r="LJ108" s="10"/>
      <c r="LK108" s="10"/>
      <c r="LL108" s="10"/>
      <c r="LM108" s="10"/>
      <c r="LN108" s="10"/>
      <c r="LO108" s="10"/>
      <c r="LP108" s="10"/>
      <c r="LQ108" s="10"/>
      <c r="LR108" s="10"/>
      <c r="LS108" s="10"/>
      <c r="LT108" s="10"/>
      <c r="LU108" s="10"/>
      <c r="LV108" s="10"/>
      <c r="LW108" s="10"/>
      <c r="LX108" s="10"/>
      <c r="LY108" s="10"/>
      <c r="LZ108" s="10"/>
      <c r="MA108" s="10"/>
      <c r="MB108" s="10"/>
      <c r="MC108" s="10"/>
      <c r="MD108" s="10"/>
      <c r="ME108" s="10"/>
      <c r="MF108" s="10"/>
      <c r="MG108" s="10"/>
      <c r="MH108" s="10"/>
      <c r="MI108" s="10"/>
      <c r="MJ108" s="10"/>
      <c r="MK108" s="10"/>
      <c r="ML108" s="10"/>
      <c r="MM108" s="10"/>
      <c r="MN108" s="10"/>
      <c r="MO108" s="10"/>
      <c r="MP108" s="10"/>
      <c r="MQ108" s="10"/>
      <c r="MR108" s="10"/>
      <c r="MS108" s="10"/>
      <c r="MT108" s="10"/>
      <c r="MU108" s="10"/>
      <c r="MV108" s="10"/>
      <c r="MW108" s="10"/>
      <c r="MX108" s="10"/>
      <c r="MY108" s="10"/>
      <c r="MZ108" s="10"/>
      <c r="NA108" s="10"/>
      <c r="NB108" s="10"/>
      <c r="NC108" s="10"/>
      <c r="ND108" s="10"/>
      <c r="NE108" s="10"/>
      <c r="NF108" s="10"/>
      <c r="NG108" s="10"/>
      <c r="NH108" s="10"/>
      <c r="NI108" s="10"/>
      <c r="NJ108" s="10"/>
      <c r="NK108" s="10"/>
      <c r="NL108" s="10"/>
      <c r="NM108" s="10"/>
      <c r="NN108" s="10"/>
      <c r="NO108" s="10"/>
      <c r="NP108" s="10"/>
      <c r="NQ108" s="10"/>
      <c r="NR108" s="10"/>
      <c r="NS108" s="10"/>
      <c r="NT108" s="10"/>
      <c r="NU108" s="10"/>
      <c r="NV108" s="10"/>
      <c r="NW108" s="10"/>
      <c r="NX108" s="10"/>
      <c r="NY108" s="10"/>
      <c r="NZ108" s="10"/>
      <c r="OA108" s="10"/>
      <c r="OB108" s="10"/>
      <c r="OC108" s="10"/>
      <c r="OD108" s="10"/>
      <c r="OE108" s="10"/>
      <c r="OF108" s="10"/>
      <c r="OG108" s="10"/>
      <c r="OH108" s="10"/>
      <c r="OI108" s="10"/>
      <c r="OJ108" s="10"/>
      <c r="OK108" s="10"/>
      <c r="OL108" s="10"/>
      <c r="OM108" s="10"/>
      <c r="ON108" s="10"/>
      <c r="OO108" s="10"/>
      <c r="OP108" s="10"/>
      <c r="OQ108" s="10"/>
      <c r="OR108" s="10"/>
      <c r="OS108" s="10"/>
      <c r="OT108" s="10"/>
      <c r="OU108" s="10"/>
      <c r="OV108" s="10"/>
      <c r="OW108" s="10"/>
      <c r="OX108" s="10"/>
      <c r="OY108" s="10"/>
      <c r="OZ108" s="10"/>
      <c r="PA108" s="10"/>
      <c r="PB108" s="10"/>
      <c r="PC108" s="10"/>
      <c r="PD108" s="10"/>
      <c r="PE108" s="10"/>
      <c r="PF108" s="10"/>
      <c r="PG108" s="10"/>
      <c r="PH108" s="10"/>
      <c r="PI108" s="10"/>
      <c r="PJ108" s="10"/>
      <c r="PK108" s="10"/>
      <c r="PL108" s="10"/>
      <c r="PM108" s="10"/>
      <c r="PN108" s="10"/>
      <c r="PO108" s="10"/>
      <c r="PP108" s="10"/>
      <c r="PQ108" s="10"/>
      <c r="PR108" s="10"/>
      <c r="PS108" s="10"/>
      <c r="PT108" s="10"/>
      <c r="PU108" s="10"/>
      <c r="PV108" s="10"/>
      <c r="PW108" s="10"/>
      <c r="PX108" s="10"/>
      <c r="PY108" s="10"/>
      <c r="PZ108" s="10"/>
      <c r="QA108" s="10"/>
      <c r="QB108" s="10"/>
      <c r="QC108" s="10"/>
      <c r="QD108" s="10"/>
      <c r="QE108" s="10"/>
      <c r="QF108" s="10"/>
      <c r="QG108" s="10"/>
      <c r="QH108" s="10"/>
      <c r="QI108" s="10"/>
      <c r="QJ108" s="10"/>
      <c r="QK108" s="10"/>
      <c r="QL108" s="10"/>
      <c r="QM108" s="10"/>
      <c r="QN108" s="10"/>
      <c r="QO108" s="10"/>
      <c r="QP108" s="10"/>
      <c r="QQ108" s="10"/>
      <c r="QR108" s="10"/>
      <c r="QS108" s="10"/>
      <c r="QT108" s="10"/>
      <c r="QU108" s="10"/>
      <c r="QV108" s="10"/>
      <c r="QW108" s="10"/>
      <c r="QX108" s="10"/>
      <c r="QY108" s="10"/>
      <c r="QZ108" s="10"/>
      <c r="RA108" s="10"/>
      <c r="RB108" s="10"/>
      <c r="RC108" s="10"/>
      <c r="RD108" s="10"/>
      <c r="RE108" s="10"/>
      <c r="RF108" s="10"/>
      <c r="RG108" s="10"/>
      <c r="RH108" s="10"/>
      <c r="RI108" s="10"/>
      <c r="RJ108" s="10"/>
      <c r="RK108" s="10"/>
      <c r="RL108" s="10"/>
      <c r="RM108" s="10"/>
      <c r="RN108" s="10"/>
      <c r="RO108" s="10"/>
      <c r="RP108" s="10"/>
      <c r="RQ108" s="10"/>
      <c r="RR108" s="10"/>
      <c r="RS108" s="10"/>
      <c r="RT108" s="10"/>
      <c r="RU108" s="10"/>
      <c r="RV108" s="10"/>
      <c r="RW108" s="10"/>
      <c r="RX108" s="10"/>
      <c r="RY108" s="10"/>
      <c r="RZ108" s="10"/>
      <c r="SA108" s="10"/>
      <c r="SB108" s="10"/>
      <c r="SC108" s="10"/>
      <c r="SD108" s="10"/>
      <c r="SE108" s="10"/>
      <c r="SF108" s="10"/>
      <c r="SG108" s="10"/>
      <c r="SH108" s="10"/>
      <c r="SI108" s="10"/>
      <c r="SJ108" s="10"/>
      <c r="SK108" s="10"/>
      <c r="SL108" s="10"/>
      <c r="SM108" s="10"/>
      <c r="SN108" s="10"/>
      <c r="SO108" s="10"/>
      <c r="SP108" s="10"/>
      <c r="SQ108" s="10"/>
      <c r="SR108" s="10"/>
      <c r="SS108" s="10"/>
      <c r="ST108" s="10"/>
      <c r="SU108" s="10"/>
      <c r="SV108" s="10"/>
      <c r="SW108" s="10"/>
      <c r="SX108" s="10"/>
      <c r="SY108" s="10"/>
      <c r="SZ108" s="10"/>
      <c r="TA108" s="10"/>
      <c r="TB108" s="10"/>
      <c r="TC108" s="10"/>
      <c r="TD108" s="10"/>
      <c r="TE108" s="10"/>
      <c r="TF108" s="10"/>
      <c r="TG108" s="10"/>
      <c r="TH108" s="10"/>
      <c r="TI108" s="10"/>
      <c r="TJ108" s="10"/>
      <c r="TK108" s="10"/>
      <c r="TL108" s="10"/>
      <c r="TM108" s="10"/>
      <c r="TN108" s="10"/>
      <c r="TO108" s="10"/>
      <c r="TP108" s="10"/>
      <c r="TQ108" s="10"/>
      <c r="TR108" s="10"/>
      <c r="TS108" s="10"/>
      <c r="TT108" s="10"/>
      <c r="TU108" s="10"/>
      <c r="TV108" s="10"/>
      <c r="TW108" s="10"/>
      <c r="TX108" s="10"/>
      <c r="TY108" s="10"/>
      <c r="TZ108" s="10"/>
      <c r="UA108" s="10"/>
      <c r="UB108" s="10"/>
      <c r="UC108" s="10"/>
      <c r="UD108" s="10"/>
      <c r="UE108" s="10"/>
      <c r="UF108" s="10"/>
      <c r="UG108" s="10"/>
      <c r="UH108" s="10"/>
      <c r="UI108" s="10"/>
      <c r="UJ108" s="10"/>
      <c r="UK108" s="10"/>
      <c r="UL108" s="10"/>
      <c r="UM108" s="10"/>
      <c r="UN108" s="10"/>
      <c r="UO108" s="10"/>
      <c r="UP108" s="10"/>
      <c r="UQ108" s="10"/>
      <c r="UR108" s="10"/>
      <c r="US108" s="10"/>
      <c r="UT108" s="10"/>
      <c r="UU108" s="10"/>
      <c r="UV108" s="10"/>
      <c r="UW108" s="10"/>
      <c r="UX108" s="10"/>
      <c r="UY108" s="10"/>
      <c r="UZ108" s="10"/>
      <c r="VA108" s="10"/>
      <c r="VB108" s="10"/>
      <c r="VC108" s="10"/>
      <c r="VD108" s="10"/>
      <c r="VE108" s="10"/>
      <c r="VF108" s="10"/>
      <c r="VG108" s="10"/>
      <c r="VH108" s="10"/>
      <c r="VI108" s="10"/>
      <c r="VJ108" s="10"/>
      <c r="VK108" s="10"/>
      <c r="VL108" s="10"/>
      <c r="VM108" s="10"/>
      <c r="VN108" s="10"/>
      <c r="VO108" s="10"/>
      <c r="VP108" s="10"/>
      <c r="VQ108" s="10"/>
      <c r="VR108" s="10"/>
      <c r="VS108" s="10"/>
      <c r="VT108" s="10"/>
      <c r="VU108" s="10"/>
      <c r="VV108" s="10"/>
      <c r="VW108" s="10"/>
      <c r="VX108" s="10"/>
      <c r="VY108" s="10"/>
      <c r="VZ108" s="10"/>
      <c r="WA108" s="10"/>
      <c r="WB108" s="10"/>
      <c r="WC108" s="10"/>
      <c r="WD108" s="10"/>
      <c r="WE108" s="10"/>
      <c r="WF108" s="10"/>
      <c r="WG108" s="10"/>
      <c r="WH108" s="10"/>
      <c r="WI108" s="10"/>
      <c r="WJ108" s="10"/>
      <c r="WK108" s="10"/>
      <c r="WL108" s="10"/>
      <c r="WM108" s="10"/>
      <c r="WN108" s="10"/>
      <c r="WO108" s="10"/>
      <c r="WP108" s="10"/>
      <c r="WQ108" s="10"/>
      <c r="WR108" s="10"/>
      <c r="WS108" s="10"/>
      <c r="WT108" s="10"/>
      <c r="WU108" s="10"/>
      <c r="WV108" s="10"/>
      <c r="WW108" s="10"/>
      <c r="WX108" s="10"/>
      <c r="WY108" s="10"/>
      <c r="WZ108" s="10"/>
      <c r="XA108" s="10"/>
      <c r="XB108" s="10"/>
      <c r="XC108" s="10"/>
      <c r="XD108" s="10"/>
      <c r="XE108" s="10"/>
      <c r="XF108" s="10"/>
      <c r="XG108" s="10"/>
      <c r="XH108" s="10"/>
      <c r="XI108" s="10"/>
      <c r="XJ108" s="10"/>
      <c r="XK108" s="10"/>
      <c r="XL108" s="10"/>
      <c r="XM108" s="10"/>
      <c r="XN108" s="10"/>
      <c r="XO108" s="10"/>
      <c r="XP108" s="10"/>
      <c r="XQ108" s="10"/>
      <c r="XR108" s="10"/>
      <c r="XS108" s="10"/>
      <c r="XT108" s="10"/>
      <c r="XU108" s="10"/>
      <c r="XV108" s="10"/>
      <c r="XW108" s="10"/>
      <c r="XX108" s="10"/>
      <c r="XY108" s="10"/>
      <c r="XZ108" s="10"/>
      <c r="YA108" s="10"/>
      <c r="YB108" s="10"/>
      <c r="YC108" s="10"/>
      <c r="YD108" s="10"/>
      <c r="YE108" s="10"/>
      <c r="YF108" s="10"/>
      <c r="YG108" s="10"/>
      <c r="YH108" s="10"/>
      <c r="YI108" s="10"/>
      <c r="YJ108" s="10"/>
      <c r="YK108" s="10"/>
      <c r="YL108" s="10"/>
      <c r="YM108" s="10"/>
      <c r="YN108" s="10"/>
      <c r="YO108" s="10"/>
      <c r="YP108" s="10"/>
      <c r="YQ108" s="10"/>
      <c r="YR108" s="10"/>
      <c r="YS108" s="10"/>
      <c r="YT108" s="10"/>
      <c r="YU108" s="10"/>
      <c r="YV108" s="10"/>
      <c r="YW108" s="10"/>
      <c r="YX108" s="10"/>
      <c r="YY108" s="10"/>
      <c r="YZ108" s="10"/>
      <c r="ZA108" s="10"/>
      <c r="ZB108" s="10"/>
      <c r="ZC108" s="10"/>
      <c r="ZD108" s="10"/>
      <c r="ZE108" s="10"/>
      <c r="ZF108" s="10"/>
      <c r="ZG108" s="10"/>
      <c r="ZH108" s="10"/>
      <c r="ZI108" s="10"/>
      <c r="ZJ108" s="10"/>
      <c r="ZK108" s="10"/>
      <c r="ZL108" s="10"/>
      <c r="ZM108" s="10"/>
      <c r="ZN108" s="10"/>
      <c r="ZO108" s="10"/>
      <c r="ZP108" s="10"/>
      <c r="ZQ108" s="10"/>
      <c r="ZR108" s="10"/>
      <c r="ZS108" s="10"/>
      <c r="ZT108" s="10"/>
      <c r="ZU108" s="10"/>
      <c r="ZV108" s="10"/>
      <c r="ZW108" s="10"/>
      <c r="ZX108" s="10"/>
      <c r="ZY108" s="10"/>
      <c r="ZZ108" s="10"/>
      <c r="AAA108" s="10"/>
      <c r="AAB108" s="10"/>
      <c r="AAC108" s="10"/>
      <c r="AAD108" s="10"/>
      <c r="AAE108" s="10"/>
      <c r="AAF108" s="10"/>
      <c r="AAG108" s="10"/>
      <c r="AAH108" s="10"/>
      <c r="AAI108" s="10"/>
      <c r="AAJ108" s="10"/>
      <c r="AAK108" s="10"/>
      <c r="AAL108" s="10"/>
      <c r="AAM108" s="10"/>
      <c r="AAN108" s="10"/>
      <c r="AAO108" s="10"/>
      <c r="AAP108" s="10"/>
      <c r="AAQ108" s="10"/>
      <c r="AAR108" s="10"/>
      <c r="AAS108" s="10"/>
      <c r="AAT108" s="10"/>
      <c r="AAU108" s="10"/>
      <c r="AAV108" s="10"/>
      <c r="AAW108" s="10"/>
      <c r="AAX108" s="10"/>
      <c r="AAY108" s="10"/>
      <c r="AAZ108" s="10"/>
      <c r="ABA108" s="10"/>
      <c r="ABB108" s="10"/>
      <c r="ABC108" s="10"/>
      <c r="ABD108" s="10"/>
      <c r="ABE108" s="10"/>
      <c r="ABF108" s="10"/>
      <c r="ABG108" s="10"/>
      <c r="ABH108" s="10"/>
      <c r="ABI108" s="10"/>
      <c r="ABJ108" s="10"/>
      <c r="ABK108" s="10"/>
      <c r="ABL108" s="10"/>
      <c r="ABM108" s="10"/>
      <c r="ABN108" s="10"/>
      <c r="ABO108" s="10"/>
      <c r="ABP108" s="10"/>
      <c r="ABQ108" s="10"/>
      <c r="ABR108" s="10"/>
      <c r="ABS108" s="10"/>
      <c r="ABT108" s="10"/>
      <c r="ABU108" s="10"/>
      <c r="ABV108" s="10"/>
      <c r="ABW108" s="10"/>
      <c r="ABX108" s="10"/>
      <c r="ABY108" s="10"/>
      <c r="ABZ108" s="10"/>
      <c r="ACA108" s="10"/>
      <c r="ACB108" s="10"/>
      <c r="ACC108" s="10"/>
      <c r="ACD108" s="10"/>
      <c r="ACE108" s="10"/>
      <c r="ACF108" s="10"/>
      <c r="ACG108" s="10"/>
      <c r="ACH108" s="10"/>
      <c r="ACI108" s="10"/>
      <c r="ACJ108" s="10"/>
      <c r="ACK108" s="10"/>
      <c r="ACL108" s="10"/>
      <c r="ACM108" s="10"/>
      <c r="ACN108" s="10"/>
      <c r="ACO108" s="10"/>
      <c r="ACP108" s="10"/>
      <c r="ACQ108" s="10"/>
      <c r="ACR108" s="10"/>
      <c r="ACS108" s="10"/>
      <c r="ACT108" s="10"/>
      <c r="ACU108" s="10"/>
      <c r="ACV108" s="10"/>
      <c r="ACW108" s="10"/>
      <c r="ACX108" s="10"/>
      <c r="ACY108" s="10"/>
      <c r="ACZ108" s="10"/>
      <c r="ADA108" s="10"/>
    </row>
    <row r="109" spans="1:786" s="106" customFormat="1" ht="24" x14ac:dyDescent="0.3">
      <c r="A109" s="66">
        <v>4</v>
      </c>
      <c r="B109" s="69" t="s">
        <v>389</v>
      </c>
      <c r="C109" s="46" t="s">
        <v>390</v>
      </c>
      <c r="D109" s="47" t="s">
        <v>391</v>
      </c>
      <c r="E109" s="47" t="s">
        <v>42</v>
      </c>
      <c r="F109" s="118" t="s">
        <v>392</v>
      </c>
      <c r="G109" s="104">
        <v>290000</v>
      </c>
      <c r="H109" s="47">
        <v>2</v>
      </c>
      <c r="I109" s="47" t="s">
        <v>81</v>
      </c>
      <c r="J109" s="47" t="s">
        <v>393</v>
      </c>
      <c r="K109" s="49" t="s">
        <v>42</v>
      </c>
      <c r="L109" s="50">
        <v>2002</v>
      </c>
      <c r="M109" s="113">
        <v>37469</v>
      </c>
      <c r="N109" s="52"/>
      <c r="O109" s="119"/>
      <c r="P109" s="53">
        <v>0</v>
      </c>
      <c r="Q109" s="54" t="s">
        <v>394</v>
      </c>
      <c r="R109" s="55" t="s">
        <v>395</v>
      </c>
      <c r="S109" s="56" t="s">
        <v>396</v>
      </c>
      <c r="T109" s="57" t="str">
        <f t="shared" si="10"/>
        <v>Cu Pb Zn</v>
      </c>
      <c r="U109" s="56"/>
      <c r="V109" s="56"/>
      <c r="W109" s="56"/>
      <c r="X109" s="56"/>
      <c r="Y109" s="56"/>
      <c r="Z109" s="56">
        <v>1988</v>
      </c>
      <c r="AA109" s="56"/>
      <c r="AB109" s="88"/>
      <c r="AC109" s="58">
        <f t="shared" si="20"/>
        <v>0</v>
      </c>
      <c r="AD109" s="58">
        <f t="shared" si="11"/>
        <v>0</v>
      </c>
      <c r="AE109" s="58">
        <f t="shared" si="12"/>
        <v>0</v>
      </c>
      <c r="AF109" s="58">
        <f t="shared" si="13"/>
        <v>0</v>
      </c>
      <c r="AG109" s="59"/>
      <c r="AH109" s="59">
        <f t="shared" si="21"/>
        <v>0</v>
      </c>
      <c r="AI109" s="59">
        <f t="shared" si="22"/>
        <v>0</v>
      </c>
      <c r="AJ109" s="59">
        <f t="shared" si="23"/>
        <v>0</v>
      </c>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c r="IZ109" s="10"/>
      <c r="JA109" s="10"/>
      <c r="JB109" s="10"/>
      <c r="JC109" s="10"/>
      <c r="JD109" s="10"/>
      <c r="JE109" s="10"/>
      <c r="JF109" s="10"/>
      <c r="JG109" s="10"/>
      <c r="JH109" s="10"/>
      <c r="JI109" s="10"/>
      <c r="JJ109" s="10"/>
      <c r="JK109" s="10"/>
      <c r="JL109" s="10"/>
      <c r="JM109" s="10"/>
      <c r="JN109" s="10"/>
      <c r="JO109" s="10"/>
      <c r="JP109" s="10"/>
      <c r="JQ109" s="10"/>
      <c r="JR109" s="10"/>
      <c r="JS109" s="10"/>
      <c r="JT109" s="10"/>
      <c r="JU109" s="10"/>
      <c r="JV109" s="10"/>
      <c r="JW109" s="10"/>
      <c r="JX109" s="10"/>
      <c r="JY109" s="10"/>
      <c r="JZ109" s="10"/>
      <c r="KA109" s="10"/>
      <c r="KB109" s="10"/>
      <c r="KC109" s="10"/>
      <c r="KD109" s="10"/>
      <c r="KE109" s="10"/>
      <c r="KF109" s="10"/>
      <c r="KG109" s="10"/>
      <c r="KH109" s="10"/>
      <c r="KI109" s="10"/>
      <c r="KJ109" s="10"/>
      <c r="KK109" s="10"/>
      <c r="KL109" s="10"/>
      <c r="KM109" s="10"/>
      <c r="KN109" s="10"/>
      <c r="KO109" s="10"/>
      <c r="KP109" s="10"/>
      <c r="KQ109" s="10"/>
      <c r="KR109" s="10"/>
      <c r="KS109" s="10"/>
      <c r="KT109" s="10"/>
      <c r="KU109" s="10"/>
      <c r="KV109" s="10"/>
      <c r="KW109" s="10"/>
      <c r="KX109" s="10"/>
      <c r="KY109" s="10"/>
      <c r="KZ109" s="10"/>
      <c r="LA109" s="10"/>
      <c r="LB109" s="10"/>
      <c r="LC109" s="10"/>
      <c r="LD109" s="10"/>
      <c r="LE109" s="10"/>
      <c r="LF109" s="10"/>
      <c r="LG109" s="10"/>
      <c r="LH109" s="10"/>
      <c r="LI109" s="10"/>
      <c r="LJ109" s="10"/>
      <c r="LK109" s="10"/>
      <c r="LL109" s="10"/>
      <c r="LM109" s="10"/>
      <c r="LN109" s="10"/>
      <c r="LO109" s="10"/>
      <c r="LP109" s="10"/>
      <c r="LQ109" s="10"/>
      <c r="LR109" s="10"/>
      <c r="LS109" s="10"/>
      <c r="LT109" s="10"/>
      <c r="LU109" s="10"/>
      <c r="LV109" s="10"/>
      <c r="LW109" s="10"/>
      <c r="LX109" s="10"/>
      <c r="LY109" s="10"/>
      <c r="LZ109" s="10"/>
      <c r="MA109" s="10"/>
      <c r="MB109" s="10"/>
      <c r="MC109" s="10"/>
      <c r="MD109" s="10"/>
      <c r="ME109" s="10"/>
      <c r="MF109" s="10"/>
      <c r="MG109" s="10"/>
      <c r="MH109" s="10"/>
      <c r="MI109" s="10"/>
      <c r="MJ109" s="10"/>
      <c r="MK109" s="10"/>
      <c r="ML109" s="10"/>
      <c r="MM109" s="10"/>
      <c r="MN109" s="10"/>
      <c r="MO109" s="10"/>
      <c r="MP109" s="10"/>
      <c r="MQ109" s="10"/>
      <c r="MR109" s="10"/>
      <c r="MS109" s="10"/>
      <c r="MT109" s="10"/>
      <c r="MU109" s="10"/>
      <c r="MV109" s="10"/>
      <c r="MW109" s="10"/>
      <c r="MX109" s="10"/>
      <c r="MY109" s="10"/>
      <c r="MZ109" s="10"/>
      <c r="NA109" s="10"/>
      <c r="NB109" s="10"/>
      <c r="NC109" s="10"/>
      <c r="ND109" s="10"/>
      <c r="NE109" s="10"/>
      <c r="NF109" s="10"/>
      <c r="NG109" s="10"/>
      <c r="NH109" s="10"/>
      <c r="NI109" s="10"/>
      <c r="NJ109" s="10"/>
      <c r="NK109" s="10"/>
      <c r="NL109" s="10"/>
      <c r="NM109" s="10"/>
      <c r="NN109" s="10"/>
      <c r="NO109" s="10"/>
      <c r="NP109" s="10"/>
      <c r="NQ109" s="10"/>
      <c r="NR109" s="10"/>
      <c r="NS109" s="10"/>
      <c r="NT109" s="10"/>
      <c r="NU109" s="10"/>
      <c r="NV109" s="10"/>
      <c r="NW109" s="10"/>
      <c r="NX109" s="10"/>
      <c r="NY109" s="10"/>
      <c r="NZ109" s="10"/>
      <c r="OA109" s="10"/>
      <c r="OB109" s="10"/>
      <c r="OC109" s="10"/>
      <c r="OD109" s="10"/>
      <c r="OE109" s="10"/>
      <c r="OF109" s="10"/>
      <c r="OG109" s="10"/>
      <c r="OH109" s="10"/>
      <c r="OI109" s="10"/>
      <c r="OJ109" s="10"/>
      <c r="OK109" s="10"/>
      <c r="OL109" s="10"/>
      <c r="OM109" s="10"/>
      <c r="ON109" s="10"/>
      <c r="OO109" s="10"/>
      <c r="OP109" s="10"/>
      <c r="OQ109" s="10"/>
      <c r="OR109" s="10"/>
      <c r="OS109" s="10"/>
      <c r="OT109" s="10"/>
      <c r="OU109" s="10"/>
      <c r="OV109" s="10"/>
      <c r="OW109" s="10"/>
      <c r="OX109" s="10"/>
      <c r="OY109" s="10"/>
      <c r="OZ109" s="10"/>
      <c r="PA109" s="10"/>
      <c r="PB109" s="10"/>
      <c r="PC109" s="10"/>
      <c r="PD109" s="10"/>
      <c r="PE109" s="10"/>
      <c r="PF109" s="10"/>
      <c r="PG109" s="10"/>
      <c r="PH109" s="10"/>
      <c r="PI109" s="10"/>
      <c r="PJ109" s="10"/>
      <c r="PK109" s="10"/>
      <c r="PL109" s="10"/>
      <c r="PM109" s="10"/>
      <c r="PN109" s="10"/>
      <c r="PO109" s="10"/>
      <c r="PP109" s="10"/>
      <c r="PQ109" s="10"/>
      <c r="PR109" s="10"/>
      <c r="PS109" s="10"/>
      <c r="PT109" s="10"/>
      <c r="PU109" s="10"/>
      <c r="PV109" s="10"/>
      <c r="PW109" s="10"/>
      <c r="PX109" s="10"/>
      <c r="PY109" s="10"/>
      <c r="PZ109" s="10"/>
      <c r="QA109" s="10"/>
      <c r="QB109" s="10"/>
      <c r="QC109" s="10"/>
      <c r="QD109" s="10"/>
      <c r="QE109" s="10"/>
      <c r="QF109" s="10"/>
      <c r="QG109" s="10"/>
      <c r="QH109" s="10"/>
      <c r="QI109" s="10"/>
      <c r="QJ109" s="10"/>
      <c r="QK109" s="10"/>
      <c r="QL109" s="10"/>
      <c r="QM109" s="10"/>
      <c r="QN109" s="10"/>
      <c r="QO109" s="10"/>
      <c r="QP109" s="10"/>
      <c r="QQ109" s="10"/>
      <c r="QR109" s="10"/>
      <c r="QS109" s="10"/>
      <c r="QT109" s="10"/>
      <c r="QU109" s="10"/>
      <c r="QV109" s="10"/>
      <c r="QW109" s="10"/>
      <c r="QX109" s="10"/>
      <c r="QY109" s="10"/>
      <c r="QZ109" s="10"/>
      <c r="RA109" s="10"/>
      <c r="RB109" s="10"/>
      <c r="RC109" s="10"/>
      <c r="RD109" s="10"/>
      <c r="RE109" s="10"/>
      <c r="RF109" s="10"/>
      <c r="RG109" s="10"/>
      <c r="RH109" s="10"/>
      <c r="RI109" s="10"/>
      <c r="RJ109" s="10"/>
      <c r="RK109" s="10"/>
      <c r="RL109" s="10"/>
      <c r="RM109" s="10"/>
      <c r="RN109" s="10"/>
      <c r="RO109" s="10"/>
      <c r="RP109" s="10"/>
      <c r="RQ109" s="10"/>
      <c r="RR109" s="10"/>
      <c r="RS109" s="10"/>
      <c r="RT109" s="10"/>
      <c r="RU109" s="10"/>
      <c r="RV109" s="10"/>
      <c r="RW109" s="10"/>
      <c r="RX109" s="10"/>
      <c r="RY109" s="10"/>
      <c r="RZ109" s="10"/>
      <c r="SA109" s="10"/>
      <c r="SB109" s="10"/>
      <c r="SC109" s="10"/>
      <c r="SD109" s="10"/>
      <c r="SE109" s="10"/>
      <c r="SF109" s="10"/>
      <c r="SG109" s="10"/>
      <c r="SH109" s="10"/>
      <c r="SI109" s="10"/>
      <c r="SJ109" s="10"/>
      <c r="SK109" s="10"/>
      <c r="SL109" s="10"/>
      <c r="SM109" s="10"/>
      <c r="SN109" s="10"/>
      <c r="SO109" s="10"/>
      <c r="SP109" s="10"/>
      <c r="SQ109" s="10"/>
      <c r="SR109" s="10"/>
      <c r="SS109" s="10"/>
      <c r="ST109" s="10"/>
      <c r="SU109" s="10"/>
      <c r="SV109" s="10"/>
      <c r="SW109" s="10"/>
      <c r="SX109" s="10"/>
      <c r="SY109" s="10"/>
      <c r="SZ109" s="10"/>
      <c r="TA109" s="10"/>
      <c r="TB109" s="10"/>
      <c r="TC109" s="10"/>
      <c r="TD109" s="10"/>
      <c r="TE109" s="10"/>
      <c r="TF109" s="10"/>
      <c r="TG109" s="10"/>
      <c r="TH109" s="10"/>
      <c r="TI109" s="10"/>
      <c r="TJ109" s="10"/>
      <c r="TK109" s="10"/>
      <c r="TL109" s="10"/>
      <c r="TM109" s="10"/>
      <c r="TN109" s="10"/>
      <c r="TO109" s="10"/>
      <c r="TP109" s="10"/>
      <c r="TQ109" s="10"/>
      <c r="TR109" s="10"/>
      <c r="TS109" s="10"/>
      <c r="TT109" s="10"/>
      <c r="TU109" s="10"/>
      <c r="TV109" s="10"/>
      <c r="TW109" s="10"/>
      <c r="TX109" s="10"/>
      <c r="TY109" s="10"/>
      <c r="TZ109" s="10"/>
      <c r="UA109" s="10"/>
      <c r="UB109" s="10"/>
      <c r="UC109" s="10"/>
      <c r="UD109" s="10"/>
      <c r="UE109" s="10"/>
      <c r="UF109" s="10"/>
      <c r="UG109" s="10"/>
      <c r="UH109" s="10"/>
      <c r="UI109" s="10"/>
      <c r="UJ109" s="10"/>
      <c r="UK109" s="10"/>
      <c r="UL109" s="10"/>
      <c r="UM109" s="10"/>
      <c r="UN109" s="10"/>
      <c r="UO109" s="10"/>
      <c r="UP109" s="10"/>
      <c r="UQ109" s="10"/>
      <c r="UR109" s="10"/>
      <c r="US109" s="10"/>
      <c r="UT109" s="10"/>
      <c r="UU109" s="10"/>
      <c r="UV109" s="10"/>
      <c r="UW109" s="10"/>
      <c r="UX109" s="10"/>
      <c r="UY109" s="10"/>
      <c r="UZ109" s="10"/>
      <c r="VA109" s="10"/>
      <c r="VB109" s="10"/>
      <c r="VC109" s="10"/>
      <c r="VD109" s="10"/>
      <c r="VE109" s="10"/>
      <c r="VF109" s="10"/>
      <c r="VG109" s="10"/>
      <c r="VH109" s="10"/>
      <c r="VI109" s="10"/>
      <c r="VJ109" s="10"/>
      <c r="VK109" s="10"/>
      <c r="VL109" s="10"/>
      <c r="VM109" s="10"/>
      <c r="VN109" s="10"/>
      <c r="VO109" s="10"/>
      <c r="VP109" s="10"/>
      <c r="VQ109" s="10"/>
      <c r="VR109" s="10"/>
      <c r="VS109" s="10"/>
      <c r="VT109" s="10"/>
      <c r="VU109" s="10"/>
      <c r="VV109" s="10"/>
      <c r="VW109" s="10"/>
      <c r="VX109" s="10"/>
      <c r="VY109" s="10"/>
      <c r="VZ109" s="10"/>
      <c r="WA109" s="10"/>
      <c r="WB109" s="10"/>
      <c r="WC109" s="10"/>
      <c r="WD109" s="10"/>
      <c r="WE109" s="10"/>
      <c r="WF109" s="10"/>
      <c r="WG109" s="10"/>
      <c r="WH109" s="10"/>
      <c r="WI109" s="10"/>
      <c r="WJ109" s="10"/>
      <c r="WK109" s="10"/>
      <c r="WL109" s="10"/>
      <c r="WM109" s="10"/>
      <c r="WN109" s="10"/>
      <c r="WO109" s="10"/>
      <c r="WP109" s="10"/>
      <c r="WQ109" s="10"/>
      <c r="WR109" s="10"/>
      <c r="WS109" s="10"/>
      <c r="WT109" s="10"/>
      <c r="WU109" s="10"/>
      <c r="WV109" s="10"/>
      <c r="WW109" s="10"/>
      <c r="WX109" s="10"/>
      <c r="WY109" s="10"/>
      <c r="WZ109" s="10"/>
      <c r="XA109" s="10"/>
      <c r="XB109" s="10"/>
      <c r="XC109" s="10"/>
      <c r="XD109" s="10"/>
      <c r="XE109" s="10"/>
      <c r="XF109" s="10"/>
      <c r="XG109" s="10"/>
      <c r="XH109" s="10"/>
      <c r="XI109" s="10"/>
      <c r="XJ109" s="10"/>
      <c r="XK109" s="10"/>
      <c r="XL109" s="10"/>
      <c r="XM109" s="10"/>
      <c r="XN109" s="10"/>
      <c r="XO109" s="10"/>
      <c r="XP109" s="10"/>
      <c r="XQ109" s="10"/>
      <c r="XR109" s="10"/>
      <c r="XS109" s="10"/>
      <c r="XT109" s="10"/>
      <c r="XU109" s="10"/>
      <c r="XV109" s="10"/>
      <c r="XW109" s="10"/>
      <c r="XX109" s="10"/>
      <c r="XY109" s="10"/>
      <c r="XZ109" s="10"/>
      <c r="YA109" s="10"/>
      <c r="YB109" s="10"/>
      <c r="YC109" s="10"/>
      <c r="YD109" s="10"/>
      <c r="YE109" s="10"/>
      <c r="YF109" s="10"/>
      <c r="YG109" s="10"/>
      <c r="YH109" s="10"/>
      <c r="YI109" s="10"/>
      <c r="YJ109" s="10"/>
      <c r="YK109" s="10"/>
      <c r="YL109" s="10"/>
      <c r="YM109" s="10"/>
      <c r="YN109" s="10"/>
      <c r="YO109" s="10"/>
      <c r="YP109" s="10"/>
      <c r="YQ109" s="10"/>
      <c r="YR109" s="10"/>
      <c r="YS109" s="10"/>
      <c r="YT109" s="10"/>
      <c r="YU109" s="10"/>
      <c r="YV109" s="10"/>
      <c r="YW109" s="10"/>
      <c r="YX109" s="10"/>
      <c r="YY109" s="10"/>
      <c r="YZ109" s="10"/>
      <c r="ZA109" s="10"/>
      <c r="ZB109" s="10"/>
      <c r="ZC109" s="10"/>
      <c r="ZD109" s="10"/>
      <c r="ZE109" s="10"/>
      <c r="ZF109" s="10"/>
      <c r="ZG109" s="10"/>
      <c r="ZH109" s="10"/>
      <c r="ZI109" s="10"/>
      <c r="ZJ109" s="10"/>
      <c r="ZK109" s="10"/>
      <c r="ZL109" s="10"/>
      <c r="ZM109" s="10"/>
      <c r="ZN109" s="10"/>
      <c r="ZO109" s="10"/>
      <c r="ZP109" s="10"/>
      <c r="ZQ109" s="10"/>
      <c r="ZR109" s="10"/>
      <c r="ZS109" s="10"/>
      <c r="ZT109" s="10"/>
      <c r="ZU109" s="10"/>
      <c r="ZV109" s="10"/>
      <c r="ZW109" s="10"/>
      <c r="ZX109" s="10"/>
      <c r="ZY109" s="10"/>
      <c r="ZZ109" s="10"/>
      <c r="AAA109" s="10"/>
      <c r="AAB109" s="10"/>
      <c r="AAC109" s="10"/>
      <c r="AAD109" s="10"/>
      <c r="AAE109" s="10"/>
      <c r="AAF109" s="10"/>
      <c r="AAG109" s="10"/>
      <c r="AAH109" s="10"/>
      <c r="AAI109" s="10"/>
      <c r="AAJ109" s="10"/>
      <c r="AAK109" s="10"/>
      <c r="AAL109" s="10"/>
      <c r="AAM109" s="10"/>
      <c r="AAN109" s="10"/>
      <c r="AAO109" s="10"/>
      <c r="AAP109" s="10"/>
      <c r="AAQ109" s="10"/>
      <c r="AAR109" s="10"/>
      <c r="AAS109" s="10"/>
      <c r="AAT109" s="10"/>
      <c r="AAU109" s="10"/>
      <c r="AAV109" s="10"/>
      <c r="AAW109" s="10"/>
      <c r="AAX109" s="10"/>
      <c r="AAY109" s="10"/>
      <c r="AAZ109" s="10"/>
      <c r="ABA109" s="10"/>
      <c r="ABB109" s="10"/>
      <c r="ABC109" s="10"/>
      <c r="ABD109" s="10"/>
      <c r="ABE109" s="10"/>
      <c r="ABF109" s="10"/>
      <c r="ABG109" s="10"/>
      <c r="ABH109" s="10"/>
      <c r="ABI109" s="10"/>
      <c r="ABJ109" s="10"/>
      <c r="ABK109" s="10"/>
      <c r="ABL109" s="10"/>
      <c r="ABM109" s="10"/>
      <c r="ABN109" s="10"/>
      <c r="ABO109" s="10"/>
      <c r="ABP109" s="10"/>
      <c r="ABQ109" s="10"/>
      <c r="ABR109" s="10"/>
      <c r="ABS109" s="10"/>
      <c r="ABT109" s="10"/>
      <c r="ABU109" s="10"/>
      <c r="ABV109" s="10"/>
      <c r="ABW109" s="10"/>
      <c r="ABX109" s="10"/>
      <c r="ABY109" s="10"/>
      <c r="ABZ109" s="10"/>
      <c r="ACA109" s="10"/>
      <c r="ACB109" s="10"/>
      <c r="ACC109" s="10"/>
      <c r="ACD109" s="10"/>
      <c r="ACE109" s="10"/>
      <c r="ACF109" s="10"/>
      <c r="ACG109" s="10"/>
      <c r="ACH109" s="10"/>
      <c r="ACI109" s="10"/>
      <c r="ACJ109" s="10"/>
      <c r="ACK109" s="10"/>
      <c r="ACL109" s="10"/>
      <c r="ACM109" s="10"/>
      <c r="ACN109" s="10"/>
      <c r="ACO109" s="10"/>
      <c r="ACP109" s="10"/>
      <c r="ACQ109" s="10"/>
      <c r="ACR109" s="10"/>
      <c r="ACS109" s="10"/>
      <c r="ACT109" s="10"/>
      <c r="ACU109" s="10"/>
      <c r="ACV109" s="10"/>
      <c r="ACW109" s="10"/>
      <c r="ACX109" s="10"/>
      <c r="ACY109" s="10"/>
      <c r="ACZ109" s="10"/>
      <c r="ADA109" s="10"/>
      <c r="ADB109" s="10"/>
      <c r="ADC109" s="10"/>
      <c r="ADD109" s="10"/>
      <c r="ADE109" s="10"/>
      <c r="ADF109" s="10"/>
    </row>
    <row r="110" spans="1:786" s="106" customFormat="1" ht="36" x14ac:dyDescent="0.3">
      <c r="A110" s="66">
        <v>4</v>
      </c>
      <c r="B110" s="69" t="s">
        <v>397</v>
      </c>
      <c r="C110" s="46" t="s">
        <v>70</v>
      </c>
      <c r="D110" s="47"/>
      <c r="E110" s="47"/>
      <c r="F110" s="47"/>
      <c r="G110" s="104"/>
      <c r="H110" s="47">
        <v>3</v>
      </c>
      <c r="I110" s="47" t="s">
        <v>149</v>
      </c>
      <c r="J110" s="47" t="s">
        <v>149</v>
      </c>
      <c r="K110" s="49" t="s">
        <v>42</v>
      </c>
      <c r="L110" s="50">
        <v>2001</v>
      </c>
      <c r="M110" s="51">
        <v>37180</v>
      </c>
      <c r="N110" s="52"/>
      <c r="O110" s="53"/>
      <c r="P110" s="53"/>
      <c r="Q110" s="54" t="s">
        <v>398</v>
      </c>
      <c r="R110" s="55" t="s">
        <v>399</v>
      </c>
      <c r="S110" s="56"/>
      <c r="T110" s="57" t="str">
        <f t="shared" si="10"/>
        <v>Au</v>
      </c>
      <c r="U110" s="56"/>
      <c r="V110" s="56"/>
      <c r="W110" s="56"/>
      <c r="X110" s="56"/>
      <c r="Y110" s="56"/>
      <c r="Z110" s="56"/>
      <c r="AA110" s="56"/>
      <c r="AB110" s="10"/>
      <c r="AC110" s="58">
        <f t="shared" si="20"/>
        <v>0</v>
      </c>
      <c r="AD110" s="58">
        <f t="shared" si="11"/>
        <v>0</v>
      </c>
      <c r="AE110" s="58">
        <f t="shared" si="12"/>
        <v>0</v>
      </c>
      <c r="AF110" s="58">
        <f t="shared" si="13"/>
        <v>0</v>
      </c>
      <c r="AG110" s="59"/>
      <c r="AH110" s="59">
        <f t="shared" si="21"/>
        <v>0</v>
      </c>
      <c r="AI110" s="59">
        <f t="shared" si="22"/>
        <v>0</v>
      </c>
      <c r="AJ110" s="59">
        <f t="shared" si="23"/>
        <v>0</v>
      </c>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c r="JW110" s="10"/>
      <c r="JX110" s="10"/>
      <c r="JY110" s="10"/>
      <c r="JZ110" s="10"/>
      <c r="KA110" s="10"/>
      <c r="KB110" s="10"/>
      <c r="KC110" s="10"/>
      <c r="KD110" s="10"/>
      <c r="KE110" s="10"/>
      <c r="KF110" s="10"/>
      <c r="KG110" s="10"/>
      <c r="KH110" s="10"/>
      <c r="KI110" s="10"/>
      <c r="KJ110" s="10"/>
      <c r="KK110" s="10"/>
      <c r="KL110" s="10"/>
      <c r="KM110" s="10"/>
      <c r="KN110" s="10"/>
      <c r="KO110" s="10"/>
      <c r="KP110" s="10"/>
      <c r="KQ110" s="10"/>
      <c r="KR110" s="10"/>
      <c r="KS110" s="10"/>
      <c r="KT110" s="10"/>
      <c r="KU110" s="10"/>
      <c r="KV110" s="10"/>
      <c r="KW110" s="10"/>
      <c r="KX110" s="10"/>
      <c r="KY110" s="10"/>
      <c r="KZ110" s="10"/>
      <c r="LA110" s="10"/>
      <c r="LB110" s="10"/>
      <c r="LC110" s="10"/>
      <c r="LD110" s="10"/>
      <c r="LE110" s="10"/>
      <c r="LF110" s="10"/>
      <c r="LG110" s="10"/>
      <c r="LH110" s="10"/>
      <c r="LI110" s="10"/>
      <c r="LJ110" s="10"/>
      <c r="LK110" s="10"/>
      <c r="LL110" s="10"/>
      <c r="LM110" s="10"/>
      <c r="LN110" s="10"/>
      <c r="LO110" s="10"/>
      <c r="LP110" s="10"/>
      <c r="LQ110" s="10"/>
      <c r="LR110" s="10"/>
      <c r="LS110" s="10"/>
      <c r="LT110" s="10"/>
      <c r="LU110" s="10"/>
      <c r="LV110" s="10"/>
      <c r="LW110" s="10"/>
      <c r="LX110" s="10"/>
      <c r="LY110" s="10"/>
      <c r="LZ110" s="10"/>
      <c r="MA110" s="10"/>
      <c r="MB110" s="10"/>
      <c r="MC110" s="10"/>
      <c r="MD110" s="10"/>
      <c r="ME110" s="10"/>
      <c r="MF110" s="10"/>
      <c r="MG110" s="10"/>
      <c r="MH110" s="10"/>
      <c r="MI110" s="10"/>
      <c r="MJ110" s="10"/>
      <c r="MK110" s="10"/>
      <c r="ML110" s="10"/>
      <c r="MM110" s="10"/>
      <c r="MN110" s="10"/>
      <c r="MO110" s="10"/>
      <c r="MP110" s="10"/>
      <c r="MQ110" s="10"/>
      <c r="MR110" s="10"/>
      <c r="MS110" s="10"/>
      <c r="MT110" s="10"/>
      <c r="MU110" s="10"/>
      <c r="MV110" s="10"/>
      <c r="MW110" s="10"/>
      <c r="MX110" s="10"/>
      <c r="MY110" s="10"/>
      <c r="MZ110" s="10"/>
      <c r="NA110" s="10"/>
      <c r="NB110" s="10"/>
      <c r="NC110" s="10"/>
      <c r="ND110" s="10"/>
      <c r="NE110" s="10"/>
      <c r="NF110" s="10"/>
      <c r="NG110" s="10"/>
      <c r="NH110" s="10"/>
      <c r="NI110" s="10"/>
      <c r="NJ110" s="10"/>
      <c r="NK110" s="10"/>
      <c r="NL110" s="10"/>
      <c r="NM110" s="10"/>
      <c r="NN110" s="10"/>
      <c r="NO110" s="10"/>
      <c r="NP110" s="10"/>
      <c r="NQ110" s="10"/>
      <c r="NR110" s="10"/>
      <c r="NS110" s="10"/>
      <c r="NT110" s="10"/>
      <c r="NU110" s="10"/>
      <c r="NV110" s="10"/>
      <c r="NW110" s="10"/>
      <c r="NX110" s="10"/>
      <c r="NY110" s="10"/>
      <c r="NZ110" s="10"/>
      <c r="OA110" s="10"/>
      <c r="OB110" s="10"/>
      <c r="OC110" s="10"/>
      <c r="OD110" s="10"/>
      <c r="OE110" s="10"/>
      <c r="OF110" s="10"/>
      <c r="OG110" s="10"/>
      <c r="OH110" s="10"/>
      <c r="OI110" s="10"/>
      <c r="OJ110" s="10"/>
      <c r="OK110" s="10"/>
      <c r="OL110" s="10"/>
      <c r="OM110" s="10"/>
      <c r="ON110" s="10"/>
      <c r="OO110" s="10"/>
      <c r="OP110" s="10"/>
      <c r="OQ110" s="10"/>
      <c r="OR110" s="10"/>
      <c r="OS110" s="10"/>
      <c r="OT110" s="10"/>
      <c r="OU110" s="10"/>
      <c r="OV110" s="10"/>
      <c r="OW110" s="10"/>
      <c r="OX110" s="10"/>
      <c r="OY110" s="10"/>
      <c r="OZ110" s="10"/>
      <c r="PA110" s="10"/>
      <c r="PB110" s="10"/>
      <c r="PC110" s="10"/>
      <c r="PD110" s="10"/>
      <c r="PE110" s="10"/>
      <c r="PF110" s="10"/>
      <c r="PG110" s="10"/>
      <c r="PH110" s="10"/>
      <c r="PI110" s="10"/>
      <c r="PJ110" s="10"/>
      <c r="PK110" s="10"/>
      <c r="PL110" s="10"/>
      <c r="PM110" s="10"/>
      <c r="PN110" s="10"/>
      <c r="PO110" s="10"/>
      <c r="PP110" s="10"/>
      <c r="PQ110" s="10"/>
      <c r="PR110" s="10"/>
      <c r="PS110" s="10"/>
      <c r="PT110" s="10"/>
      <c r="PU110" s="10"/>
      <c r="PV110" s="10"/>
      <c r="PW110" s="10"/>
      <c r="PX110" s="10"/>
      <c r="PY110" s="10"/>
      <c r="PZ110" s="10"/>
      <c r="QA110" s="10"/>
      <c r="QB110" s="10"/>
      <c r="QC110" s="10"/>
      <c r="QD110" s="10"/>
      <c r="QE110" s="10"/>
      <c r="QF110" s="10"/>
      <c r="QG110" s="10"/>
      <c r="QH110" s="10"/>
      <c r="QI110" s="10"/>
      <c r="QJ110" s="10"/>
      <c r="QK110" s="10"/>
      <c r="QL110" s="10"/>
      <c r="QM110" s="10"/>
      <c r="QN110" s="10"/>
      <c r="QO110" s="10"/>
      <c r="QP110" s="10"/>
      <c r="QQ110" s="10"/>
      <c r="QR110" s="10"/>
      <c r="QS110" s="10"/>
      <c r="QT110" s="10"/>
      <c r="QU110" s="10"/>
      <c r="QV110" s="10"/>
      <c r="QW110" s="10"/>
      <c r="QX110" s="10"/>
      <c r="QY110" s="10"/>
      <c r="QZ110" s="10"/>
      <c r="RA110" s="10"/>
      <c r="RB110" s="10"/>
      <c r="RC110" s="10"/>
      <c r="RD110" s="10"/>
      <c r="RE110" s="10"/>
      <c r="RF110" s="10"/>
      <c r="RG110" s="10"/>
      <c r="RH110" s="10"/>
      <c r="RI110" s="10"/>
      <c r="RJ110" s="10"/>
      <c r="RK110" s="10"/>
      <c r="RL110" s="10"/>
      <c r="RM110" s="10"/>
      <c r="RN110" s="10"/>
      <c r="RO110" s="10"/>
      <c r="RP110" s="10"/>
      <c r="RQ110" s="10"/>
      <c r="RR110" s="10"/>
      <c r="RS110" s="10"/>
      <c r="RT110" s="10"/>
      <c r="RU110" s="10"/>
      <c r="RV110" s="10"/>
      <c r="RW110" s="10"/>
      <c r="RX110" s="10"/>
      <c r="RY110" s="10"/>
      <c r="RZ110" s="10"/>
      <c r="SA110" s="10"/>
      <c r="SB110" s="10"/>
      <c r="SC110" s="10"/>
      <c r="SD110" s="10"/>
      <c r="SE110" s="10"/>
      <c r="SF110" s="10"/>
      <c r="SG110" s="10"/>
      <c r="SH110" s="10"/>
      <c r="SI110" s="10"/>
      <c r="SJ110" s="10"/>
      <c r="SK110" s="10"/>
      <c r="SL110" s="10"/>
      <c r="SM110" s="10"/>
      <c r="SN110" s="10"/>
      <c r="SO110" s="10"/>
      <c r="SP110" s="10"/>
      <c r="SQ110" s="10"/>
      <c r="SR110" s="10"/>
      <c r="SS110" s="10"/>
      <c r="ST110" s="10"/>
      <c r="SU110" s="10"/>
      <c r="SV110" s="10"/>
      <c r="SW110" s="10"/>
      <c r="SX110" s="10"/>
      <c r="SY110" s="10"/>
      <c r="SZ110" s="10"/>
      <c r="TA110" s="10"/>
      <c r="TB110" s="10"/>
      <c r="TC110" s="10"/>
      <c r="TD110" s="10"/>
      <c r="TE110" s="10"/>
      <c r="TF110" s="10"/>
      <c r="TG110" s="10"/>
      <c r="TH110" s="10"/>
      <c r="TI110" s="10"/>
      <c r="TJ110" s="10"/>
      <c r="TK110" s="10"/>
      <c r="TL110" s="10"/>
      <c r="TM110" s="10"/>
      <c r="TN110" s="10"/>
      <c r="TO110" s="10"/>
      <c r="TP110" s="10"/>
      <c r="TQ110" s="10"/>
      <c r="TR110" s="10"/>
      <c r="TS110" s="10"/>
      <c r="TT110" s="10"/>
      <c r="TU110" s="10"/>
      <c r="TV110" s="10"/>
      <c r="TW110" s="10"/>
      <c r="TX110" s="10"/>
      <c r="TY110" s="10"/>
      <c r="TZ110" s="10"/>
      <c r="UA110" s="10"/>
      <c r="UB110" s="10"/>
      <c r="UC110" s="10"/>
      <c r="UD110" s="10"/>
      <c r="UE110" s="10"/>
      <c r="UF110" s="10"/>
      <c r="UG110" s="10"/>
      <c r="UH110" s="10"/>
      <c r="UI110" s="10"/>
      <c r="UJ110" s="10"/>
      <c r="UK110" s="10"/>
      <c r="UL110" s="10"/>
      <c r="UM110" s="10"/>
      <c r="UN110" s="10"/>
      <c r="UO110" s="10"/>
      <c r="UP110" s="10"/>
      <c r="UQ110" s="10"/>
      <c r="UR110" s="10"/>
      <c r="US110" s="10"/>
      <c r="UT110" s="10"/>
      <c r="UU110" s="10"/>
      <c r="UV110" s="10"/>
      <c r="UW110" s="10"/>
      <c r="UX110" s="10"/>
      <c r="UY110" s="10"/>
      <c r="UZ110" s="10"/>
      <c r="VA110" s="10"/>
      <c r="VB110" s="10"/>
      <c r="VC110" s="10"/>
      <c r="VD110" s="10"/>
      <c r="VE110" s="10"/>
      <c r="VF110" s="10"/>
      <c r="VG110" s="10"/>
      <c r="VH110" s="10"/>
      <c r="VI110" s="10"/>
      <c r="VJ110" s="10"/>
      <c r="VK110" s="10"/>
      <c r="VL110" s="10"/>
      <c r="VM110" s="10"/>
      <c r="VN110" s="10"/>
      <c r="VO110" s="10"/>
      <c r="VP110" s="10"/>
      <c r="VQ110" s="10"/>
      <c r="VR110" s="10"/>
      <c r="VS110" s="10"/>
      <c r="VT110" s="10"/>
      <c r="VU110" s="10"/>
      <c r="VV110" s="10"/>
      <c r="VW110" s="10"/>
      <c r="VX110" s="10"/>
      <c r="VY110" s="10"/>
      <c r="VZ110" s="10"/>
      <c r="WA110" s="10"/>
      <c r="WB110" s="10"/>
      <c r="WC110" s="10"/>
      <c r="WD110" s="10"/>
      <c r="WE110" s="10"/>
      <c r="WF110" s="10"/>
      <c r="WG110" s="10"/>
      <c r="WH110" s="10"/>
      <c r="WI110" s="10"/>
      <c r="WJ110" s="10"/>
      <c r="WK110" s="10"/>
      <c r="WL110" s="10"/>
      <c r="WM110" s="10"/>
      <c r="WN110" s="10"/>
      <c r="WO110" s="10"/>
      <c r="WP110" s="10"/>
      <c r="WQ110" s="10"/>
      <c r="WR110" s="10"/>
      <c r="WS110" s="10"/>
      <c r="WT110" s="10"/>
      <c r="WU110" s="10"/>
      <c r="WV110" s="10"/>
      <c r="WW110" s="10"/>
      <c r="WX110" s="10"/>
      <c r="WY110" s="10"/>
      <c r="WZ110" s="10"/>
      <c r="XA110" s="10"/>
      <c r="XB110" s="10"/>
      <c r="XC110" s="10"/>
      <c r="XD110" s="10"/>
      <c r="XE110" s="10"/>
      <c r="XF110" s="10"/>
      <c r="XG110" s="10"/>
      <c r="XH110" s="10"/>
      <c r="XI110" s="10"/>
      <c r="XJ110" s="10"/>
      <c r="XK110" s="10"/>
      <c r="XL110" s="10"/>
      <c r="XM110" s="10"/>
      <c r="XN110" s="10"/>
      <c r="XO110" s="10"/>
      <c r="XP110" s="10"/>
      <c r="XQ110" s="10"/>
      <c r="XR110" s="10"/>
      <c r="XS110" s="10"/>
      <c r="XT110" s="10"/>
      <c r="XU110" s="10"/>
      <c r="XV110" s="10"/>
      <c r="XW110" s="10"/>
      <c r="XX110" s="10"/>
      <c r="XY110" s="10"/>
      <c r="XZ110" s="10"/>
      <c r="YA110" s="10"/>
      <c r="YB110" s="10"/>
      <c r="YC110" s="10"/>
      <c r="YD110" s="10"/>
      <c r="YE110" s="10"/>
      <c r="YF110" s="10"/>
      <c r="YG110" s="10"/>
      <c r="YH110" s="10"/>
      <c r="YI110" s="10"/>
      <c r="YJ110" s="10"/>
      <c r="YK110" s="10"/>
      <c r="YL110" s="10"/>
      <c r="YM110" s="10"/>
      <c r="YN110" s="10"/>
      <c r="YO110" s="10"/>
      <c r="YP110" s="10"/>
      <c r="YQ110" s="10"/>
      <c r="YR110" s="10"/>
      <c r="YS110" s="10"/>
      <c r="YT110" s="10"/>
      <c r="YU110" s="10"/>
      <c r="YV110" s="10"/>
      <c r="YW110" s="10"/>
      <c r="YX110" s="10"/>
      <c r="YY110" s="10"/>
      <c r="YZ110" s="10"/>
      <c r="ZA110" s="10"/>
      <c r="ZB110" s="10"/>
      <c r="ZC110" s="10"/>
      <c r="ZD110" s="10"/>
      <c r="ZE110" s="10"/>
      <c r="ZF110" s="10"/>
      <c r="ZG110" s="10"/>
      <c r="ZH110" s="10"/>
      <c r="ZI110" s="10"/>
      <c r="ZJ110" s="10"/>
      <c r="ZK110" s="10"/>
      <c r="ZL110" s="10"/>
      <c r="ZM110" s="10"/>
      <c r="ZN110" s="10"/>
      <c r="ZO110" s="10"/>
      <c r="ZP110" s="10"/>
      <c r="ZQ110" s="10"/>
      <c r="ZR110" s="10"/>
      <c r="ZS110" s="10"/>
      <c r="ZT110" s="10"/>
      <c r="ZU110" s="10"/>
      <c r="ZV110" s="10"/>
      <c r="ZW110" s="10"/>
      <c r="ZX110" s="10"/>
      <c r="ZY110" s="10"/>
      <c r="ZZ110" s="10"/>
      <c r="AAA110" s="10"/>
      <c r="AAB110" s="10"/>
      <c r="AAC110" s="10"/>
      <c r="AAD110" s="10"/>
      <c r="AAE110" s="10"/>
      <c r="AAF110" s="10"/>
      <c r="AAG110" s="10"/>
      <c r="AAH110" s="10"/>
      <c r="AAI110" s="10"/>
      <c r="AAJ110" s="10"/>
      <c r="AAK110" s="10"/>
      <c r="AAL110" s="10"/>
      <c r="AAM110" s="10"/>
      <c r="AAN110" s="10"/>
      <c r="AAO110" s="10"/>
      <c r="AAP110" s="10"/>
      <c r="AAQ110" s="10"/>
      <c r="AAR110" s="10"/>
      <c r="AAS110" s="10"/>
      <c r="AAT110" s="10"/>
      <c r="AAU110" s="10"/>
      <c r="AAV110" s="10"/>
      <c r="AAW110" s="10"/>
      <c r="AAX110" s="10"/>
      <c r="AAY110" s="10"/>
      <c r="AAZ110" s="10"/>
      <c r="ABA110" s="10"/>
      <c r="ABB110" s="10"/>
      <c r="ABC110" s="10"/>
      <c r="ABD110" s="10"/>
      <c r="ABE110" s="10"/>
      <c r="ABF110" s="10"/>
      <c r="ABG110" s="10"/>
      <c r="ABH110" s="10"/>
      <c r="ABI110" s="10"/>
      <c r="ABJ110" s="10"/>
      <c r="ABK110" s="10"/>
      <c r="ABL110" s="10"/>
      <c r="ABM110" s="10"/>
      <c r="ABN110" s="10"/>
      <c r="ABO110" s="10"/>
      <c r="ABP110" s="10"/>
      <c r="ABQ110" s="10"/>
      <c r="ABR110" s="10"/>
      <c r="ABS110" s="10"/>
      <c r="ABT110" s="10"/>
      <c r="ABU110" s="10"/>
      <c r="ABV110" s="10"/>
      <c r="ABW110" s="10"/>
      <c r="ABX110" s="10"/>
      <c r="ABY110" s="10"/>
      <c r="ABZ110" s="10"/>
      <c r="ACA110" s="10"/>
      <c r="ACB110" s="10"/>
      <c r="ACC110" s="10"/>
      <c r="ACD110" s="10"/>
      <c r="ACE110" s="10"/>
      <c r="ACF110" s="10"/>
      <c r="ACG110" s="10"/>
      <c r="ACH110" s="10"/>
      <c r="ACI110" s="10"/>
      <c r="ACJ110" s="10"/>
      <c r="ACK110" s="10"/>
      <c r="ACL110" s="10"/>
      <c r="ACM110" s="10"/>
      <c r="ACN110" s="10"/>
      <c r="ACO110" s="10"/>
      <c r="ACP110" s="10"/>
      <c r="ACQ110" s="10"/>
      <c r="ACR110" s="10"/>
      <c r="ACS110" s="10"/>
      <c r="ACT110" s="10"/>
      <c r="ACU110" s="10"/>
      <c r="ACV110" s="10"/>
      <c r="ACW110" s="10"/>
      <c r="ACX110" s="10"/>
      <c r="ACY110" s="10"/>
      <c r="ACZ110" s="10"/>
      <c r="ADA110" s="10"/>
    </row>
    <row r="111" spans="1:786" s="106" customFormat="1" ht="24" x14ac:dyDescent="0.3">
      <c r="A111" s="66">
        <v>4</v>
      </c>
      <c r="B111" s="69" t="s">
        <v>400</v>
      </c>
      <c r="C111" s="46" t="s">
        <v>97</v>
      </c>
      <c r="D111" s="47" t="s">
        <v>255</v>
      </c>
      <c r="E111" s="47" t="s">
        <v>325</v>
      </c>
      <c r="F111" s="47">
        <v>130</v>
      </c>
      <c r="G111" s="104">
        <v>16000000</v>
      </c>
      <c r="H111" s="47">
        <v>3</v>
      </c>
      <c r="I111" s="47" t="s">
        <v>45</v>
      </c>
      <c r="J111" s="47" t="s">
        <v>303</v>
      </c>
      <c r="K111" s="49" t="s">
        <v>42</v>
      </c>
      <c r="L111" s="50">
        <v>2001</v>
      </c>
      <c r="M111" s="51">
        <v>37068</v>
      </c>
      <c r="N111" s="52" t="s">
        <v>401</v>
      </c>
      <c r="O111" s="53"/>
      <c r="P111" s="53"/>
      <c r="Q111" s="54"/>
      <c r="R111" s="55" t="s">
        <v>402</v>
      </c>
      <c r="S111" s="56"/>
      <c r="T111" s="57" t="str">
        <f t="shared" si="10"/>
        <v>Cu</v>
      </c>
      <c r="U111" s="56"/>
      <c r="V111" s="56"/>
      <c r="W111" s="56"/>
      <c r="X111" s="56"/>
      <c r="Y111" s="56"/>
      <c r="Z111" s="56"/>
      <c r="AA111" s="56"/>
      <c r="AB111" s="10"/>
      <c r="AC111" s="58"/>
      <c r="AD111" s="58"/>
      <c r="AE111" s="58"/>
      <c r="AF111" s="58"/>
      <c r="AG111" s="59"/>
      <c r="AH111" s="59"/>
      <c r="AI111" s="59"/>
      <c r="AJ111" s="59"/>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10"/>
      <c r="KB111" s="10"/>
      <c r="KC111" s="10"/>
      <c r="KD111" s="10"/>
      <c r="KE111" s="10"/>
      <c r="KF111" s="10"/>
      <c r="KG111" s="10"/>
      <c r="KH111" s="10"/>
      <c r="KI111" s="10"/>
      <c r="KJ111" s="10"/>
      <c r="KK111" s="10"/>
      <c r="KL111" s="10"/>
      <c r="KM111" s="10"/>
      <c r="KN111" s="10"/>
      <c r="KO111" s="10"/>
      <c r="KP111" s="10"/>
      <c r="KQ111" s="10"/>
      <c r="KR111" s="10"/>
      <c r="KS111" s="10"/>
      <c r="KT111" s="10"/>
      <c r="KU111" s="10"/>
      <c r="KV111" s="10"/>
      <c r="KW111" s="10"/>
      <c r="KX111" s="10"/>
      <c r="KY111" s="10"/>
      <c r="KZ111" s="10"/>
      <c r="LA111" s="10"/>
      <c r="LB111" s="10"/>
      <c r="LC111" s="10"/>
      <c r="LD111" s="10"/>
      <c r="LE111" s="10"/>
      <c r="LF111" s="10"/>
      <c r="LG111" s="10"/>
      <c r="LH111" s="10"/>
      <c r="LI111" s="10"/>
      <c r="LJ111" s="10"/>
      <c r="LK111" s="10"/>
      <c r="LL111" s="10"/>
      <c r="LM111" s="10"/>
      <c r="LN111" s="10"/>
      <c r="LO111" s="10"/>
      <c r="LP111" s="10"/>
      <c r="LQ111" s="10"/>
      <c r="LR111" s="10"/>
      <c r="LS111" s="10"/>
      <c r="LT111" s="10"/>
      <c r="LU111" s="10"/>
      <c r="LV111" s="10"/>
      <c r="LW111" s="10"/>
      <c r="LX111" s="10"/>
      <c r="LY111" s="10"/>
      <c r="LZ111" s="10"/>
      <c r="MA111" s="10"/>
      <c r="MB111" s="10"/>
      <c r="MC111" s="10"/>
      <c r="MD111" s="10"/>
      <c r="ME111" s="10"/>
      <c r="MF111" s="10"/>
      <c r="MG111" s="10"/>
      <c r="MH111" s="10"/>
      <c r="MI111" s="10"/>
      <c r="MJ111" s="10"/>
      <c r="MK111" s="10"/>
      <c r="ML111" s="10"/>
      <c r="MM111" s="10"/>
      <c r="MN111" s="10"/>
      <c r="MO111" s="10"/>
      <c r="MP111" s="10"/>
      <c r="MQ111" s="10"/>
      <c r="MR111" s="10"/>
      <c r="MS111" s="10"/>
      <c r="MT111" s="10"/>
      <c r="MU111" s="10"/>
      <c r="MV111" s="10"/>
      <c r="MW111" s="10"/>
      <c r="MX111" s="10"/>
      <c r="MY111" s="10"/>
      <c r="MZ111" s="10"/>
      <c r="NA111" s="10"/>
      <c r="NB111" s="10"/>
      <c r="NC111" s="10"/>
      <c r="ND111" s="10"/>
      <c r="NE111" s="10"/>
      <c r="NF111" s="10"/>
      <c r="NG111" s="10"/>
      <c r="NH111" s="10"/>
      <c r="NI111" s="10"/>
      <c r="NJ111" s="10"/>
      <c r="NK111" s="10"/>
      <c r="NL111" s="10"/>
      <c r="NM111" s="10"/>
      <c r="NN111" s="10"/>
      <c r="NO111" s="10"/>
      <c r="NP111" s="10"/>
      <c r="NQ111" s="10"/>
      <c r="NR111" s="10"/>
      <c r="NS111" s="10"/>
      <c r="NT111" s="10"/>
      <c r="NU111" s="10"/>
      <c r="NV111" s="10"/>
      <c r="NW111" s="10"/>
      <c r="NX111" s="10"/>
      <c r="NY111" s="10"/>
      <c r="NZ111" s="10"/>
      <c r="OA111" s="10"/>
      <c r="OB111" s="10"/>
      <c r="OC111" s="10"/>
      <c r="OD111" s="10"/>
      <c r="OE111" s="10"/>
      <c r="OF111" s="10"/>
      <c r="OG111" s="10"/>
      <c r="OH111" s="10"/>
      <c r="OI111" s="10"/>
      <c r="OJ111" s="10"/>
      <c r="OK111" s="10"/>
      <c r="OL111" s="10"/>
      <c r="OM111" s="10"/>
      <c r="ON111" s="10"/>
      <c r="OO111" s="10"/>
      <c r="OP111" s="10"/>
      <c r="OQ111" s="10"/>
      <c r="OR111" s="10"/>
      <c r="OS111" s="10"/>
      <c r="OT111" s="10"/>
      <c r="OU111" s="10"/>
      <c r="OV111" s="10"/>
      <c r="OW111" s="10"/>
      <c r="OX111" s="10"/>
      <c r="OY111" s="10"/>
      <c r="OZ111" s="10"/>
      <c r="PA111" s="10"/>
      <c r="PB111" s="10"/>
      <c r="PC111" s="10"/>
      <c r="PD111" s="10"/>
      <c r="PE111" s="10"/>
      <c r="PF111" s="10"/>
      <c r="PG111" s="10"/>
      <c r="PH111" s="10"/>
      <c r="PI111" s="10"/>
      <c r="PJ111" s="10"/>
      <c r="PK111" s="10"/>
      <c r="PL111" s="10"/>
      <c r="PM111" s="10"/>
      <c r="PN111" s="10"/>
      <c r="PO111" s="10"/>
      <c r="PP111" s="10"/>
      <c r="PQ111" s="10"/>
      <c r="PR111" s="10"/>
      <c r="PS111" s="10"/>
      <c r="PT111" s="10"/>
      <c r="PU111" s="10"/>
      <c r="PV111" s="10"/>
      <c r="PW111" s="10"/>
      <c r="PX111" s="10"/>
      <c r="PY111" s="10"/>
      <c r="PZ111" s="10"/>
      <c r="QA111" s="10"/>
      <c r="QB111" s="10"/>
      <c r="QC111" s="10"/>
      <c r="QD111" s="10"/>
      <c r="QE111" s="10"/>
      <c r="QF111" s="10"/>
      <c r="QG111" s="10"/>
      <c r="QH111" s="10"/>
      <c r="QI111" s="10"/>
      <c r="QJ111" s="10"/>
      <c r="QK111" s="10"/>
      <c r="QL111" s="10"/>
      <c r="QM111" s="10"/>
      <c r="QN111" s="10"/>
      <c r="QO111" s="10"/>
      <c r="QP111" s="10"/>
      <c r="QQ111" s="10"/>
      <c r="QR111" s="10"/>
      <c r="QS111" s="10"/>
      <c r="QT111" s="10"/>
      <c r="QU111" s="10"/>
      <c r="QV111" s="10"/>
      <c r="QW111" s="10"/>
      <c r="QX111" s="10"/>
      <c r="QY111" s="10"/>
      <c r="QZ111" s="10"/>
      <c r="RA111" s="10"/>
      <c r="RB111" s="10"/>
      <c r="RC111" s="10"/>
      <c r="RD111" s="10"/>
      <c r="RE111" s="10"/>
      <c r="RF111" s="10"/>
      <c r="RG111" s="10"/>
      <c r="RH111" s="10"/>
      <c r="RI111" s="10"/>
      <c r="RJ111" s="10"/>
      <c r="RK111" s="10"/>
      <c r="RL111" s="10"/>
      <c r="RM111" s="10"/>
      <c r="RN111" s="10"/>
      <c r="RO111" s="10"/>
      <c r="RP111" s="10"/>
      <c r="RQ111" s="10"/>
      <c r="RR111" s="10"/>
      <c r="RS111" s="10"/>
      <c r="RT111" s="10"/>
      <c r="RU111" s="10"/>
      <c r="RV111" s="10"/>
      <c r="RW111" s="10"/>
      <c r="RX111" s="10"/>
      <c r="RY111" s="10"/>
      <c r="RZ111" s="10"/>
      <c r="SA111" s="10"/>
      <c r="SB111" s="10"/>
      <c r="SC111" s="10"/>
      <c r="SD111" s="10"/>
      <c r="SE111" s="10"/>
      <c r="SF111" s="10"/>
      <c r="SG111" s="10"/>
      <c r="SH111" s="10"/>
      <c r="SI111" s="10"/>
      <c r="SJ111" s="10"/>
      <c r="SK111" s="10"/>
      <c r="SL111" s="10"/>
      <c r="SM111" s="10"/>
      <c r="SN111" s="10"/>
      <c r="SO111" s="10"/>
      <c r="SP111" s="10"/>
      <c r="SQ111" s="10"/>
      <c r="SR111" s="10"/>
      <c r="SS111" s="10"/>
      <c r="ST111" s="10"/>
      <c r="SU111" s="10"/>
      <c r="SV111" s="10"/>
      <c r="SW111" s="10"/>
      <c r="SX111" s="10"/>
      <c r="SY111" s="10"/>
      <c r="SZ111" s="10"/>
      <c r="TA111" s="10"/>
      <c r="TB111" s="10"/>
      <c r="TC111" s="10"/>
      <c r="TD111" s="10"/>
      <c r="TE111" s="10"/>
      <c r="TF111" s="10"/>
      <c r="TG111" s="10"/>
      <c r="TH111" s="10"/>
      <c r="TI111" s="10"/>
      <c r="TJ111" s="10"/>
      <c r="TK111" s="10"/>
      <c r="TL111" s="10"/>
      <c r="TM111" s="10"/>
      <c r="TN111" s="10"/>
      <c r="TO111" s="10"/>
      <c r="TP111" s="10"/>
      <c r="TQ111" s="10"/>
      <c r="TR111" s="10"/>
      <c r="TS111" s="10"/>
      <c r="TT111" s="10"/>
      <c r="TU111" s="10"/>
      <c r="TV111" s="10"/>
      <c r="TW111" s="10"/>
      <c r="TX111" s="10"/>
      <c r="TY111" s="10"/>
      <c r="TZ111" s="10"/>
      <c r="UA111" s="10"/>
      <c r="UB111" s="10"/>
      <c r="UC111" s="10"/>
      <c r="UD111" s="10"/>
      <c r="UE111" s="10"/>
      <c r="UF111" s="10"/>
      <c r="UG111" s="10"/>
      <c r="UH111" s="10"/>
      <c r="UI111" s="10"/>
      <c r="UJ111" s="10"/>
      <c r="UK111" s="10"/>
      <c r="UL111" s="10"/>
      <c r="UM111" s="10"/>
      <c r="UN111" s="10"/>
      <c r="UO111" s="10"/>
      <c r="UP111" s="10"/>
      <c r="UQ111" s="10"/>
      <c r="UR111" s="10"/>
      <c r="US111" s="10"/>
      <c r="UT111" s="10"/>
      <c r="UU111" s="10"/>
      <c r="UV111" s="10"/>
      <c r="UW111" s="10"/>
      <c r="UX111" s="10"/>
      <c r="UY111" s="10"/>
      <c r="UZ111" s="10"/>
      <c r="VA111" s="10"/>
      <c r="VB111" s="10"/>
      <c r="VC111" s="10"/>
      <c r="VD111" s="10"/>
      <c r="VE111" s="10"/>
      <c r="VF111" s="10"/>
      <c r="VG111" s="10"/>
      <c r="VH111" s="10"/>
      <c r="VI111" s="10"/>
      <c r="VJ111" s="10"/>
      <c r="VK111" s="10"/>
      <c r="VL111" s="10"/>
      <c r="VM111" s="10"/>
      <c r="VN111" s="10"/>
      <c r="VO111" s="10"/>
      <c r="VP111" s="10"/>
      <c r="VQ111" s="10"/>
      <c r="VR111" s="10"/>
      <c r="VS111" s="10"/>
      <c r="VT111" s="10"/>
      <c r="VU111" s="10"/>
      <c r="VV111" s="10"/>
      <c r="VW111" s="10"/>
      <c r="VX111" s="10"/>
      <c r="VY111" s="10"/>
      <c r="VZ111" s="10"/>
      <c r="WA111" s="10"/>
      <c r="WB111" s="10"/>
      <c r="WC111" s="10"/>
      <c r="WD111" s="10"/>
      <c r="WE111" s="10"/>
      <c r="WF111" s="10"/>
      <c r="WG111" s="10"/>
      <c r="WH111" s="10"/>
      <c r="WI111" s="10"/>
      <c r="WJ111" s="10"/>
      <c r="WK111" s="10"/>
      <c r="WL111" s="10"/>
      <c r="WM111" s="10"/>
      <c r="WN111" s="10"/>
      <c r="WO111" s="10"/>
      <c r="WP111" s="10"/>
      <c r="WQ111" s="10"/>
      <c r="WR111" s="10"/>
      <c r="WS111" s="10"/>
      <c r="WT111" s="10"/>
      <c r="WU111" s="10"/>
      <c r="WV111" s="10"/>
      <c r="WW111" s="10"/>
      <c r="WX111" s="10"/>
      <c r="WY111" s="10"/>
      <c r="WZ111" s="10"/>
      <c r="XA111" s="10"/>
      <c r="XB111" s="10"/>
      <c r="XC111" s="10"/>
      <c r="XD111" s="10"/>
      <c r="XE111" s="10"/>
      <c r="XF111" s="10"/>
      <c r="XG111" s="10"/>
      <c r="XH111" s="10"/>
      <c r="XI111" s="10"/>
      <c r="XJ111" s="10"/>
      <c r="XK111" s="10"/>
      <c r="XL111" s="10"/>
      <c r="XM111" s="10"/>
      <c r="XN111" s="10"/>
      <c r="XO111" s="10"/>
      <c r="XP111" s="10"/>
      <c r="XQ111" s="10"/>
      <c r="XR111" s="10"/>
      <c r="XS111" s="10"/>
      <c r="XT111" s="10"/>
      <c r="XU111" s="10"/>
      <c r="XV111" s="10"/>
      <c r="XW111" s="10"/>
      <c r="XX111" s="10"/>
      <c r="XY111" s="10"/>
      <c r="XZ111" s="10"/>
      <c r="YA111" s="10"/>
      <c r="YB111" s="10"/>
      <c r="YC111" s="10"/>
      <c r="YD111" s="10"/>
      <c r="YE111" s="10"/>
      <c r="YF111" s="10"/>
      <c r="YG111" s="10"/>
      <c r="YH111" s="10"/>
      <c r="YI111" s="10"/>
      <c r="YJ111" s="10"/>
      <c r="YK111" s="10"/>
      <c r="YL111" s="10"/>
      <c r="YM111" s="10"/>
      <c r="YN111" s="10"/>
      <c r="YO111" s="10"/>
      <c r="YP111" s="10"/>
      <c r="YQ111" s="10"/>
      <c r="YR111" s="10"/>
      <c r="YS111" s="10"/>
      <c r="YT111" s="10"/>
      <c r="YU111" s="10"/>
      <c r="YV111" s="10"/>
      <c r="YW111" s="10"/>
      <c r="YX111" s="10"/>
      <c r="YY111" s="10"/>
      <c r="YZ111" s="10"/>
      <c r="ZA111" s="10"/>
      <c r="ZB111" s="10"/>
      <c r="ZC111" s="10"/>
      <c r="ZD111" s="10"/>
      <c r="ZE111" s="10"/>
      <c r="ZF111" s="10"/>
      <c r="ZG111" s="10"/>
      <c r="ZH111" s="10"/>
      <c r="ZI111" s="10"/>
      <c r="ZJ111" s="10"/>
      <c r="ZK111" s="10"/>
      <c r="ZL111" s="10"/>
      <c r="ZM111" s="10"/>
      <c r="ZN111" s="10"/>
      <c r="ZO111" s="10"/>
      <c r="ZP111" s="10"/>
      <c r="ZQ111" s="10"/>
      <c r="ZR111" s="10"/>
      <c r="ZS111" s="10"/>
      <c r="ZT111" s="10"/>
      <c r="ZU111" s="10"/>
      <c r="ZV111" s="10"/>
      <c r="ZW111" s="10"/>
      <c r="ZX111" s="10"/>
      <c r="ZY111" s="10"/>
      <c r="ZZ111" s="10"/>
      <c r="AAA111" s="10"/>
      <c r="AAB111" s="10"/>
      <c r="AAC111" s="10"/>
      <c r="AAD111" s="10"/>
      <c r="AAE111" s="10"/>
      <c r="AAF111" s="10"/>
      <c r="AAG111" s="10"/>
      <c r="AAH111" s="10"/>
      <c r="AAI111" s="10"/>
      <c r="AAJ111" s="10"/>
      <c r="AAK111" s="10"/>
      <c r="AAL111" s="10"/>
      <c r="AAM111" s="10"/>
      <c r="AAN111" s="10"/>
      <c r="AAO111" s="10"/>
      <c r="AAP111" s="10"/>
      <c r="AAQ111" s="10"/>
      <c r="AAR111" s="10"/>
      <c r="AAS111" s="10"/>
      <c r="AAT111" s="10"/>
      <c r="AAU111" s="10"/>
      <c r="AAV111" s="10"/>
      <c r="AAW111" s="10"/>
      <c r="AAX111" s="10"/>
      <c r="AAY111" s="10"/>
      <c r="AAZ111" s="10"/>
      <c r="ABA111" s="10"/>
      <c r="ABB111" s="10"/>
      <c r="ABC111" s="10"/>
      <c r="ABD111" s="10"/>
      <c r="ABE111" s="10"/>
      <c r="ABF111" s="10"/>
      <c r="ABG111" s="10"/>
      <c r="ABH111" s="10"/>
      <c r="ABI111" s="10"/>
      <c r="ABJ111" s="10"/>
      <c r="ABK111" s="10"/>
      <c r="ABL111" s="10"/>
      <c r="ABM111" s="10"/>
      <c r="ABN111" s="10"/>
      <c r="ABO111" s="10"/>
      <c r="ABP111" s="10"/>
      <c r="ABQ111" s="10"/>
      <c r="ABR111" s="10"/>
      <c r="ABS111" s="10"/>
      <c r="ABT111" s="10"/>
      <c r="ABU111" s="10"/>
      <c r="ABV111" s="10"/>
      <c r="ABW111" s="10"/>
      <c r="ABX111" s="10"/>
      <c r="ABY111" s="10"/>
      <c r="ABZ111" s="10"/>
      <c r="ACA111" s="10"/>
      <c r="ACB111" s="10"/>
      <c r="ACC111" s="10"/>
      <c r="ACD111" s="10"/>
      <c r="ACE111" s="10"/>
      <c r="ACF111" s="10"/>
      <c r="ACG111" s="10"/>
      <c r="ACH111" s="10"/>
      <c r="ACI111" s="10"/>
      <c r="ACJ111" s="10"/>
      <c r="ACK111" s="10"/>
      <c r="ACL111" s="10"/>
      <c r="ACM111" s="10"/>
      <c r="ACN111" s="10"/>
      <c r="ACO111" s="10"/>
      <c r="ACP111" s="10"/>
      <c r="ACQ111" s="10"/>
      <c r="ACR111" s="10"/>
      <c r="ACS111" s="10"/>
      <c r="ACT111" s="10"/>
      <c r="ACU111" s="10"/>
      <c r="ACV111" s="10"/>
      <c r="ACW111" s="10"/>
      <c r="ACX111" s="10"/>
      <c r="ACY111" s="10"/>
      <c r="ACZ111" s="10"/>
      <c r="ADA111" s="10"/>
    </row>
    <row r="112" spans="1:786" s="106" customFormat="1" ht="31.8" customHeight="1" x14ac:dyDescent="0.3">
      <c r="A112" s="63">
        <v>2</v>
      </c>
      <c r="B112" s="69" t="s">
        <v>403</v>
      </c>
      <c r="C112" s="46" t="s">
        <v>55</v>
      </c>
      <c r="D112" s="47"/>
      <c r="E112" s="47"/>
      <c r="F112" s="47"/>
      <c r="G112" s="104"/>
      <c r="H112" s="47">
        <v>1</v>
      </c>
      <c r="I112" s="47" t="s">
        <v>45</v>
      </c>
      <c r="J112" s="47" t="s">
        <v>149</v>
      </c>
      <c r="K112" s="49" t="s">
        <v>42</v>
      </c>
      <c r="L112" s="50">
        <v>2001</v>
      </c>
      <c r="M112" s="51">
        <v>37064</v>
      </c>
      <c r="N112" s="52"/>
      <c r="O112" s="53">
        <v>8</v>
      </c>
      <c r="P112" s="53">
        <v>2</v>
      </c>
      <c r="Q112" s="54" t="s">
        <v>109</v>
      </c>
      <c r="R112" s="55" t="s">
        <v>404</v>
      </c>
      <c r="S112" s="56" t="s">
        <v>323</v>
      </c>
      <c r="T112" s="57" t="str">
        <f t="shared" si="10"/>
        <v>Fe</v>
      </c>
      <c r="U112" s="56"/>
      <c r="V112" s="56"/>
      <c r="W112" s="56"/>
      <c r="X112" s="56"/>
      <c r="Y112" s="56"/>
      <c r="Z112" s="56"/>
      <c r="AA112" s="56"/>
      <c r="AB112" s="10"/>
      <c r="AC112" s="58">
        <f t="shared" ref="AC112:AC131" si="24">N112/1896653</f>
        <v>0</v>
      </c>
      <c r="AD112" s="58">
        <f t="shared" ref="AD112:AD131" si="25">O112/39</f>
        <v>0.20512820512820512</v>
      </c>
      <c r="AE112" s="58">
        <f t="shared" ref="AE112:AE131" si="26">P112/14</f>
        <v>0.14285714285714285</v>
      </c>
      <c r="AF112" s="58">
        <f t="shared" ref="AF112:AF131" si="27">SUM(AC112:AE112)</f>
        <v>0.34798534798534797</v>
      </c>
      <c r="AG112" s="59"/>
      <c r="AH112" s="59">
        <f t="shared" ref="AH112:AH131" si="28">IF(A112=1,AF112,0)</f>
        <v>0</v>
      </c>
      <c r="AI112" s="59">
        <f t="shared" ref="AI112:AI131" si="29">IF(A112=2,AF112,0)</f>
        <v>0.34798534798534797</v>
      </c>
      <c r="AJ112" s="59">
        <f t="shared" ref="AJ112:AJ131" si="30">IF(A112=3,AF112,0)</f>
        <v>0</v>
      </c>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c r="JI112" s="10"/>
      <c r="JJ112" s="10"/>
      <c r="JK112" s="10"/>
      <c r="JL112" s="10"/>
      <c r="JM112" s="10"/>
      <c r="JN112" s="10"/>
      <c r="JO112" s="10"/>
      <c r="JP112" s="10"/>
      <c r="JQ112" s="10"/>
      <c r="JR112" s="10"/>
      <c r="JS112" s="10"/>
      <c r="JT112" s="10"/>
      <c r="JU112" s="10"/>
      <c r="JV112" s="10"/>
      <c r="JW112" s="10"/>
      <c r="JX112" s="10"/>
      <c r="JY112" s="10"/>
      <c r="JZ112" s="10"/>
      <c r="KA112" s="10"/>
      <c r="KB112" s="10"/>
      <c r="KC112" s="10"/>
      <c r="KD112" s="10"/>
      <c r="KE112" s="10"/>
      <c r="KF112" s="10"/>
      <c r="KG112" s="10"/>
      <c r="KH112" s="10"/>
      <c r="KI112" s="10"/>
      <c r="KJ112" s="10"/>
      <c r="KK112" s="10"/>
      <c r="KL112" s="10"/>
      <c r="KM112" s="10"/>
      <c r="KN112" s="10"/>
      <c r="KO112" s="10"/>
      <c r="KP112" s="10"/>
      <c r="KQ112" s="10"/>
      <c r="KR112" s="10"/>
      <c r="KS112" s="10"/>
      <c r="KT112" s="10"/>
      <c r="KU112" s="10"/>
      <c r="KV112" s="10"/>
      <c r="KW112" s="10"/>
      <c r="KX112" s="10"/>
      <c r="KY112" s="10"/>
      <c r="KZ112" s="10"/>
      <c r="LA112" s="10"/>
      <c r="LB112" s="10"/>
      <c r="LC112" s="10"/>
      <c r="LD112" s="10"/>
      <c r="LE112" s="10"/>
      <c r="LF112" s="10"/>
      <c r="LG112" s="10"/>
      <c r="LH112" s="10"/>
      <c r="LI112" s="10"/>
      <c r="LJ112" s="10"/>
      <c r="LK112" s="10"/>
      <c r="LL112" s="10"/>
      <c r="LM112" s="10"/>
      <c r="LN112" s="10"/>
      <c r="LO112" s="10"/>
      <c r="LP112" s="10"/>
      <c r="LQ112" s="10"/>
      <c r="LR112" s="10"/>
      <c r="LS112" s="10"/>
      <c r="LT112" s="10"/>
      <c r="LU112" s="10"/>
      <c r="LV112" s="10"/>
      <c r="LW112" s="10"/>
      <c r="LX112" s="10"/>
      <c r="LY112" s="10"/>
      <c r="LZ112" s="10"/>
      <c r="MA112" s="10"/>
      <c r="MB112" s="10"/>
      <c r="MC112" s="10"/>
      <c r="MD112" s="10"/>
      <c r="ME112" s="10"/>
      <c r="MF112" s="10"/>
      <c r="MG112" s="10"/>
      <c r="MH112" s="10"/>
      <c r="MI112" s="10"/>
      <c r="MJ112" s="10"/>
      <c r="MK112" s="10"/>
      <c r="ML112" s="10"/>
      <c r="MM112" s="10"/>
      <c r="MN112" s="10"/>
      <c r="MO112" s="10"/>
      <c r="MP112" s="10"/>
      <c r="MQ112" s="10"/>
      <c r="MR112" s="10"/>
      <c r="MS112" s="10"/>
      <c r="MT112" s="10"/>
      <c r="MU112" s="10"/>
      <c r="MV112" s="10"/>
      <c r="MW112" s="10"/>
      <c r="MX112" s="10"/>
      <c r="MY112" s="10"/>
      <c r="MZ112" s="10"/>
      <c r="NA112" s="10"/>
      <c r="NB112" s="10"/>
      <c r="NC112" s="10"/>
      <c r="ND112" s="10"/>
      <c r="NE112" s="10"/>
      <c r="NF112" s="10"/>
      <c r="NG112" s="10"/>
      <c r="NH112" s="10"/>
      <c r="NI112" s="10"/>
      <c r="NJ112" s="10"/>
      <c r="NK112" s="10"/>
      <c r="NL112" s="10"/>
      <c r="NM112" s="10"/>
      <c r="NN112" s="10"/>
      <c r="NO112" s="10"/>
      <c r="NP112" s="10"/>
      <c r="NQ112" s="10"/>
      <c r="NR112" s="10"/>
      <c r="NS112" s="10"/>
      <c r="NT112" s="10"/>
      <c r="NU112" s="10"/>
      <c r="NV112" s="10"/>
      <c r="NW112" s="10"/>
      <c r="NX112" s="10"/>
      <c r="NY112" s="10"/>
      <c r="NZ112" s="10"/>
      <c r="OA112" s="10"/>
      <c r="OB112" s="10"/>
      <c r="OC112" s="10"/>
      <c r="OD112" s="10"/>
      <c r="OE112" s="10"/>
      <c r="OF112" s="10"/>
      <c r="OG112" s="10"/>
      <c r="OH112" s="10"/>
      <c r="OI112" s="10"/>
      <c r="OJ112" s="10"/>
      <c r="OK112" s="10"/>
      <c r="OL112" s="10"/>
      <c r="OM112" s="10"/>
      <c r="ON112" s="10"/>
      <c r="OO112" s="10"/>
      <c r="OP112" s="10"/>
      <c r="OQ112" s="10"/>
      <c r="OR112" s="10"/>
      <c r="OS112" s="10"/>
      <c r="OT112" s="10"/>
      <c r="OU112" s="10"/>
      <c r="OV112" s="10"/>
      <c r="OW112" s="10"/>
      <c r="OX112" s="10"/>
      <c r="OY112" s="10"/>
      <c r="OZ112" s="10"/>
      <c r="PA112" s="10"/>
      <c r="PB112" s="10"/>
      <c r="PC112" s="10"/>
      <c r="PD112" s="10"/>
      <c r="PE112" s="10"/>
      <c r="PF112" s="10"/>
      <c r="PG112" s="10"/>
      <c r="PH112" s="10"/>
      <c r="PI112" s="10"/>
      <c r="PJ112" s="10"/>
      <c r="PK112" s="10"/>
      <c r="PL112" s="10"/>
      <c r="PM112" s="10"/>
      <c r="PN112" s="10"/>
      <c r="PO112" s="10"/>
      <c r="PP112" s="10"/>
      <c r="PQ112" s="10"/>
      <c r="PR112" s="10"/>
      <c r="PS112" s="10"/>
      <c r="PT112" s="10"/>
      <c r="PU112" s="10"/>
      <c r="PV112" s="10"/>
      <c r="PW112" s="10"/>
      <c r="PX112" s="10"/>
      <c r="PY112" s="10"/>
      <c r="PZ112" s="10"/>
      <c r="QA112" s="10"/>
      <c r="QB112" s="10"/>
      <c r="QC112" s="10"/>
      <c r="QD112" s="10"/>
      <c r="QE112" s="10"/>
      <c r="QF112" s="10"/>
      <c r="QG112" s="10"/>
      <c r="QH112" s="10"/>
      <c r="QI112" s="10"/>
      <c r="QJ112" s="10"/>
      <c r="QK112" s="10"/>
      <c r="QL112" s="10"/>
      <c r="QM112" s="10"/>
      <c r="QN112" s="10"/>
      <c r="QO112" s="10"/>
      <c r="QP112" s="10"/>
      <c r="QQ112" s="10"/>
      <c r="QR112" s="10"/>
      <c r="QS112" s="10"/>
      <c r="QT112" s="10"/>
      <c r="QU112" s="10"/>
      <c r="QV112" s="10"/>
      <c r="QW112" s="10"/>
      <c r="QX112" s="10"/>
      <c r="QY112" s="10"/>
      <c r="QZ112" s="10"/>
      <c r="RA112" s="10"/>
      <c r="RB112" s="10"/>
      <c r="RC112" s="10"/>
      <c r="RD112" s="10"/>
      <c r="RE112" s="10"/>
      <c r="RF112" s="10"/>
      <c r="RG112" s="10"/>
      <c r="RH112" s="10"/>
      <c r="RI112" s="10"/>
      <c r="RJ112" s="10"/>
      <c r="RK112" s="10"/>
      <c r="RL112" s="10"/>
      <c r="RM112" s="10"/>
      <c r="RN112" s="10"/>
      <c r="RO112" s="10"/>
      <c r="RP112" s="10"/>
      <c r="RQ112" s="10"/>
      <c r="RR112" s="10"/>
      <c r="RS112" s="10"/>
      <c r="RT112" s="10"/>
      <c r="RU112" s="10"/>
      <c r="RV112" s="10"/>
      <c r="RW112" s="10"/>
      <c r="RX112" s="10"/>
      <c r="RY112" s="10"/>
      <c r="RZ112" s="10"/>
      <c r="SA112" s="10"/>
      <c r="SB112" s="10"/>
      <c r="SC112" s="10"/>
      <c r="SD112" s="10"/>
      <c r="SE112" s="10"/>
      <c r="SF112" s="10"/>
      <c r="SG112" s="10"/>
      <c r="SH112" s="10"/>
      <c r="SI112" s="10"/>
      <c r="SJ112" s="10"/>
      <c r="SK112" s="10"/>
      <c r="SL112" s="10"/>
      <c r="SM112" s="10"/>
      <c r="SN112" s="10"/>
      <c r="SO112" s="10"/>
      <c r="SP112" s="10"/>
      <c r="SQ112" s="10"/>
      <c r="SR112" s="10"/>
      <c r="SS112" s="10"/>
      <c r="ST112" s="10"/>
      <c r="SU112" s="10"/>
      <c r="SV112" s="10"/>
      <c r="SW112" s="10"/>
      <c r="SX112" s="10"/>
      <c r="SY112" s="10"/>
      <c r="SZ112" s="10"/>
      <c r="TA112" s="10"/>
      <c r="TB112" s="10"/>
      <c r="TC112" s="10"/>
      <c r="TD112" s="10"/>
      <c r="TE112" s="10"/>
      <c r="TF112" s="10"/>
      <c r="TG112" s="10"/>
      <c r="TH112" s="10"/>
      <c r="TI112" s="10"/>
      <c r="TJ112" s="10"/>
      <c r="TK112" s="10"/>
      <c r="TL112" s="10"/>
      <c r="TM112" s="10"/>
      <c r="TN112" s="10"/>
      <c r="TO112" s="10"/>
      <c r="TP112" s="10"/>
      <c r="TQ112" s="10"/>
      <c r="TR112" s="10"/>
      <c r="TS112" s="10"/>
      <c r="TT112" s="10"/>
      <c r="TU112" s="10"/>
      <c r="TV112" s="10"/>
      <c r="TW112" s="10"/>
      <c r="TX112" s="10"/>
      <c r="TY112" s="10"/>
      <c r="TZ112" s="10"/>
      <c r="UA112" s="10"/>
      <c r="UB112" s="10"/>
      <c r="UC112" s="10"/>
      <c r="UD112" s="10"/>
      <c r="UE112" s="10"/>
      <c r="UF112" s="10"/>
      <c r="UG112" s="10"/>
      <c r="UH112" s="10"/>
      <c r="UI112" s="10"/>
      <c r="UJ112" s="10"/>
      <c r="UK112" s="10"/>
      <c r="UL112" s="10"/>
      <c r="UM112" s="10"/>
      <c r="UN112" s="10"/>
      <c r="UO112" s="10"/>
      <c r="UP112" s="10"/>
      <c r="UQ112" s="10"/>
      <c r="UR112" s="10"/>
      <c r="US112" s="10"/>
      <c r="UT112" s="10"/>
      <c r="UU112" s="10"/>
      <c r="UV112" s="10"/>
      <c r="UW112" s="10"/>
      <c r="UX112" s="10"/>
      <c r="UY112" s="10"/>
      <c r="UZ112" s="10"/>
      <c r="VA112" s="10"/>
      <c r="VB112" s="10"/>
      <c r="VC112" s="10"/>
      <c r="VD112" s="10"/>
      <c r="VE112" s="10"/>
      <c r="VF112" s="10"/>
      <c r="VG112" s="10"/>
      <c r="VH112" s="10"/>
      <c r="VI112" s="10"/>
      <c r="VJ112" s="10"/>
      <c r="VK112" s="10"/>
      <c r="VL112" s="10"/>
      <c r="VM112" s="10"/>
      <c r="VN112" s="10"/>
      <c r="VO112" s="10"/>
      <c r="VP112" s="10"/>
      <c r="VQ112" s="10"/>
      <c r="VR112" s="10"/>
      <c r="VS112" s="10"/>
      <c r="VT112" s="10"/>
      <c r="VU112" s="10"/>
      <c r="VV112" s="10"/>
      <c r="VW112" s="10"/>
      <c r="VX112" s="10"/>
      <c r="VY112" s="10"/>
      <c r="VZ112" s="10"/>
      <c r="WA112" s="10"/>
      <c r="WB112" s="10"/>
      <c r="WC112" s="10"/>
      <c r="WD112" s="10"/>
      <c r="WE112" s="10"/>
      <c r="WF112" s="10"/>
      <c r="WG112" s="10"/>
      <c r="WH112" s="10"/>
      <c r="WI112" s="10"/>
      <c r="WJ112" s="10"/>
      <c r="WK112" s="10"/>
      <c r="WL112" s="10"/>
      <c r="WM112" s="10"/>
      <c r="WN112" s="10"/>
      <c r="WO112" s="10"/>
      <c r="WP112" s="10"/>
      <c r="WQ112" s="10"/>
      <c r="WR112" s="10"/>
      <c r="WS112" s="10"/>
      <c r="WT112" s="10"/>
      <c r="WU112" s="10"/>
      <c r="WV112" s="10"/>
      <c r="WW112" s="10"/>
      <c r="WX112" s="10"/>
      <c r="WY112" s="10"/>
      <c r="WZ112" s="10"/>
      <c r="XA112" s="10"/>
      <c r="XB112" s="10"/>
      <c r="XC112" s="10"/>
      <c r="XD112" s="10"/>
      <c r="XE112" s="10"/>
      <c r="XF112" s="10"/>
      <c r="XG112" s="10"/>
      <c r="XH112" s="10"/>
      <c r="XI112" s="10"/>
      <c r="XJ112" s="10"/>
      <c r="XK112" s="10"/>
      <c r="XL112" s="10"/>
      <c r="XM112" s="10"/>
      <c r="XN112" s="10"/>
      <c r="XO112" s="10"/>
      <c r="XP112" s="10"/>
      <c r="XQ112" s="10"/>
      <c r="XR112" s="10"/>
      <c r="XS112" s="10"/>
      <c r="XT112" s="10"/>
      <c r="XU112" s="10"/>
      <c r="XV112" s="10"/>
      <c r="XW112" s="10"/>
      <c r="XX112" s="10"/>
      <c r="XY112" s="10"/>
      <c r="XZ112" s="10"/>
      <c r="YA112" s="10"/>
      <c r="YB112" s="10"/>
      <c r="YC112" s="10"/>
      <c r="YD112" s="10"/>
      <c r="YE112" s="10"/>
      <c r="YF112" s="10"/>
      <c r="YG112" s="10"/>
      <c r="YH112" s="10"/>
      <c r="YI112" s="10"/>
      <c r="YJ112" s="10"/>
      <c r="YK112" s="10"/>
      <c r="YL112" s="10"/>
      <c r="YM112" s="10"/>
      <c r="YN112" s="10"/>
      <c r="YO112" s="10"/>
      <c r="YP112" s="10"/>
      <c r="YQ112" s="10"/>
      <c r="YR112" s="10"/>
      <c r="YS112" s="10"/>
      <c r="YT112" s="10"/>
      <c r="YU112" s="10"/>
      <c r="YV112" s="10"/>
      <c r="YW112" s="10"/>
      <c r="YX112" s="10"/>
      <c r="YY112" s="10"/>
      <c r="YZ112" s="10"/>
      <c r="ZA112" s="10"/>
      <c r="ZB112" s="10"/>
      <c r="ZC112" s="10"/>
      <c r="ZD112" s="10"/>
      <c r="ZE112" s="10"/>
      <c r="ZF112" s="10"/>
      <c r="ZG112" s="10"/>
      <c r="ZH112" s="10"/>
      <c r="ZI112" s="10"/>
      <c r="ZJ112" s="10"/>
      <c r="ZK112" s="10"/>
      <c r="ZL112" s="10"/>
      <c r="ZM112" s="10"/>
      <c r="ZN112" s="10"/>
      <c r="ZO112" s="10"/>
      <c r="ZP112" s="10"/>
      <c r="ZQ112" s="10"/>
      <c r="ZR112" s="10"/>
      <c r="ZS112" s="10"/>
      <c r="ZT112" s="10"/>
      <c r="ZU112" s="10"/>
      <c r="ZV112" s="10"/>
      <c r="ZW112" s="10"/>
      <c r="ZX112" s="10"/>
      <c r="ZY112" s="10"/>
      <c r="ZZ112" s="10"/>
      <c r="AAA112" s="10"/>
      <c r="AAB112" s="10"/>
      <c r="AAC112" s="10"/>
      <c r="AAD112" s="10"/>
      <c r="AAE112" s="10"/>
      <c r="AAF112" s="10"/>
      <c r="AAG112" s="10"/>
      <c r="AAH112" s="10"/>
      <c r="AAI112" s="10"/>
      <c r="AAJ112" s="10"/>
      <c r="AAK112" s="10"/>
      <c r="AAL112" s="10"/>
      <c r="AAM112" s="10"/>
      <c r="AAN112" s="10"/>
      <c r="AAO112" s="10"/>
      <c r="AAP112" s="10"/>
      <c r="AAQ112" s="10"/>
      <c r="AAR112" s="10"/>
      <c r="AAS112" s="10"/>
      <c r="AAT112" s="10"/>
      <c r="AAU112" s="10"/>
      <c r="AAV112" s="10"/>
      <c r="AAW112" s="10"/>
      <c r="AAX112" s="10"/>
      <c r="AAY112" s="10"/>
      <c r="AAZ112" s="10"/>
      <c r="ABA112" s="10"/>
      <c r="ABB112" s="10"/>
      <c r="ABC112" s="10"/>
      <c r="ABD112" s="10"/>
      <c r="ABE112" s="10"/>
      <c r="ABF112" s="10"/>
      <c r="ABG112" s="10"/>
      <c r="ABH112" s="10"/>
      <c r="ABI112" s="10"/>
      <c r="ABJ112" s="10"/>
      <c r="ABK112" s="10"/>
      <c r="ABL112" s="10"/>
      <c r="ABM112" s="10"/>
      <c r="ABN112" s="10"/>
      <c r="ABO112" s="10"/>
      <c r="ABP112" s="10"/>
      <c r="ABQ112" s="10"/>
      <c r="ABR112" s="10"/>
      <c r="ABS112" s="10"/>
      <c r="ABT112" s="10"/>
      <c r="ABU112" s="10"/>
      <c r="ABV112" s="10"/>
      <c r="ABW112" s="10"/>
      <c r="ABX112" s="10"/>
      <c r="ABY112" s="10"/>
      <c r="ABZ112" s="10"/>
      <c r="ACA112" s="10"/>
      <c r="ACB112" s="10"/>
      <c r="ACC112" s="10"/>
      <c r="ACD112" s="10"/>
      <c r="ACE112" s="10"/>
      <c r="ACF112" s="10"/>
      <c r="ACG112" s="10"/>
      <c r="ACH112" s="10"/>
      <c r="ACI112" s="10"/>
      <c r="ACJ112" s="10"/>
      <c r="ACK112" s="10"/>
      <c r="ACL112" s="10"/>
      <c r="ACM112" s="10"/>
      <c r="ACN112" s="10"/>
      <c r="ACO112" s="10"/>
      <c r="ACP112" s="10"/>
      <c r="ACQ112" s="10"/>
      <c r="ACR112" s="10"/>
      <c r="ACS112" s="10"/>
      <c r="ACT112" s="10"/>
      <c r="ACU112" s="10"/>
      <c r="ACV112" s="10"/>
      <c r="ACW112" s="10"/>
      <c r="ACX112" s="10"/>
      <c r="ACY112" s="10"/>
      <c r="ACZ112" s="10"/>
      <c r="ADA112" s="10"/>
    </row>
    <row r="113" spans="1:781" s="106" customFormat="1" ht="15.6" x14ac:dyDescent="0.3">
      <c r="A113" s="82">
        <v>1</v>
      </c>
      <c r="B113" s="69" t="s">
        <v>405</v>
      </c>
      <c r="C113" s="46" t="s">
        <v>132</v>
      </c>
      <c r="D113" s="47" t="s">
        <v>117</v>
      </c>
      <c r="E113" s="47"/>
      <c r="F113" s="47"/>
      <c r="G113" s="104"/>
      <c r="H113" s="47">
        <v>1</v>
      </c>
      <c r="I113" s="47" t="s">
        <v>45</v>
      </c>
      <c r="J113" s="47" t="s">
        <v>149</v>
      </c>
      <c r="K113" s="120"/>
      <c r="L113" s="50">
        <v>2000</v>
      </c>
      <c r="M113" s="51">
        <v>36817</v>
      </c>
      <c r="N113" s="52"/>
      <c r="O113" s="53"/>
      <c r="P113" s="53">
        <v>28</v>
      </c>
      <c r="Q113" s="54" t="s">
        <v>406</v>
      </c>
      <c r="R113" s="55" t="s">
        <v>407</v>
      </c>
      <c r="S113" s="56"/>
      <c r="T113" s="57" t="str">
        <f t="shared" si="10"/>
        <v>Sn</v>
      </c>
      <c r="U113" s="56"/>
      <c r="V113" s="56"/>
      <c r="W113" s="56"/>
      <c r="X113" s="56"/>
      <c r="Y113" s="56"/>
      <c r="Z113" s="56"/>
      <c r="AA113" s="56" t="s">
        <v>408</v>
      </c>
      <c r="AB113" s="10"/>
      <c r="AC113" s="58">
        <f t="shared" si="24"/>
        <v>0</v>
      </c>
      <c r="AD113" s="58">
        <f t="shared" si="25"/>
        <v>0</v>
      </c>
      <c r="AE113" s="58">
        <f t="shared" si="26"/>
        <v>2</v>
      </c>
      <c r="AF113" s="58">
        <f t="shared" si="27"/>
        <v>2</v>
      </c>
      <c r="AG113" s="59"/>
      <c r="AH113" s="59">
        <f t="shared" si="28"/>
        <v>2</v>
      </c>
      <c r="AI113" s="59">
        <f t="shared" si="29"/>
        <v>0</v>
      </c>
      <c r="AJ113" s="59">
        <f t="shared" si="30"/>
        <v>0</v>
      </c>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c r="LH113" s="10"/>
      <c r="LI113" s="10"/>
      <c r="LJ113" s="10"/>
      <c r="LK113" s="10"/>
      <c r="LL113" s="10"/>
      <c r="LM113" s="10"/>
      <c r="LN113" s="10"/>
      <c r="LO113" s="10"/>
      <c r="LP113" s="10"/>
      <c r="LQ113" s="10"/>
      <c r="LR113" s="10"/>
      <c r="LS113" s="10"/>
      <c r="LT113" s="10"/>
      <c r="LU113" s="10"/>
      <c r="LV113" s="10"/>
      <c r="LW113" s="10"/>
      <c r="LX113" s="10"/>
      <c r="LY113" s="10"/>
      <c r="LZ113" s="10"/>
      <c r="MA113" s="10"/>
      <c r="MB113" s="10"/>
      <c r="MC113" s="10"/>
      <c r="MD113" s="10"/>
      <c r="ME113" s="10"/>
      <c r="MF113" s="10"/>
      <c r="MG113" s="10"/>
      <c r="MH113" s="10"/>
      <c r="MI113" s="10"/>
      <c r="MJ113" s="10"/>
      <c r="MK113" s="10"/>
      <c r="ML113" s="10"/>
      <c r="MM113" s="10"/>
      <c r="MN113" s="10"/>
      <c r="MO113" s="10"/>
      <c r="MP113" s="10"/>
      <c r="MQ113" s="10"/>
      <c r="MR113" s="10"/>
      <c r="MS113" s="10"/>
      <c r="MT113" s="10"/>
      <c r="MU113" s="10"/>
      <c r="MV113" s="10"/>
      <c r="MW113" s="10"/>
      <c r="MX113" s="10"/>
      <c r="MY113" s="10"/>
      <c r="MZ113" s="10"/>
      <c r="NA113" s="10"/>
      <c r="NB113" s="10"/>
      <c r="NC113" s="10"/>
      <c r="ND113" s="10"/>
      <c r="NE113" s="10"/>
      <c r="NF113" s="10"/>
      <c r="NG113" s="10"/>
      <c r="NH113" s="10"/>
      <c r="NI113" s="10"/>
      <c r="NJ113" s="10"/>
      <c r="NK113" s="10"/>
      <c r="NL113" s="10"/>
      <c r="NM113" s="10"/>
      <c r="NN113" s="10"/>
      <c r="NO113" s="10"/>
      <c r="NP113" s="10"/>
      <c r="NQ113" s="10"/>
      <c r="NR113" s="10"/>
      <c r="NS113" s="10"/>
      <c r="NT113" s="10"/>
      <c r="NU113" s="10"/>
      <c r="NV113" s="10"/>
      <c r="NW113" s="10"/>
      <c r="NX113" s="10"/>
      <c r="NY113" s="10"/>
      <c r="NZ113" s="10"/>
      <c r="OA113" s="10"/>
      <c r="OB113" s="10"/>
      <c r="OC113" s="10"/>
      <c r="OD113" s="10"/>
      <c r="OE113" s="10"/>
      <c r="OF113" s="10"/>
      <c r="OG113" s="10"/>
      <c r="OH113" s="10"/>
      <c r="OI113" s="10"/>
      <c r="OJ113" s="10"/>
      <c r="OK113" s="10"/>
      <c r="OL113" s="10"/>
      <c r="OM113" s="10"/>
      <c r="ON113" s="10"/>
      <c r="OO113" s="10"/>
      <c r="OP113" s="10"/>
      <c r="OQ113" s="10"/>
      <c r="OR113" s="10"/>
      <c r="OS113" s="10"/>
      <c r="OT113" s="10"/>
      <c r="OU113" s="10"/>
      <c r="OV113" s="10"/>
      <c r="OW113" s="10"/>
      <c r="OX113" s="10"/>
      <c r="OY113" s="10"/>
      <c r="OZ113" s="10"/>
      <c r="PA113" s="10"/>
      <c r="PB113" s="10"/>
      <c r="PC113" s="10"/>
      <c r="PD113" s="10"/>
      <c r="PE113" s="10"/>
      <c r="PF113" s="10"/>
      <c r="PG113" s="10"/>
      <c r="PH113" s="10"/>
      <c r="PI113" s="10"/>
      <c r="PJ113" s="10"/>
      <c r="PK113" s="10"/>
      <c r="PL113" s="10"/>
      <c r="PM113" s="10"/>
      <c r="PN113" s="10"/>
      <c r="PO113" s="10"/>
      <c r="PP113" s="10"/>
      <c r="PQ113" s="10"/>
      <c r="PR113" s="10"/>
      <c r="PS113" s="10"/>
      <c r="PT113" s="10"/>
      <c r="PU113" s="10"/>
      <c r="PV113" s="10"/>
      <c r="PW113" s="10"/>
      <c r="PX113" s="10"/>
      <c r="PY113" s="10"/>
      <c r="PZ113" s="10"/>
      <c r="QA113" s="10"/>
      <c r="QB113" s="10"/>
      <c r="QC113" s="10"/>
      <c r="QD113" s="10"/>
      <c r="QE113" s="10"/>
      <c r="QF113" s="10"/>
      <c r="QG113" s="10"/>
      <c r="QH113" s="10"/>
      <c r="QI113" s="10"/>
      <c r="QJ113" s="10"/>
      <c r="QK113" s="10"/>
      <c r="QL113" s="10"/>
      <c r="QM113" s="10"/>
      <c r="QN113" s="10"/>
      <c r="QO113" s="10"/>
      <c r="QP113" s="10"/>
      <c r="QQ113" s="10"/>
      <c r="QR113" s="10"/>
      <c r="QS113" s="10"/>
      <c r="QT113" s="10"/>
      <c r="QU113" s="10"/>
      <c r="QV113" s="10"/>
      <c r="QW113" s="10"/>
      <c r="QX113" s="10"/>
      <c r="QY113" s="10"/>
      <c r="QZ113" s="10"/>
      <c r="RA113" s="10"/>
      <c r="RB113" s="10"/>
      <c r="RC113" s="10"/>
      <c r="RD113" s="10"/>
      <c r="RE113" s="10"/>
      <c r="RF113" s="10"/>
      <c r="RG113" s="10"/>
      <c r="RH113" s="10"/>
      <c r="RI113" s="10"/>
      <c r="RJ113" s="10"/>
      <c r="RK113" s="10"/>
      <c r="RL113" s="10"/>
      <c r="RM113" s="10"/>
      <c r="RN113" s="10"/>
      <c r="RO113" s="10"/>
      <c r="RP113" s="10"/>
      <c r="RQ113" s="10"/>
      <c r="RR113" s="10"/>
      <c r="RS113" s="10"/>
      <c r="RT113" s="10"/>
      <c r="RU113" s="10"/>
      <c r="RV113" s="10"/>
      <c r="RW113" s="10"/>
      <c r="RX113" s="10"/>
      <c r="RY113" s="10"/>
      <c r="RZ113" s="10"/>
      <c r="SA113" s="10"/>
      <c r="SB113" s="10"/>
      <c r="SC113" s="10"/>
      <c r="SD113" s="10"/>
      <c r="SE113" s="10"/>
      <c r="SF113" s="10"/>
      <c r="SG113" s="10"/>
      <c r="SH113" s="10"/>
      <c r="SI113" s="10"/>
      <c r="SJ113" s="10"/>
      <c r="SK113" s="10"/>
      <c r="SL113" s="10"/>
      <c r="SM113" s="10"/>
      <c r="SN113" s="10"/>
      <c r="SO113" s="10"/>
      <c r="SP113" s="10"/>
      <c r="SQ113" s="10"/>
      <c r="SR113" s="10"/>
      <c r="SS113" s="10"/>
      <c r="ST113" s="10"/>
      <c r="SU113" s="10"/>
      <c r="SV113" s="10"/>
      <c r="SW113" s="10"/>
      <c r="SX113" s="10"/>
      <c r="SY113" s="10"/>
      <c r="SZ113" s="10"/>
      <c r="TA113" s="10"/>
      <c r="TB113" s="10"/>
      <c r="TC113" s="10"/>
      <c r="TD113" s="10"/>
      <c r="TE113" s="10"/>
      <c r="TF113" s="10"/>
      <c r="TG113" s="10"/>
      <c r="TH113" s="10"/>
      <c r="TI113" s="10"/>
      <c r="TJ113" s="10"/>
      <c r="TK113" s="10"/>
      <c r="TL113" s="10"/>
      <c r="TM113" s="10"/>
      <c r="TN113" s="10"/>
      <c r="TO113" s="10"/>
      <c r="TP113" s="10"/>
      <c r="TQ113" s="10"/>
      <c r="TR113" s="10"/>
      <c r="TS113" s="10"/>
      <c r="TT113" s="10"/>
      <c r="TU113" s="10"/>
      <c r="TV113" s="10"/>
      <c r="TW113" s="10"/>
      <c r="TX113" s="10"/>
      <c r="TY113" s="10"/>
      <c r="TZ113" s="10"/>
      <c r="UA113" s="10"/>
      <c r="UB113" s="10"/>
      <c r="UC113" s="10"/>
      <c r="UD113" s="10"/>
      <c r="UE113" s="10"/>
      <c r="UF113" s="10"/>
      <c r="UG113" s="10"/>
      <c r="UH113" s="10"/>
      <c r="UI113" s="10"/>
      <c r="UJ113" s="10"/>
      <c r="UK113" s="10"/>
      <c r="UL113" s="10"/>
      <c r="UM113" s="10"/>
      <c r="UN113" s="10"/>
      <c r="UO113" s="10"/>
      <c r="UP113" s="10"/>
      <c r="UQ113" s="10"/>
      <c r="UR113" s="10"/>
      <c r="US113" s="10"/>
      <c r="UT113" s="10"/>
      <c r="UU113" s="10"/>
      <c r="UV113" s="10"/>
      <c r="UW113" s="10"/>
      <c r="UX113" s="10"/>
      <c r="UY113" s="10"/>
      <c r="UZ113" s="10"/>
      <c r="VA113" s="10"/>
      <c r="VB113" s="10"/>
      <c r="VC113" s="10"/>
      <c r="VD113" s="10"/>
      <c r="VE113" s="10"/>
      <c r="VF113" s="10"/>
      <c r="VG113" s="10"/>
      <c r="VH113" s="10"/>
      <c r="VI113" s="10"/>
      <c r="VJ113" s="10"/>
      <c r="VK113" s="10"/>
      <c r="VL113" s="10"/>
      <c r="VM113" s="10"/>
      <c r="VN113" s="10"/>
      <c r="VO113" s="10"/>
      <c r="VP113" s="10"/>
      <c r="VQ113" s="10"/>
      <c r="VR113" s="10"/>
      <c r="VS113" s="10"/>
      <c r="VT113" s="10"/>
      <c r="VU113" s="10"/>
      <c r="VV113" s="10"/>
      <c r="VW113" s="10"/>
      <c r="VX113" s="10"/>
      <c r="VY113" s="10"/>
      <c r="VZ113" s="10"/>
      <c r="WA113" s="10"/>
      <c r="WB113" s="10"/>
      <c r="WC113" s="10"/>
      <c r="WD113" s="10"/>
      <c r="WE113" s="10"/>
      <c r="WF113" s="10"/>
      <c r="WG113" s="10"/>
      <c r="WH113" s="10"/>
      <c r="WI113" s="10"/>
      <c r="WJ113" s="10"/>
      <c r="WK113" s="10"/>
      <c r="WL113" s="10"/>
      <c r="WM113" s="10"/>
      <c r="WN113" s="10"/>
      <c r="WO113" s="10"/>
      <c r="WP113" s="10"/>
      <c r="WQ113" s="10"/>
      <c r="WR113" s="10"/>
      <c r="WS113" s="10"/>
      <c r="WT113" s="10"/>
      <c r="WU113" s="10"/>
      <c r="WV113" s="10"/>
      <c r="WW113" s="10"/>
      <c r="WX113" s="10"/>
      <c r="WY113" s="10"/>
      <c r="WZ113" s="10"/>
      <c r="XA113" s="10"/>
      <c r="XB113" s="10"/>
      <c r="XC113" s="10"/>
      <c r="XD113" s="10"/>
      <c r="XE113" s="10"/>
      <c r="XF113" s="10"/>
      <c r="XG113" s="10"/>
      <c r="XH113" s="10"/>
      <c r="XI113" s="10"/>
      <c r="XJ113" s="10"/>
      <c r="XK113" s="10"/>
      <c r="XL113" s="10"/>
      <c r="XM113" s="10"/>
      <c r="XN113" s="10"/>
      <c r="XO113" s="10"/>
      <c r="XP113" s="10"/>
      <c r="XQ113" s="10"/>
      <c r="XR113" s="10"/>
      <c r="XS113" s="10"/>
      <c r="XT113" s="10"/>
      <c r="XU113" s="10"/>
      <c r="XV113" s="10"/>
      <c r="XW113" s="10"/>
      <c r="XX113" s="10"/>
      <c r="XY113" s="10"/>
      <c r="XZ113" s="10"/>
      <c r="YA113" s="10"/>
      <c r="YB113" s="10"/>
      <c r="YC113" s="10"/>
      <c r="YD113" s="10"/>
      <c r="YE113" s="10"/>
      <c r="YF113" s="10"/>
      <c r="YG113" s="10"/>
      <c r="YH113" s="10"/>
      <c r="YI113" s="10"/>
      <c r="YJ113" s="10"/>
      <c r="YK113" s="10"/>
      <c r="YL113" s="10"/>
      <c r="YM113" s="10"/>
      <c r="YN113" s="10"/>
      <c r="YO113" s="10"/>
      <c r="YP113" s="10"/>
      <c r="YQ113" s="10"/>
      <c r="YR113" s="10"/>
      <c r="YS113" s="10"/>
      <c r="YT113" s="10"/>
      <c r="YU113" s="10"/>
      <c r="YV113" s="10"/>
      <c r="YW113" s="10"/>
      <c r="YX113" s="10"/>
      <c r="YY113" s="10"/>
      <c r="YZ113" s="10"/>
      <c r="ZA113" s="10"/>
      <c r="ZB113" s="10"/>
      <c r="ZC113" s="10"/>
      <c r="ZD113" s="10"/>
      <c r="ZE113" s="10"/>
      <c r="ZF113" s="10"/>
      <c r="ZG113" s="10"/>
      <c r="ZH113" s="10"/>
      <c r="ZI113" s="10"/>
      <c r="ZJ113" s="10"/>
      <c r="ZK113" s="10"/>
      <c r="ZL113" s="10"/>
      <c r="ZM113" s="10"/>
      <c r="ZN113" s="10"/>
      <c r="ZO113" s="10"/>
      <c r="ZP113" s="10"/>
      <c r="ZQ113" s="10"/>
      <c r="ZR113" s="10"/>
      <c r="ZS113" s="10"/>
      <c r="ZT113" s="10"/>
      <c r="ZU113" s="10"/>
      <c r="ZV113" s="10"/>
      <c r="ZW113" s="10"/>
      <c r="ZX113" s="10"/>
      <c r="ZY113" s="10"/>
      <c r="ZZ113" s="10"/>
      <c r="AAA113" s="10"/>
      <c r="AAB113" s="10"/>
      <c r="AAC113" s="10"/>
      <c r="AAD113" s="10"/>
      <c r="AAE113" s="10"/>
      <c r="AAF113" s="10"/>
      <c r="AAG113" s="10"/>
      <c r="AAH113" s="10"/>
      <c r="AAI113" s="10"/>
      <c r="AAJ113" s="10"/>
      <c r="AAK113" s="10"/>
      <c r="AAL113" s="10"/>
      <c r="AAM113" s="10"/>
      <c r="AAN113" s="10"/>
      <c r="AAO113" s="10"/>
      <c r="AAP113" s="10"/>
      <c r="AAQ113" s="10"/>
      <c r="AAR113" s="10"/>
      <c r="AAS113" s="10"/>
      <c r="AAT113" s="10"/>
      <c r="AAU113" s="10"/>
      <c r="AAV113" s="10"/>
      <c r="AAW113" s="10"/>
      <c r="AAX113" s="10"/>
      <c r="AAY113" s="10"/>
      <c r="AAZ113" s="10"/>
      <c r="ABA113" s="10"/>
      <c r="ABB113" s="10"/>
      <c r="ABC113" s="10"/>
      <c r="ABD113" s="10"/>
      <c r="ABE113" s="10"/>
      <c r="ABF113" s="10"/>
      <c r="ABG113" s="10"/>
      <c r="ABH113" s="10"/>
      <c r="ABI113" s="10"/>
      <c r="ABJ113" s="10"/>
      <c r="ABK113" s="10"/>
      <c r="ABL113" s="10"/>
      <c r="ABM113" s="10"/>
      <c r="ABN113" s="10"/>
      <c r="ABO113" s="10"/>
      <c r="ABP113" s="10"/>
      <c r="ABQ113" s="10"/>
      <c r="ABR113" s="10"/>
      <c r="ABS113" s="10"/>
      <c r="ABT113" s="10"/>
      <c r="ABU113" s="10"/>
      <c r="ABV113" s="10"/>
      <c r="ABW113" s="10"/>
      <c r="ABX113" s="10"/>
      <c r="ABY113" s="10"/>
      <c r="ABZ113" s="10"/>
      <c r="ACA113" s="10"/>
      <c r="ACB113" s="10"/>
      <c r="ACC113" s="10"/>
      <c r="ACD113" s="10"/>
      <c r="ACE113" s="10"/>
      <c r="ACF113" s="10"/>
      <c r="ACG113" s="10"/>
      <c r="ACH113" s="10"/>
      <c r="ACI113" s="10"/>
      <c r="ACJ113" s="10"/>
      <c r="ACK113" s="10"/>
      <c r="ACL113" s="10"/>
      <c r="ACM113" s="10"/>
      <c r="ACN113" s="10"/>
      <c r="ACO113" s="10"/>
      <c r="ACP113" s="10"/>
      <c r="ACQ113" s="10"/>
      <c r="ACR113" s="10"/>
      <c r="ACS113" s="10"/>
      <c r="ACT113" s="10"/>
      <c r="ACU113" s="10"/>
      <c r="ACV113" s="10"/>
      <c r="ACW113" s="10"/>
      <c r="ACX113" s="10"/>
      <c r="ACY113" s="10"/>
      <c r="ACZ113" s="10"/>
      <c r="ADA113" s="10"/>
    </row>
    <row r="114" spans="1:781" s="106" customFormat="1" ht="44.4" customHeight="1" x14ac:dyDescent="0.3">
      <c r="A114" s="82">
        <v>1</v>
      </c>
      <c r="B114" s="69" t="s">
        <v>409</v>
      </c>
      <c r="C114" s="46" t="s">
        <v>66</v>
      </c>
      <c r="D114" s="47"/>
      <c r="E114" s="47"/>
      <c r="F114" s="47"/>
      <c r="G114" s="104"/>
      <c r="H114" s="47">
        <v>1</v>
      </c>
      <c r="I114" s="47" t="s">
        <v>45</v>
      </c>
      <c r="J114" s="47" t="s">
        <v>159</v>
      </c>
      <c r="K114" s="120" t="s">
        <v>410</v>
      </c>
      <c r="L114" s="50">
        <v>2000</v>
      </c>
      <c r="M114" s="51">
        <v>36810</v>
      </c>
      <c r="N114" s="52">
        <v>1068500</v>
      </c>
      <c r="O114" s="53">
        <v>120</v>
      </c>
      <c r="P114" s="53"/>
      <c r="Q114" s="54" t="s">
        <v>411</v>
      </c>
      <c r="R114" s="55" t="s">
        <v>412</v>
      </c>
      <c r="S114" s="56"/>
      <c r="T114" s="57" t="str">
        <f t="shared" si="10"/>
        <v>Coal</v>
      </c>
      <c r="U114" s="56"/>
      <c r="V114" s="56"/>
      <c r="W114" s="56"/>
      <c r="X114" s="56"/>
      <c r="Y114" s="56"/>
      <c r="Z114" s="56"/>
      <c r="AA114" s="56"/>
      <c r="AB114" s="10"/>
      <c r="AC114" s="58">
        <f t="shared" si="24"/>
        <v>0.56336082562282086</v>
      </c>
      <c r="AD114" s="58">
        <f t="shared" si="25"/>
        <v>3.0769230769230771</v>
      </c>
      <c r="AE114" s="58">
        <f t="shared" si="26"/>
        <v>0</v>
      </c>
      <c r="AF114" s="58">
        <f t="shared" si="27"/>
        <v>3.6402839025458977</v>
      </c>
      <c r="AG114" s="59"/>
      <c r="AH114" s="59">
        <f t="shared" si="28"/>
        <v>3.6402839025458977</v>
      </c>
      <c r="AI114" s="59">
        <f t="shared" si="29"/>
        <v>0</v>
      </c>
      <c r="AJ114" s="59">
        <f t="shared" si="30"/>
        <v>0</v>
      </c>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c r="LH114" s="10"/>
      <c r="LI114" s="10"/>
      <c r="LJ114" s="10"/>
      <c r="LK114" s="10"/>
      <c r="LL114" s="10"/>
      <c r="LM114" s="10"/>
      <c r="LN114" s="10"/>
      <c r="LO114" s="10"/>
      <c r="LP114" s="10"/>
      <c r="LQ114" s="10"/>
      <c r="LR114" s="10"/>
      <c r="LS114" s="10"/>
      <c r="LT114" s="10"/>
      <c r="LU114" s="10"/>
      <c r="LV114" s="10"/>
      <c r="LW114" s="10"/>
      <c r="LX114" s="10"/>
      <c r="LY114" s="10"/>
      <c r="LZ114" s="10"/>
      <c r="MA114" s="10"/>
      <c r="MB114" s="10"/>
      <c r="MC114" s="10"/>
      <c r="MD114" s="10"/>
      <c r="ME114" s="10"/>
      <c r="MF114" s="10"/>
      <c r="MG114" s="10"/>
      <c r="MH114" s="10"/>
      <c r="MI114" s="10"/>
      <c r="MJ114" s="10"/>
      <c r="MK114" s="10"/>
      <c r="ML114" s="10"/>
      <c r="MM114" s="10"/>
      <c r="MN114" s="10"/>
      <c r="MO114" s="10"/>
      <c r="MP114" s="10"/>
      <c r="MQ114" s="10"/>
      <c r="MR114" s="10"/>
      <c r="MS114" s="10"/>
      <c r="MT114" s="10"/>
      <c r="MU114" s="10"/>
      <c r="MV114" s="10"/>
      <c r="MW114" s="10"/>
      <c r="MX114" s="10"/>
      <c r="MY114" s="10"/>
      <c r="MZ114" s="10"/>
      <c r="NA114" s="10"/>
      <c r="NB114" s="10"/>
      <c r="NC114" s="10"/>
      <c r="ND114" s="10"/>
      <c r="NE114" s="10"/>
      <c r="NF114" s="10"/>
      <c r="NG114" s="10"/>
      <c r="NH114" s="10"/>
      <c r="NI114" s="10"/>
      <c r="NJ114" s="10"/>
      <c r="NK114" s="10"/>
      <c r="NL114" s="10"/>
      <c r="NM114" s="10"/>
      <c r="NN114" s="10"/>
      <c r="NO114" s="10"/>
      <c r="NP114" s="10"/>
      <c r="NQ114" s="10"/>
      <c r="NR114" s="10"/>
      <c r="NS114" s="10"/>
      <c r="NT114" s="10"/>
      <c r="NU114" s="10"/>
      <c r="NV114" s="10"/>
      <c r="NW114" s="10"/>
      <c r="NX114" s="10"/>
      <c r="NY114" s="10"/>
      <c r="NZ114" s="10"/>
      <c r="OA114" s="10"/>
      <c r="OB114" s="10"/>
      <c r="OC114" s="10"/>
      <c r="OD114" s="10"/>
      <c r="OE114" s="10"/>
      <c r="OF114" s="10"/>
      <c r="OG114" s="10"/>
      <c r="OH114" s="10"/>
      <c r="OI114" s="10"/>
      <c r="OJ114" s="10"/>
      <c r="OK114" s="10"/>
      <c r="OL114" s="10"/>
      <c r="OM114" s="10"/>
      <c r="ON114" s="10"/>
      <c r="OO114" s="10"/>
      <c r="OP114" s="10"/>
      <c r="OQ114" s="10"/>
      <c r="OR114" s="10"/>
      <c r="OS114" s="10"/>
      <c r="OT114" s="10"/>
      <c r="OU114" s="10"/>
      <c r="OV114" s="10"/>
      <c r="OW114" s="10"/>
      <c r="OX114" s="10"/>
      <c r="OY114" s="10"/>
      <c r="OZ114" s="10"/>
      <c r="PA114" s="10"/>
      <c r="PB114" s="10"/>
      <c r="PC114" s="10"/>
      <c r="PD114" s="10"/>
      <c r="PE114" s="10"/>
      <c r="PF114" s="10"/>
      <c r="PG114" s="10"/>
      <c r="PH114" s="10"/>
      <c r="PI114" s="10"/>
      <c r="PJ114" s="10"/>
      <c r="PK114" s="10"/>
      <c r="PL114" s="10"/>
      <c r="PM114" s="10"/>
      <c r="PN114" s="10"/>
      <c r="PO114" s="10"/>
      <c r="PP114" s="10"/>
      <c r="PQ114" s="10"/>
      <c r="PR114" s="10"/>
      <c r="PS114" s="10"/>
      <c r="PT114" s="10"/>
      <c r="PU114" s="10"/>
      <c r="PV114" s="10"/>
      <c r="PW114" s="10"/>
      <c r="PX114" s="10"/>
      <c r="PY114" s="10"/>
      <c r="PZ114" s="10"/>
      <c r="QA114" s="10"/>
      <c r="QB114" s="10"/>
      <c r="QC114" s="10"/>
      <c r="QD114" s="10"/>
      <c r="QE114" s="10"/>
      <c r="QF114" s="10"/>
      <c r="QG114" s="10"/>
      <c r="QH114" s="10"/>
      <c r="QI114" s="10"/>
      <c r="QJ114" s="10"/>
      <c r="QK114" s="10"/>
      <c r="QL114" s="10"/>
      <c r="QM114" s="10"/>
      <c r="QN114" s="10"/>
      <c r="QO114" s="10"/>
      <c r="QP114" s="10"/>
      <c r="QQ114" s="10"/>
      <c r="QR114" s="10"/>
      <c r="QS114" s="10"/>
      <c r="QT114" s="10"/>
      <c r="QU114" s="10"/>
      <c r="QV114" s="10"/>
      <c r="QW114" s="10"/>
      <c r="QX114" s="10"/>
      <c r="QY114" s="10"/>
      <c r="QZ114" s="10"/>
      <c r="RA114" s="10"/>
      <c r="RB114" s="10"/>
      <c r="RC114" s="10"/>
      <c r="RD114" s="10"/>
      <c r="RE114" s="10"/>
      <c r="RF114" s="10"/>
      <c r="RG114" s="10"/>
      <c r="RH114" s="10"/>
      <c r="RI114" s="10"/>
      <c r="RJ114" s="10"/>
      <c r="RK114" s="10"/>
      <c r="RL114" s="10"/>
      <c r="RM114" s="10"/>
      <c r="RN114" s="10"/>
      <c r="RO114" s="10"/>
      <c r="RP114" s="10"/>
      <c r="RQ114" s="10"/>
      <c r="RR114" s="10"/>
      <c r="RS114" s="10"/>
      <c r="RT114" s="10"/>
      <c r="RU114" s="10"/>
      <c r="RV114" s="10"/>
      <c r="RW114" s="10"/>
      <c r="RX114" s="10"/>
      <c r="RY114" s="10"/>
      <c r="RZ114" s="10"/>
      <c r="SA114" s="10"/>
      <c r="SB114" s="10"/>
      <c r="SC114" s="10"/>
      <c r="SD114" s="10"/>
      <c r="SE114" s="10"/>
      <c r="SF114" s="10"/>
      <c r="SG114" s="10"/>
      <c r="SH114" s="10"/>
      <c r="SI114" s="10"/>
      <c r="SJ114" s="10"/>
      <c r="SK114" s="10"/>
      <c r="SL114" s="10"/>
      <c r="SM114" s="10"/>
      <c r="SN114" s="10"/>
      <c r="SO114" s="10"/>
      <c r="SP114" s="10"/>
      <c r="SQ114" s="10"/>
      <c r="SR114" s="10"/>
      <c r="SS114" s="10"/>
      <c r="ST114" s="10"/>
      <c r="SU114" s="10"/>
      <c r="SV114" s="10"/>
      <c r="SW114" s="10"/>
      <c r="SX114" s="10"/>
      <c r="SY114" s="10"/>
      <c r="SZ114" s="10"/>
      <c r="TA114" s="10"/>
      <c r="TB114" s="10"/>
      <c r="TC114" s="10"/>
      <c r="TD114" s="10"/>
      <c r="TE114" s="10"/>
      <c r="TF114" s="10"/>
      <c r="TG114" s="10"/>
      <c r="TH114" s="10"/>
      <c r="TI114" s="10"/>
      <c r="TJ114" s="10"/>
      <c r="TK114" s="10"/>
      <c r="TL114" s="10"/>
      <c r="TM114" s="10"/>
      <c r="TN114" s="10"/>
      <c r="TO114" s="10"/>
      <c r="TP114" s="10"/>
      <c r="TQ114" s="10"/>
      <c r="TR114" s="10"/>
      <c r="TS114" s="10"/>
      <c r="TT114" s="10"/>
      <c r="TU114" s="10"/>
      <c r="TV114" s="10"/>
      <c r="TW114" s="10"/>
      <c r="TX114" s="10"/>
      <c r="TY114" s="10"/>
      <c r="TZ114" s="10"/>
      <c r="UA114" s="10"/>
      <c r="UB114" s="10"/>
      <c r="UC114" s="10"/>
      <c r="UD114" s="10"/>
      <c r="UE114" s="10"/>
      <c r="UF114" s="10"/>
      <c r="UG114" s="10"/>
      <c r="UH114" s="10"/>
      <c r="UI114" s="10"/>
      <c r="UJ114" s="10"/>
      <c r="UK114" s="10"/>
      <c r="UL114" s="10"/>
      <c r="UM114" s="10"/>
      <c r="UN114" s="10"/>
      <c r="UO114" s="10"/>
      <c r="UP114" s="10"/>
      <c r="UQ114" s="10"/>
      <c r="UR114" s="10"/>
      <c r="US114" s="10"/>
      <c r="UT114" s="10"/>
      <c r="UU114" s="10"/>
      <c r="UV114" s="10"/>
      <c r="UW114" s="10"/>
      <c r="UX114" s="10"/>
      <c r="UY114" s="10"/>
      <c r="UZ114" s="10"/>
      <c r="VA114" s="10"/>
      <c r="VB114" s="10"/>
      <c r="VC114" s="10"/>
      <c r="VD114" s="10"/>
      <c r="VE114" s="10"/>
      <c r="VF114" s="10"/>
      <c r="VG114" s="10"/>
      <c r="VH114" s="10"/>
      <c r="VI114" s="10"/>
      <c r="VJ114" s="10"/>
      <c r="VK114" s="10"/>
      <c r="VL114" s="10"/>
      <c r="VM114" s="10"/>
      <c r="VN114" s="10"/>
      <c r="VO114" s="10"/>
      <c r="VP114" s="10"/>
      <c r="VQ114" s="10"/>
      <c r="VR114" s="10"/>
      <c r="VS114" s="10"/>
      <c r="VT114" s="10"/>
      <c r="VU114" s="10"/>
      <c r="VV114" s="10"/>
      <c r="VW114" s="10"/>
      <c r="VX114" s="10"/>
      <c r="VY114" s="10"/>
      <c r="VZ114" s="10"/>
      <c r="WA114" s="10"/>
      <c r="WB114" s="10"/>
      <c r="WC114" s="10"/>
      <c r="WD114" s="10"/>
      <c r="WE114" s="10"/>
      <c r="WF114" s="10"/>
      <c r="WG114" s="10"/>
      <c r="WH114" s="10"/>
      <c r="WI114" s="10"/>
      <c r="WJ114" s="10"/>
      <c r="WK114" s="10"/>
      <c r="WL114" s="10"/>
      <c r="WM114" s="10"/>
      <c r="WN114" s="10"/>
      <c r="WO114" s="10"/>
      <c r="WP114" s="10"/>
      <c r="WQ114" s="10"/>
      <c r="WR114" s="10"/>
      <c r="WS114" s="10"/>
      <c r="WT114" s="10"/>
      <c r="WU114" s="10"/>
      <c r="WV114" s="10"/>
      <c r="WW114" s="10"/>
      <c r="WX114" s="10"/>
      <c r="WY114" s="10"/>
      <c r="WZ114" s="10"/>
      <c r="XA114" s="10"/>
      <c r="XB114" s="10"/>
      <c r="XC114" s="10"/>
      <c r="XD114" s="10"/>
      <c r="XE114" s="10"/>
      <c r="XF114" s="10"/>
      <c r="XG114" s="10"/>
      <c r="XH114" s="10"/>
      <c r="XI114" s="10"/>
      <c r="XJ114" s="10"/>
      <c r="XK114" s="10"/>
      <c r="XL114" s="10"/>
      <c r="XM114" s="10"/>
      <c r="XN114" s="10"/>
      <c r="XO114" s="10"/>
      <c r="XP114" s="10"/>
      <c r="XQ114" s="10"/>
      <c r="XR114" s="10"/>
      <c r="XS114" s="10"/>
      <c r="XT114" s="10"/>
      <c r="XU114" s="10"/>
      <c r="XV114" s="10"/>
      <c r="XW114" s="10"/>
      <c r="XX114" s="10"/>
      <c r="XY114" s="10"/>
      <c r="XZ114" s="10"/>
      <c r="YA114" s="10"/>
      <c r="YB114" s="10"/>
      <c r="YC114" s="10"/>
      <c r="YD114" s="10"/>
      <c r="YE114" s="10"/>
      <c r="YF114" s="10"/>
      <c r="YG114" s="10"/>
      <c r="YH114" s="10"/>
      <c r="YI114" s="10"/>
      <c r="YJ114" s="10"/>
      <c r="YK114" s="10"/>
      <c r="YL114" s="10"/>
      <c r="YM114" s="10"/>
      <c r="YN114" s="10"/>
      <c r="YO114" s="10"/>
      <c r="YP114" s="10"/>
      <c r="YQ114" s="10"/>
      <c r="YR114" s="10"/>
      <c r="YS114" s="10"/>
      <c r="YT114" s="10"/>
      <c r="YU114" s="10"/>
      <c r="YV114" s="10"/>
      <c r="YW114" s="10"/>
      <c r="YX114" s="10"/>
      <c r="YY114" s="10"/>
      <c r="YZ114" s="10"/>
      <c r="ZA114" s="10"/>
      <c r="ZB114" s="10"/>
      <c r="ZC114" s="10"/>
      <c r="ZD114" s="10"/>
      <c r="ZE114" s="10"/>
      <c r="ZF114" s="10"/>
      <c r="ZG114" s="10"/>
      <c r="ZH114" s="10"/>
      <c r="ZI114" s="10"/>
      <c r="ZJ114" s="10"/>
      <c r="ZK114" s="10"/>
      <c r="ZL114" s="10"/>
      <c r="ZM114" s="10"/>
      <c r="ZN114" s="10"/>
      <c r="ZO114" s="10"/>
      <c r="ZP114" s="10"/>
      <c r="ZQ114" s="10"/>
      <c r="ZR114" s="10"/>
      <c r="ZS114" s="10"/>
      <c r="ZT114" s="10"/>
      <c r="ZU114" s="10"/>
      <c r="ZV114" s="10"/>
      <c r="ZW114" s="10"/>
      <c r="ZX114" s="10"/>
      <c r="ZY114" s="10"/>
      <c r="ZZ114" s="10"/>
      <c r="AAA114" s="10"/>
      <c r="AAB114" s="10"/>
      <c r="AAC114" s="10"/>
      <c r="AAD114" s="10"/>
      <c r="AAE114" s="10"/>
      <c r="AAF114" s="10"/>
      <c r="AAG114" s="10"/>
      <c r="AAH114" s="10"/>
      <c r="AAI114" s="10"/>
      <c r="AAJ114" s="10"/>
      <c r="AAK114" s="10"/>
      <c r="AAL114" s="10"/>
      <c r="AAM114" s="10"/>
      <c r="AAN114" s="10"/>
      <c r="AAO114" s="10"/>
      <c r="AAP114" s="10"/>
      <c r="AAQ114" s="10"/>
      <c r="AAR114" s="10"/>
      <c r="AAS114" s="10"/>
      <c r="AAT114" s="10"/>
      <c r="AAU114" s="10"/>
      <c r="AAV114" s="10"/>
      <c r="AAW114" s="10"/>
      <c r="AAX114" s="10"/>
      <c r="AAY114" s="10"/>
      <c r="AAZ114" s="10"/>
      <c r="ABA114" s="10"/>
      <c r="ABB114" s="10"/>
      <c r="ABC114" s="10"/>
      <c r="ABD114" s="10"/>
      <c r="ABE114" s="10"/>
      <c r="ABF114" s="10"/>
      <c r="ABG114" s="10"/>
      <c r="ABH114" s="10"/>
      <c r="ABI114" s="10"/>
      <c r="ABJ114" s="10"/>
      <c r="ABK114" s="10"/>
      <c r="ABL114" s="10"/>
      <c r="ABM114" s="10"/>
      <c r="ABN114" s="10"/>
      <c r="ABO114" s="10"/>
      <c r="ABP114" s="10"/>
      <c r="ABQ114" s="10"/>
      <c r="ABR114" s="10"/>
      <c r="ABS114" s="10"/>
      <c r="ABT114" s="10"/>
      <c r="ABU114" s="10"/>
      <c r="ABV114" s="10"/>
      <c r="ABW114" s="10"/>
      <c r="ABX114" s="10"/>
      <c r="ABY114" s="10"/>
      <c r="ABZ114" s="10"/>
      <c r="ACA114" s="10"/>
      <c r="ACB114" s="10"/>
      <c r="ACC114" s="10"/>
      <c r="ACD114" s="10"/>
      <c r="ACE114" s="10"/>
      <c r="ACF114" s="10"/>
      <c r="ACG114" s="10"/>
      <c r="ACH114" s="10"/>
      <c r="ACI114" s="10"/>
      <c r="ACJ114" s="10"/>
      <c r="ACK114" s="10"/>
      <c r="ACL114" s="10"/>
      <c r="ACM114" s="10"/>
      <c r="ACN114" s="10"/>
      <c r="ACO114" s="10"/>
      <c r="ACP114" s="10"/>
      <c r="ACQ114" s="10"/>
      <c r="ACR114" s="10"/>
      <c r="ACS114" s="10"/>
      <c r="ACT114" s="10"/>
      <c r="ACU114" s="10"/>
      <c r="ACV114" s="10"/>
      <c r="ACW114" s="10"/>
      <c r="ACX114" s="10"/>
      <c r="ACY114" s="10"/>
      <c r="ACZ114" s="10"/>
      <c r="ADA114" s="10"/>
    </row>
    <row r="115" spans="1:781" s="121" customFormat="1" ht="36" x14ac:dyDescent="0.3">
      <c r="A115" s="82">
        <v>1</v>
      </c>
      <c r="B115" s="69" t="s">
        <v>413</v>
      </c>
      <c r="C115" s="46" t="s">
        <v>97</v>
      </c>
      <c r="D115" s="47" t="s">
        <v>255</v>
      </c>
      <c r="E115" s="47" t="s">
        <v>414</v>
      </c>
      <c r="F115" s="47">
        <v>15</v>
      </c>
      <c r="G115" s="104">
        <v>15000000</v>
      </c>
      <c r="H115" s="47">
        <v>1</v>
      </c>
      <c r="I115" s="47" t="s">
        <v>45</v>
      </c>
      <c r="J115" s="47" t="s">
        <v>188</v>
      </c>
      <c r="K115" s="120" t="s">
        <v>410</v>
      </c>
      <c r="L115" s="50">
        <v>2000</v>
      </c>
      <c r="M115" s="51">
        <v>36777</v>
      </c>
      <c r="N115" s="52">
        <v>1800000</v>
      </c>
      <c r="O115" s="53">
        <v>5.2</v>
      </c>
      <c r="P115" s="53"/>
      <c r="Q115" s="54" t="s">
        <v>415</v>
      </c>
      <c r="R115" s="55" t="s">
        <v>416</v>
      </c>
      <c r="S115" s="56" t="s">
        <v>227</v>
      </c>
      <c r="T115" s="57" t="str">
        <f t="shared" si="10"/>
        <v>Cu</v>
      </c>
      <c r="U115" s="56">
        <v>1340</v>
      </c>
      <c r="V115" s="56">
        <v>0.4</v>
      </c>
      <c r="W115" s="56">
        <v>0.2</v>
      </c>
      <c r="X115" s="56">
        <v>0.5604187088369349</v>
      </c>
      <c r="Y115" s="56">
        <v>1968</v>
      </c>
      <c r="Z115" s="56">
        <v>317</v>
      </c>
      <c r="AA115" s="56" t="s">
        <v>228</v>
      </c>
      <c r="AB115" s="10"/>
      <c r="AC115" s="58">
        <f t="shared" si="24"/>
        <v>0.94904023034260876</v>
      </c>
      <c r="AD115" s="58">
        <f t="shared" si="25"/>
        <v>0.13333333333333333</v>
      </c>
      <c r="AE115" s="58">
        <f t="shared" si="26"/>
        <v>0</v>
      </c>
      <c r="AF115" s="58">
        <f t="shared" si="27"/>
        <v>1.0823735636759422</v>
      </c>
      <c r="AG115" s="59"/>
      <c r="AH115" s="59">
        <f t="shared" si="28"/>
        <v>1.0823735636759422</v>
      </c>
      <c r="AI115" s="59">
        <f t="shared" si="29"/>
        <v>0</v>
      </c>
      <c r="AJ115" s="59">
        <f t="shared" si="30"/>
        <v>0</v>
      </c>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c r="LH115" s="10"/>
      <c r="LI115" s="10"/>
      <c r="LJ115" s="10"/>
      <c r="LK115" s="10"/>
      <c r="LL115" s="10"/>
      <c r="LM115" s="10"/>
      <c r="LN115" s="10"/>
      <c r="LO115" s="10"/>
      <c r="LP115" s="10"/>
      <c r="LQ115" s="10"/>
      <c r="LR115" s="10"/>
      <c r="LS115" s="10"/>
      <c r="LT115" s="10"/>
      <c r="LU115" s="10"/>
      <c r="LV115" s="10"/>
      <c r="LW115" s="10"/>
      <c r="LX115" s="10"/>
      <c r="LY115" s="10"/>
      <c r="LZ115" s="10"/>
      <c r="MA115" s="10"/>
      <c r="MB115" s="10"/>
      <c r="MC115" s="10"/>
      <c r="MD115" s="10"/>
      <c r="ME115" s="10"/>
      <c r="MF115" s="10"/>
      <c r="MG115" s="10"/>
      <c r="MH115" s="10"/>
      <c r="MI115" s="10"/>
      <c r="MJ115" s="10"/>
      <c r="MK115" s="10"/>
      <c r="ML115" s="10"/>
      <c r="MM115" s="10"/>
      <c r="MN115" s="10"/>
      <c r="MO115" s="10"/>
      <c r="MP115" s="10"/>
      <c r="MQ115" s="10"/>
      <c r="MR115" s="10"/>
      <c r="MS115" s="10"/>
      <c r="MT115" s="10"/>
      <c r="MU115" s="10"/>
      <c r="MV115" s="10"/>
      <c r="MW115" s="10"/>
      <c r="MX115" s="10"/>
      <c r="MY115" s="10"/>
      <c r="MZ115" s="10"/>
      <c r="NA115" s="10"/>
      <c r="NB115" s="10"/>
      <c r="NC115" s="10"/>
      <c r="ND115" s="10"/>
      <c r="NE115" s="10"/>
      <c r="NF115" s="10"/>
      <c r="NG115" s="10"/>
      <c r="NH115" s="10"/>
      <c r="NI115" s="10"/>
      <c r="NJ115" s="10"/>
      <c r="NK115" s="10"/>
      <c r="NL115" s="10"/>
      <c r="NM115" s="10"/>
      <c r="NN115" s="10"/>
      <c r="NO115" s="10"/>
      <c r="NP115" s="10"/>
      <c r="NQ115" s="10"/>
      <c r="NR115" s="10"/>
      <c r="NS115" s="10"/>
      <c r="NT115" s="10"/>
      <c r="NU115" s="10"/>
      <c r="NV115" s="10"/>
      <c r="NW115" s="10"/>
      <c r="NX115" s="10"/>
      <c r="NY115" s="10"/>
      <c r="NZ115" s="10"/>
      <c r="OA115" s="10"/>
      <c r="OB115" s="10"/>
      <c r="OC115" s="10"/>
      <c r="OD115" s="10"/>
      <c r="OE115" s="10"/>
      <c r="OF115" s="10"/>
      <c r="OG115" s="10"/>
      <c r="OH115" s="10"/>
      <c r="OI115" s="10"/>
      <c r="OJ115" s="10"/>
      <c r="OK115" s="10"/>
      <c r="OL115" s="10"/>
      <c r="OM115" s="10"/>
      <c r="ON115" s="10"/>
      <c r="OO115" s="10"/>
      <c r="OP115" s="10"/>
      <c r="OQ115" s="10"/>
      <c r="OR115" s="10"/>
      <c r="OS115" s="10"/>
      <c r="OT115" s="10"/>
      <c r="OU115" s="10"/>
      <c r="OV115" s="10"/>
      <c r="OW115" s="10"/>
      <c r="OX115" s="10"/>
      <c r="OY115" s="10"/>
      <c r="OZ115" s="10"/>
      <c r="PA115" s="10"/>
      <c r="PB115" s="10"/>
      <c r="PC115" s="10"/>
      <c r="PD115" s="10"/>
      <c r="PE115" s="10"/>
      <c r="PF115" s="10"/>
      <c r="PG115" s="10"/>
      <c r="PH115" s="10"/>
      <c r="PI115" s="10"/>
      <c r="PJ115" s="10"/>
      <c r="PK115" s="10"/>
      <c r="PL115" s="10"/>
      <c r="PM115" s="10"/>
      <c r="PN115" s="10"/>
      <c r="PO115" s="10"/>
      <c r="PP115" s="10"/>
      <c r="PQ115" s="10"/>
      <c r="PR115" s="10"/>
      <c r="PS115" s="10"/>
      <c r="PT115" s="10"/>
      <c r="PU115" s="10"/>
      <c r="PV115" s="10"/>
      <c r="PW115" s="10"/>
      <c r="PX115" s="10"/>
      <c r="PY115" s="10"/>
      <c r="PZ115" s="10"/>
      <c r="QA115" s="10"/>
      <c r="QB115" s="10"/>
      <c r="QC115" s="10"/>
      <c r="QD115" s="10"/>
      <c r="QE115" s="10"/>
      <c r="QF115" s="10"/>
      <c r="QG115" s="10"/>
      <c r="QH115" s="10"/>
      <c r="QI115" s="10"/>
      <c r="QJ115" s="10"/>
      <c r="QK115" s="10"/>
      <c r="QL115" s="10"/>
      <c r="QM115" s="10"/>
      <c r="QN115" s="10"/>
      <c r="QO115" s="10"/>
      <c r="QP115" s="10"/>
      <c r="QQ115" s="10"/>
      <c r="QR115" s="10"/>
      <c r="QS115" s="10"/>
      <c r="QT115" s="10"/>
      <c r="QU115" s="10"/>
      <c r="QV115" s="10"/>
      <c r="QW115" s="10"/>
      <c r="QX115" s="10"/>
      <c r="QY115" s="10"/>
      <c r="QZ115" s="10"/>
      <c r="RA115" s="10"/>
      <c r="RB115" s="10"/>
      <c r="RC115" s="10"/>
      <c r="RD115" s="10"/>
      <c r="RE115" s="10"/>
      <c r="RF115" s="10"/>
      <c r="RG115" s="10"/>
      <c r="RH115" s="10"/>
      <c r="RI115" s="10"/>
      <c r="RJ115" s="10"/>
      <c r="RK115" s="10"/>
      <c r="RL115" s="10"/>
      <c r="RM115" s="10"/>
      <c r="RN115" s="10"/>
      <c r="RO115" s="10"/>
      <c r="RP115" s="10"/>
      <c r="RQ115" s="10"/>
      <c r="RR115" s="10"/>
      <c r="RS115" s="10"/>
      <c r="RT115" s="10"/>
      <c r="RU115" s="10"/>
      <c r="RV115" s="10"/>
      <c r="RW115" s="10"/>
      <c r="RX115" s="10"/>
      <c r="RY115" s="10"/>
      <c r="RZ115" s="10"/>
      <c r="SA115" s="10"/>
      <c r="SB115" s="10"/>
      <c r="SC115" s="10"/>
      <c r="SD115" s="10"/>
      <c r="SE115" s="10"/>
      <c r="SF115" s="10"/>
      <c r="SG115" s="10"/>
      <c r="SH115" s="10"/>
      <c r="SI115" s="10"/>
      <c r="SJ115" s="10"/>
      <c r="SK115" s="10"/>
      <c r="SL115" s="10"/>
      <c r="SM115" s="10"/>
      <c r="SN115" s="10"/>
      <c r="SO115" s="10"/>
      <c r="SP115" s="10"/>
      <c r="SQ115" s="10"/>
      <c r="SR115" s="10"/>
      <c r="SS115" s="10"/>
      <c r="ST115" s="10"/>
      <c r="SU115" s="10"/>
      <c r="SV115" s="10"/>
      <c r="SW115" s="10"/>
      <c r="SX115" s="10"/>
      <c r="SY115" s="10"/>
      <c r="SZ115" s="10"/>
      <c r="TA115" s="10"/>
      <c r="TB115" s="10"/>
      <c r="TC115" s="10"/>
      <c r="TD115" s="10"/>
      <c r="TE115" s="10"/>
      <c r="TF115" s="10"/>
      <c r="TG115" s="10"/>
      <c r="TH115" s="10"/>
      <c r="TI115" s="10"/>
      <c r="TJ115" s="10"/>
      <c r="TK115" s="10"/>
      <c r="TL115" s="10"/>
      <c r="TM115" s="10"/>
      <c r="TN115" s="10"/>
      <c r="TO115" s="10"/>
      <c r="TP115" s="10"/>
      <c r="TQ115" s="10"/>
      <c r="TR115" s="10"/>
      <c r="TS115" s="10"/>
      <c r="TT115" s="10"/>
      <c r="TU115" s="10"/>
      <c r="TV115" s="10"/>
      <c r="TW115" s="10"/>
      <c r="TX115" s="10"/>
      <c r="TY115" s="10"/>
      <c r="TZ115" s="10"/>
      <c r="UA115" s="10"/>
      <c r="UB115" s="10"/>
      <c r="UC115" s="10"/>
      <c r="UD115" s="10"/>
      <c r="UE115" s="10"/>
      <c r="UF115" s="10"/>
      <c r="UG115" s="10"/>
      <c r="UH115" s="10"/>
      <c r="UI115" s="10"/>
      <c r="UJ115" s="10"/>
      <c r="UK115" s="10"/>
      <c r="UL115" s="10"/>
      <c r="UM115" s="10"/>
      <c r="UN115" s="10"/>
      <c r="UO115" s="10"/>
      <c r="UP115" s="10"/>
      <c r="UQ115" s="10"/>
      <c r="UR115" s="10"/>
      <c r="US115" s="10"/>
      <c r="UT115" s="10"/>
      <c r="UU115" s="10"/>
      <c r="UV115" s="10"/>
      <c r="UW115" s="10"/>
      <c r="UX115" s="10"/>
      <c r="UY115" s="10"/>
      <c r="UZ115" s="10"/>
      <c r="VA115" s="10"/>
      <c r="VB115" s="10"/>
      <c r="VC115" s="10"/>
      <c r="VD115" s="10"/>
      <c r="VE115" s="10"/>
      <c r="VF115" s="10"/>
      <c r="VG115" s="10"/>
      <c r="VH115" s="10"/>
      <c r="VI115" s="10"/>
      <c r="VJ115" s="10"/>
      <c r="VK115" s="10"/>
      <c r="VL115" s="10"/>
      <c r="VM115" s="10"/>
      <c r="VN115" s="10"/>
      <c r="VO115" s="10"/>
      <c r="VP115" s="10"/>
      <c r="VQ115" s="10"/>
      <c r="VR115" s="10"/>
      <c r="VS115" s="10"/>
      <c r="VT115" s="10"/>
      <c r="VU115" s="10"/>
      <c r="VV115" s="10"/>
      <c r="VW115" s="10"/>
      <c r="VX115" s="10"/>
      <c r="VY115" s="10"/>
      <c r="VZ115" s="10"/>
      <c r="WA115" s="10"/>
      <c r="WB115" s="10"/>
      <c r="WC115" s="10"/>
      <c r="WD115" s="10"/>
      <c r="WE115" s="10"/>
      <c r="WF115" s="10"/>
      <c r="WG115" s="10"/>
      <c r="WH115" s="10"/>
      <c r="WI115" s="10"/>
      <c r="WJ115" s="10"/>
      <c r="WK115" s="10"/>
      <c r="WL115" s="10"/>
      <c r="WM115" s="10"/>
      <c r="WN115" s="10"/>
      <c r="WO115" s="10"/>
      <c r="WP115" s="10"/>
      <c r="WQ115" s="10"/>
      <c r="WR115" s="10"/>
      <c r="WS115" s="10"/>
      <c r="WT115" s="10"/>
      <c r="WU115" s="10"/>
      <c r="WV115" s="10"/>
      <c r="WW115" s="10"/>
      <c r="WX115" s="10"/>
      <c r="WY115" s="10"/>
      <c r="WZ115" s="10"/>
      <c r="XA115" s="10"/>
      <c r="XB115" s="10"/>
      <c r="XC115" s="10"/>
      <c r="XD115" s="10"/>
      <c r="XE115" s="10"/>
      <c r="XF115" s="10"/>
      <c r="XG115" s="10"/>
      <c r="XH115" s="10"/>
      <c r="XI115" s="10"/>
      <c r="XJ115" s="10"/>
      <c r="XK115" s="10"/>
      <c r="XL115" s="10"/>
      <c r="XM115" s="10"/>
      <c r="XN115" s="10"/>
      <c r="XO115" s="10"/>
      <c r="XP115" s="10"/>
      <c r="XQ115" s="10"/>
      <c r="XR115" s="10"/>
      <c r="XS115" s="10"/>
      <c r="XT115" s="10"/>
      <c r="XU115" s="10"/>
      <c r="XV115" s="10"/>
      <c r="XW115" s="10"/>
      <c r="XX115" s="10"/>
      <c r="XY115" s="10"/>
      <c r="XZ115" s="10"/>
      <c r="YA115" s="10"/>
      <c r="YB115" s="10"/>
      <c r="YC115" s="10"/>
      <c r="YD115" s="10"/>
      <c r="YE115" s="10"/>
      <c r="YF115" s="10"/>
      <c r="YG115" s="10"/>
      <c r="YH115" s="10"/>
      <c r="YI115" s="10"/>
      <c r="YJ115" s="10"/>
      <c r="YK115" s="10"/>
      <c r="YL115" s="10"/>
      <c r="YM115" s="10"/>
      <c r="YN115" s="10"/>
      <c r="YO115" s="10"/>
      <c r="YP115" s="10"/>
      <c r="YQ115" s="10"/>
      <c r="YR115" s="10"/>
      <c r="YS115" s="10"/>
      <c r="YT115" s="10"/>
      <c r="YU115" s="10"/>
      <c r="YV115" s="10"/>
      <c r="YW115" s="10"/>
      <c r="YX115" s="10"/>
      <c r="YY115" s="10"/>
      <c r="YZ115" s="10"/>
      <c r="ZA115" s="10"/>
      <c r="ZB115" s="10"/>
      <c r="ZC115" s="10"/>
      <c r="ZD115" s="10"/>
      <c r="ZE115" s="10"/>
      <c r="ZF115" s="10"/>
      <c r="ZG115" s="10"/>
      <c r="ZH115" s="10"/>
      <c r="ZI115" s="10"/>
      <c r="ZJ115" s="10"/>
      <c r="ZK115" s="10"/>
      <c r="ZL115" s="10"/>
      <c r="ZM115" s="10"/>
      <c r="ZN115" s="10"/>
      <c r="ZO115" s="10"/>
      <c r="ZP115" s="10"/>
      <c r="ZQ115" s="10"/>
      <c r="ZR115" s="10"/>
      <c r="ZS115" s="10"/>
      <c r="ZT115" s="10"/>
      <c r="ZU115" s="10"/>
      <c r="ZV115" s="10"/>
      <c r="ZW115" s="10"/>
      <c r="ZX115" s="10"/>
      <c r="ZY115" s="10"/>
      <c r="ZZ115" s="10"/>
      <c r="AAA115" s="10"/>
      <c r="AAB115" s="10"/>
      <c r="AAC115" s="10"/>
      <c r="AAD115" s="10"/>
      <c r="AAE115" s="10"/>
      <c r="AAF115" s="10"/>
      <c r="AAG115" s="10"/>
      <c r="AAH115" s="10"/>
      <c r="AAI115" s="10"/>
      <c r="AAJ115" s="10"/>
      <c r="AAK115" s="10"/>
      <c r="AAL115" s="10"/>
      <c r="AAM115" s="10"/>
      <c r="AAN115" s="10"/>
      <c r="AAO115" s="10"/>
      <c r="AAP115" s="10"/>
      <c r="AAQ115" s="10"/>
      <c r="AAR115" s="10"/>
      <c r="AAS115" s="10"/>
      <c r="AAT115" s="10"/>
      <c r="AAU115" s="10"/>
      <c r="AAV115" s="10"/>
      <c r="AAW115" s="10"/>
      <c r="AAX115" s="10"/>
      <c r="AAY115" s="10"/>
      <c r="AAZ115" s="10"/>
      <c r="ABA115" s="10"/>
      <c r="ABB115" s="10"/>
      <c r="ABC115" s="10"/>
      <c r="ABD115" s="10"/>
      <c r="ABE115" s="10"/>
      <c r="ABF115" s="10"/>
      <c r="ABG115" s="10"/>
      <c r="ABH115" s="10"/>
      <c r="ABI115" s="10"/>
      <c r="ABJ115" s="10"/>
      <c r="ABK115" s="10"/>
      <c r="ABL115" s="10"/>
      <c r="ABM115" s="10"/>
      <c r="ABN115" s="10"/>
      <c r="ABO115" s="10"/>
      <c r="ABP115" s="10"/>
      <c r="ABQ115" s="10"/>
      <c r="ABR115" s="10"/>
      <c r="ABS115" s="10"/>
      <c r="ABT115" s="10"/>
      <c r="ABU115" s="10"/>
      <c r="ABV115" s="10"/>
      <c r="ABW115" s="10"/>
      <c r="ABX115" s="10"/>
      <c r="ABY115" s="10"/>
      <c r="ABZ115" s="10"/>
      <c r="ACA115" s="10"/>
      <c r="ACB115" s="10"/>
      <c r="ACC115" s="10"/>
      <c r="ACD115" s="10"/>
      <c r="ACE115" s="10"/>
      <c r="ACF115" s="10"/>
      <c r="ACG115" s="10"/>
      <c r="ACH115" s="10"/>
      <c r="ACI115" s="10"/>
      <c r="ACJ115" s="10"/>
      <c r="ACK115" s="10"/>
      <c r="ACL115" s="10"/>
      <c r="ACM115" s="10"/>
      <c r="ACN115" s="10"/>
      <c r="ACO115" s="10"/>
      <c r="ACP115" s="10"/>
      <c r="ACQ115" s="10"/>
      <c r="ACR115" s="10"/>
      <c r="ACS115" s="10"/>
      <c r="ACT115" s="10"/>
      <c r="ACU115" s="10"/>
      <c r="ACV115" s="10"/>
      <c r="ACW115" s="10"/>
      <c r="ACX115" s="10"/>
      <c r="ACY115" s="10"/>
      <c r="ACZ115" s="10"/>
      <c r="ADA115" s="10"/>
    </row>
    <row r="116" spans="1:781" s="106" customFormat="1" ht="15.6" x14ac:dyDescent="0.3">
      <c r="A116" s="60">
        <v>3</v>
      </c>
      <c r="B116" s="69" t="s">
        <v>417</v>
      </c>
      <c r="C116" s="46" t="s">
        <v>267</v>
      </c>
      <c r="D116" s="47"/>
      <c r="E116" s="47"/>
      <c r="F116" s="47"/>
      <c r="G116" s="104"/>
      <c r="H116" s="47">
        <v>1</v>
      </c>
      <c r="I116" s="47" t="s">
        <v>45</v>
      </c>
      <c r="J116" s="47" t="s">
        <v>149</v>
      </c>
      <c r="K116" s="120" t="s">
        <v>410</v>
      </c>
      <c r="L116" s="50">
        <v>2000</v>
      </c>
      <c r="M116" s="122">
        <v>36595</v>
      </c>
      <c r="N116" s="52">
        <v>9140</v>
      </c>
      <c r="O116" s="53"/>
      <c r="P116" s="53"/>
      <c r="Q116" s="54" t="s">
        <v>109</v>
      </c>
      <c r="R116" s="55" t="s">
        <v>418</v>
      </c>
      <c r="S116" s="56"/>
      <c r="T116" s="57" t="str">
        <f t="shared" si="10"/>
        <v>Pb Zn</v>
      </c>
      <c r="U116" s="56"/>
      <c r="V116" s="56"/>
      <c r="W116" s="56"/>
      <c r="X116" s="56"/>
      <c r="Y116" s="56"/>
      <c r="Z116" s="56"/>
      <c r="AA116" s="56" t="s">
        <v>228</v>
      </c>
      <c r="AB116" s="10"/>
      <c r="AC116" s="58">
        <f t="shared" si="24"/>
        <v>4.8190153918508021E-3</v>
      </c>
      <c r="AD116" s="58">
        <f t="shared" si="25"/>
        <v>0</v>
      </c>
      <c r="AE116" s="58">
        <f t="shared" si="26"/>
        <v>0</v>
      </c>
      <c r="AF116" s="58">
        <f t="shared" si="27"/>
        <v>4.8190153918508021E-3</v>
      </c>
      <c r="AG116" s="59"/>
      <c r="AH116" s="59">
        <f t="shared" si="28"/>
        <v>0</v>
      </c>
      <c r="AI116" s="59">
        <f t="shared" si="29"/>
        <v>0</v>
      </c>
      <c r="AJ116" s="59">
        <f t="shared" si="30"/>
        <v>4.8190153918508021E-3</v>
      </c>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c r="LH116" s="10"/>
      <c r="LI116" s="10"/>
      <c r="LJ116" s="10"/>
      <c r="LK116" s="10"/>
      <c r="LL116" s="10"/>
      <c r="LM116" s="10"/>
      <c r="LN116" s="10"/>
      <c r="LO116" s="10"/>
      <c r="LP116" s="10"/>
      <c r="LQ116" s="10"/>
      <c r="LR116" s="10"/>
      <c r="LS116" s="10"/>
      <c r="LT116" s="10"/>
      <c r="LU116" s="10"/>
      <c r="LV116" s="10"/>
      <c r="LW116" s="10"/>
      <c r="LX116" s="10"/>
      <c r="LY116" s="10"/>
      <c r="LZ116" s="10"/>
      <c r="MA116" s="10"/>
      <c r="MB116" s="10"/>
      <c r="MC116" s="10"/>
      <c r="MD116" s="10"/>
      <c r="ME116" s="10"/>
      <c r="MF116" s="10"/>
      <c r="MG116" s="10"/>
      <c r="MH116" s="10"/>
      <c r="MI116" s="10"/>
      <c r="MJ116" s="10"/>
      <c r="MK116" s="10"/>
      <c r="ML116" s="10"/>
      <c r="MM116" s="10"/>
      <c r="MN116" s="10"/>
      <c r="MO116" s="10"/>
      <c r="MP116" s="10"/>
      <c r="MQ116" s="10"/>
      <c r="MR116" s="10"/>
      <c r="MS116" s="10"/>
      <c r="MT116" s="10"/>
      <c r="MU116" s="10"/>
      <c r="MV116" s="10"/>
      <c r="MW116" s="10"/>
      <c r="MX116" s="10"/>
      <c r="MY116" s="10"/>
      <c r="MZ116" s="10"/>
      <c r="NA116" s="10"/>
      <c r="NB116" s="10"/>
      <c r="NC116" s="10"/>
      <c r="ND116" s="10"/>
      <c r="NE116" s="10"/>
      <c r="NF116" s="10"/>
      <c r="NG116" s="10"/>
      <c r="NH116" s="10"/>
      <c r="NI116" s="10"/>
      <c r="NJ116" s="10"/>
      <c r="NK116" s="10"/>
      <c r="NL116" s="10"/>
      <c r="NM116" s="10"/>
      <c r="NN116" s="10"/>
      <c r="NO116" s="10"/>
      <c r="NP116" s="10"/>
      <c r="NQ116" s="10"/>
      <c r="NR116" s="10"/>
      <c r="NS116" s="10"/>
      <c r="NT116" s="10"/>
      <c r="NU116" s="10"/>
      <c r="NV116" s="10"/>
      <c r="NW116" s="10"/>
      <c r="NX116" s="10"/>
      <c r="NY116" s="10"/>
      <c r="NZ116" s="10"/>
      <c r="OA116" s="10"/>
      <c r="OB116" s="10"/>
      <c r="OC116" s="10"/>
      <c r="OD116" s="10"/>
      <c r="OE116" s="10"/>
      <c r="OF116" s="10"/>
      <c r="OG116" s="10"/>
      <c r="OH116" s="10"/>
      <c r="OI116" s="10"/>
      <c r="OJ116" s="10"/>
      <c r="OK116" s="10"/>
      <c r="OL116" s="10"/>
      <c r="OM116" s="10"/>
      <c r="ON116" s="10"/>
      <c r="OO116" s="10"/>
      <c r="OP116" s="10"/>
      <c r="OQ116" s="10"/>
      <c r="OR116" s="10"/>
      <c r="OS116" s="10"/>
      <c r="OT116" s="10"/>
      <c r="OU116" s="10"/>
      <c r="OV116" s="10"/>
      <c r="OW116" s="10"/>
      <c r="OX116" s="10"/>
      <c r="OY116" s="10"/>
      <c r="OZ116" s="10"/>
      <c r="PA116" s="10"/>
      <c r="PB116" s="10"/>
      <c r="PC116" s="10"/>
      <c r="PD116" s="10"/>
      <c r="PE116" s="10"/>
      <c r="PF116" s="10"/>
      <c r="PG116" s="10"/>
      <c r="PH116" s="10"/>
      <c r="PI116" s="10"/>
      <c r="PJ116" s="10"/>
      <c r="PK116" s="10"/>
      <c r="PL116" s="10"/>
      <c r="PM116" s="10"/>
      <c r="PN116" s="10"/>
      <c r="PO116" s="10"/>
      <c r="PP116" s="10"/>
      <c r="PQ116" s="10"/>
      <c r="PR116" s="10"/>
      <c r="PS116" s="10"/>
      <c r="PT116" s="10"/>
      <c r="PU116" s="10"/>
      <c r="PV116" s="10"/>
      <c r="PW116" s="10"/>
      <c r="PX116" s="10"/>
      <c r="PY116" s="10"/>
      <c r="PZ116" s="10"/>
      <c r="QA116" s="10"/>
      <c r="QB116" s="10"/>
      <c r="QC116" s="10"/>
      <c r="QD116" s="10"/>
      <c r="QE116" s="10"/>
      <c r="QF116" s="10"/>
      <c r="QG116" s="10"/>
      <c r="QH116" s="10"/>
      <c r="QI116" s="10"/>
      <c r="QJ116" s="10"/>
      <c r="QK116" s="10"/>
      <c r="QL116" s="10"/>
      <c r="QM116" s="10"/>
      <c r="QN116" s="10"/>
      <c r="QO116" s="10"/>
      <c r="QP116" s="10"/>
      <c r="QQ116" s="10"/>
      <c r="QR116" s="10"/>
      <c r="QS116" s="10"/>
      <c r="QT116" s="10"/>
      <c r="QU116" s="10"/>
      <c r="QV116" s="10"/>
      <c r="QW116" s="10"/>
      <c r="QX116" s="10"/>
      <c r="QY116" s="10"/>
      <c r="QZ116" s="10"/>
      <c r="RA116" s="10"/>
      <c r="RB116" s="10"/>
      <c r="RC116" s="10"/>
      <c r="RD116" s="10"/>
      <c r="RE116" s="10"/>
      <c r="RF116" s="10"/>
      <c r="RG116" s="10"/>
      <c r="RH116" s="10"/>
      <c r="RI116" s="10"/>
      <c r="RJ116" s="10"/>
      <c r="RK116" s="10"/>
      <c r="RL116" s="10"/>
      <c r="RM116" s="10"/>
      <c r="RN116" s="10"/>
      <c r="RO116" s="10"/>
      <c r="RP116" s="10"/>
      <c r="RQ116" s="10"/>
      <c r="RR116" s="10"/>
      <c r="RS116" s="10"/>
      <c r="RT116" s="10"/>
      <c r="RU116" s="10"/>
      <c r="RV116" s="10"/>
      <c r="RW116" s="10"/>
      <c r="RX116" s="10"/>
      <c r="RY116" s="10"/>
      <c r="RZ116" s="10"/>
      <c r="SA116" s="10"/>
      <c r="SB116" s="10"/>
      <c r="SC116" s="10"/>
      <c r="SD116" s="10"/>
      <c r="SE116" s="10"/>
      <c r="SF116" s="10"/>
      <c r="SG116" s="10"/>
      <c r="SH116" s="10"/>
      <c r="SI116" s="10"/>
      <c r="SJ116" s="10"/>
      <c r="SK116" s="10"/>
      <c r="SL116" s="10"/>
      <c r="SM116" s="10"/>
      <c r="SN116" s="10"/>
      <c r="SO116" s="10"/>
      <c r="SP116" s="10"/>
      <c r="SQ116" s="10"/>
      <c r="SR116" s="10"/>
      <c r="SS116" s="10"/>
      <c r="ST116" s="10"/>
      <c r="SU116" s="10"/>
      <c r="SV116" s="10"/>
      <c r="SW116" s="10"/>
      <c r="SX116" s="10"/>
      <c r="SY116" s="10"/>
      <c r="SZ116" s="10"/>
      <c r="TA116" s="10"/>
      <c r="TB116" s="10"/>
      <c r="TC116" s="10"/>
      <c r="TD116" s="10"/>
      <c r="TE116" s="10"/>
      <c r="TF116" s="10"/>
      <c r="TG116" s="10"/>
      <c r="TH116" s="10"/>
      <c r="TI116" s="10"/>
      <c r="TJ116" s="10"/>
      <c r="TK116" s="10"/>
      <c r="TL116" s="10"/>
      <c r="TM116" s="10"/>
      <c r="TN116" s="10"/>
      <c r="TO116" s="10"/>
      <c r="TP116" s="10"/>
      <c r="TQ116" s="10"/>
      <c r="TR116" s="10"/>
      <c r="TS116" s="10"/>
      <c r="TT116" s="10"/>
      <c r="TU116" s="10"/>
      <c r="TV116" s="10"/>
      <c r="TW116" s="10"/>
      <c r="TX116" s="10"/>
      <c r="TY116" s="10"/>
      <c r="TZ116" s="10"/>
      <c r="UA116" s="10"/>
      <c r="UB116" s="10"/>
      <c r="UC116" s="10"/>
      <c r="UD116" s="10"/>
      <c r="UE116" s="10"/>
      <c r="UF116" s="10"/>
      <c r="UG116" s="10"/>
      <c r="UH116" s="10"/>
      <c r="UI116" s="10"/>
      <c r="UJ116" s="10"/>
      <c r="UK116" s="10"/>
      <c r="UL116" s="10"/>
      <c r="UM116" s="10"/>
      <c r="UN116" s="10"/>
      <c r="UO116" s="10"/>
      <c r="UP116" s="10"/>
      <c r="UQ116" s="10"/>
      <c r="UR116" s="10"/>
      <c r="US116" s="10"/>
      <c r="UT116" s="10"/>
      <c r="UU116" s="10"/>
      <c r="UV116" s="10"/>
      <c r="UW116" s="10"/>
      <c r="UX116" s="10"/>
      <c r="UY116" s="10"/>
      <c r="UZ116" s="10"/>
      <c r="VA116" s="10"/>
      <c r="VB116" s="10"/>
      <c r="VC116" s="10"/>
      <c r="VD116" s="10"/>
      <c r="VE116" s="10"/>
      <c r="VF116" s="10"/>
      <c r="VG116" s="10"/>
      <c r="VH116" s="10"/>
      <c r="VI116" s="10"/>
      <c r="VJ116" s="10"/>
      <c r="VK116" s="10"/>
      <c r="VL116" s="10"/>
      <c r="VM116" s="10"/>
      <c r="VN116" s="10"/>
      <c r="VO116" s="10"/>
      <c r="VP116" s="10"/>
      <c r="VQ116" s="10"/>
      <c r="VR116" s="10"/>
      <c r="VS116" s="10"/>
      <c r="VT116" s="10"/>
      <c r="VU116" s="10"/>
      <c r="VV116" s="10"/>
      <c r="VW116" s="10"/>
      <c r="VX116" s="10"/>
      <c r="VY116" s="10"/>
      <c r="VZ116" s="10"/>
      <c r="WA116" s="10"/>
      <c r="WB116" s="10"/>
      <c r="WC116" s="10"/>
      <c r="WD116" s="10"/>
      <c r="WE116" s="10"/>
      <c r="WF116" s="10"/>
      <c r="WG116" s="10"/>
      <c r="WH116" s="10"/>
      <c r="WI116" s="10"/>
      <c r="WJ116" s="10"/>
      <c r="WK116" s="10"/>
      <c r="WL116" s="10"/>
      <c r="WM116" s="10"/>
      <c r="WN116" s="10"/>
      <c r="WO116" s="10"/>
      <c r="WP116" s="10"/>
      <c r="WQ116" s="10"/>
      <c r="WR116" s="10"/>
      <c r="WS116" s="10"/>
      <c r="WT116" s="10"/>
      <c r="WU116" s="10"/>
      <c r="WV116" s="10"/>
      <c r="WW116" s="10"/>
      <c r="WX116" s="10"/>
      <c r="WY116" s="10"/>
      <c r="WZ116" s="10"/>
      <c r="XA116" s="10"/>
      <c r="XB116" s="10"/>
      <c r="XC116" s="10"/>
      <c r="XD116" s="10"/>
      <c r="XE116" s="10"/>
      <c r="XF116" s="10"/>
      <c r="XG116" s="10"/>
      <c r="XH116" s="10"/>
      <c r="XI116" s="10"/>
      <c r="XJ116" s="10"/>
      <c r="XK116" s="10"/>
      <c r="XL116" s="10"/>
      <c r="XM116" s="10"/>
      <c r="XN116" s="10"/>
      <c r="XO116" s="10"/>
      <c r="XP116" s="10"/>
      <c r="XQ116" s="10"/>
      <c r="XR116" s="10"/>
      <c r="XS116" s="10"/>
      <c r="XT116" s="10"/>
      <c r="XU116" s="10"/>
      <c r="XV116" s="10"/>
      <c r="XW116" s="10"/>
      <c r="XX116" s="10"/>
      <c r="XY116" s="10"/>
      <c r="XZ116" s="10"/>
      <c r="YA116" s="10"/>
      <c r="YB116" s="10"/>
      <c r="YC116" s="10"/>
      <c r="YD116" s="10"/>
      <c r="YE116" s="10"/>
      <c r="YF116" s="10"/>
      <c r="YG116" s="10"/>
      <c r="YH116" s="10"/>
      <c r="YI116" s="10"/>
      <c r="YJ116" s="10"/>
      <c r="YK116" s="10"/>
      <c r="YL116" s="10"/>
      <c r="YM116" s="10"/>
      <c r="YN116" s="10"/>
      <c r="YO116" s="10"/>
      <c r="YP116" s="10"/>
      <c r="YQ116" s="10"/>
      <c r="YR116" s="10"/>
      <c r="YS116" s="10"/>
      <c r="YT116" s="10"/>
      <c r="YU116" s="10"/>
      <c r="YV116" s="10"/>
      <c r="YW116" s="10"/>
      <c r="YX116" s="10"/>
      <c r="YY116" s="10"/>
      <c r="YZ116" s="10"/>
      <c r="ZA116" s="10"/>
      <c r="ZB116" s="10"/>
      <c r="ZC116" s="10"/>
      <c r="ZD116" s="10"/>
      <c r="ZE116" s="10"/>
      <c r="ZF116" s="10"/>
      <c r="ZG116" s="10"/>
      <c r="ZH116" s="10"/>
      <c r="ZI116" s="10"/>
      <c r="ZJ116" s="10"/>
      <c r="ZK116" s="10"/>
      <c r="ZL116" s="10"/>
      <c r="ZM116" s="10"/>
      <c r="ZN116" s="10"/>
      <c r="ZO116" s="10"/>
      <c r="ZP116" s="10"/>
      <c r="ZQ116" s="10"/>
      <c r="ZR116" s="10"/>
      <c r="ZS116" s="10"/>
      <c r="ZT116" s="10"/>
      <c r="ZU116" s="10"/>
      <c r="ZV116" s="10"/>
      <c r="ZW116" s="10"/>
      <c r="ZX116" s="10"/>
      <c r="ZY116" s="10"/>
      <c r="ZZ116" s="10"/>
      <c r="AAA116" s="10"/>
      <c r="AAB116" s="10"/>
      <c r="AAC116" s="10"/>
      <c r="AAD116" s="10"/>
      <c r="AAE116" s="10"/>
      <c r="AAF116" s="10"/>
      <c r="AAG116" s="10"/>
      <c r="AAH116" s="10"/>
      <c r="AAI116" s="10"/>
      <c r="AAJ116" s="10"/>
      <c r="AAK116" s="10"/>
      <c r="AAL116" s="10"/>
      <c r="AAM116" s="10"/>
      <c r="AAN116" s="10"/>
      <c r="AAO116" s="10"/>
      <c r="AAP116" s="10"/>
      <c r="AAQ116" s="10"/>
      <c r="AAR116" s="10"/>
      <c r="AAS116" s="10"/>
      <c r="AAT116" s="10"/>
      <c r="AAU116" s="10"/>
      <c r="AAV116" s="10"/>
      <c r="AAW116" s="10"/>
      <c r="AAX116" s="10"/>
      <c r="AAY116" s="10"/>
      <c r="AAZ116" s="10"/>
      <c r="ABA116" s="10"/>
      <c r="ABB116" s="10"/>
      <c r="ABC116" s="10"/>
      <c r="ABD116" s="10"/>
      <c r="ABE116" s="10"/>
      <c r="ABF116" s="10"/>
      <c r="ABG116" s="10"/>
      <c r="ABH116" s="10"/>
      <c r="ABI116" s="10"/>
      <c r="ABJ116" s="10"/>
      <c r="ABK116" s="10"/>
      <c r="ABL116" s="10"/>
      <c r="ABM116" s="10"/>
      <c r="ABN116" s="10"/>
      <c r="ABO116" s="10"/>
      <c r="ABP116" s="10"/>
      <c r="ABQ116" s="10"/>
      <c r="ABR116" s="10"/>
      <c r="ABS116" s="10"/>
      <c r="ABT116" s="10"/>
      <c r="ABU116" s="10"/>
      <c r="ABV116" s="10"/>
      <c r="ABW116" s="10"/>
      <c r="ABX116" s="10"/>
      <c r="ABY116" s="10"/>
      <c r="ABZ116" s="10"/>
      <c r="ACA116" s="10"/>
      <c r="ACB116" s="10"/>
      <c r="ACC116" s="10"/>
      <c r="ACD116" s="10"/>
      <c r="ACE116" s="10"/>
      <c r="ACF116" s="10"/>
      <c r="ACG116" s="10"/>
      <c r="ACH116" s="10"/>
      <c r="ACI116" s="10"/>
      <c r="ACJ116" s="10"/>
      <c r="ACK116" s="10"/>
      <c r="ACL116" s="10"/>
      <c r="ACM116" s="10"/>
      <c r="ACN116" s="10"/>
      <c r="ACO116" s="10"/>
      <c r="ACP116" s="10"/>
      <c r="ACQ116" s="10"/>
      <c r="ACR116" s="10"/>
      <c r="ACS116" s="10"/>
      <c r="ACT116" s="10"/>
      <c r="ACU116" s="10"/>
      <c r="ACV116" s="10"/>
      <c r="ACW116" s="10"/>
      <c r="ACX116" s="10"/>
      <c r="ACY116" s="10"/>
      <c r="ACZ116" s="10"/>
      <c r="ADA116" s="10"/>
    </row>
    <row r="117" spans="1:781" s="106" customFormat="1" ht="36" x14ac:dyDescent="0.3">
      <c r="A117" s="82">
        <v>1</v>
      </c>
      <c r="B117" s="69" t="s">
        <v>419</v>
      </c>
      <c r="C117" s="46" t="s">
        <v>70</v>
      </c>
      <c r="D117" s="47" t="s">
        <v>420</v>
      </c>
      <c r="E117" s="47" t="s">
        <v>135</v>
      </c>
      <c r="F117" s="47">
        <v>7</v>
      </c>
      <c r="G117" s="104">
        <v>800000</v>
      </c>
      <c r="H117" s="47">
        <v>1</v>
      </c>
      <c r="I117" s="47" t="s">
        <v>45</v>
      </c>
      <c r="J117" s="47" t="s">
        <v>46</v>
      </c>
      <c r="K117" s="120">
        <v>221</v>
      </c>
      <c r="L117" s="50">
        <v>2000</v>
      </c>
      <c r="M117" s="51">
        <v>36555</v>
      </c>
      <c r="N117" s="52">
        <v>100000</v>
      </c>
      <c r="O117" s="53">
        <v>100</v>
      </c>
      <c r="P117" s="53"/>
      <c r="Q117" s="54" t="s">
        <v>421</v>
      </c>
      <c r="R117" s="55" t="s">
        <v>422</v>
      </c>
      <c r="S117" s="56" t="s">
        <v>423</v>
      </c>
      <c r="T117" s="57" t="str">
        <f t="shared" si="10"/>
        <v>Au</v>
      </c>
      <c r="U117" s="56"/>
      <c r="V117" s="56"/>
      <c r="W117" s="56"/>
      <c r="X117" s="56"/>
      <c r="Y117" s="56">
        <v>1999</v>
      </c>
      <c r="Z117" s="56"/>
      <c r="AA117" s="56" t="s">
        <v>424</v>
      </c>
      <c r="AB117" s="10"/>
      <c r="AC117" s="58">
        <f t="shared" si="24"/>
        <v>5.2724457241256045E-2</v>
      </c>
      <c r="AD117" s="58">
        <f t="shared" si="25"/>
        <v>2.5641025641025643</v>
      </c>
      <c r="AE117" s="58">
        <f t="shared" si="26"/>
        <v>0</v>
      </c>
      <c r="AF117" s="58">
        <f t="shared" si="27"/>
        <v>2.6168270213438203</v>
      </c>
      <c r="AG117" s="59"/>
      <c r="AH117" s="59">
        <f t="shared" si="28"/>
        <v>2.6168270213438203</v>
      </c>
      <c r="AI117" s="59">
        <f t="shared" si="29"/>
        <v>0</v>
      </c>
      <c r="AJ117" s="59">
        <f t="shared" si="30"/>
        <v>0</v>
      </c>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c r="LH117" s="10"/>
      <c r="LI117" s="10"/>
      <c r="LJ117" s="10"/>
      <c r="LK117" s="10"/>
      <c r="LL117" s="10"/>
      <c r="LM117" s="10"/>
      <c r="LN117" s="10"/>
      <c r="LO117" s="10"/>
      <c r="LP117" s="10"/>
      <c r="LQ117" s="10"/>
      <c r="LR117" s="10"/>
      <c r="LS117" s="10"/>
      <c r="LT117" s="10"/>
      <c r="LU117" s="10"/>
      <c r="LV117" s="10"/>
      <c r="LW117" s="10"/>
      <c r="LX117" s="10"/>
      <c r="LY117" s="10"/>
      <c r="LZ117" s="10"/>
      <c r="MA117" s="10"/>
      <c r="MB117" s="10"/>
      <c r="MC117" s="10"/>
      <c r="MD117" s="10"/>
      <c r="ME117" s="10"/>
      <c r="MF117" s="10"/>
      <c r="MG117" s="10"/>
      <c r="MH117" s="10"/>
      <c r="MI117" s="10"/>
      <c r="MJ117" s="10"/>
      <c r="MK117" s="10"/>
      <c r="ML117" s="10"/>
      <c r="MM117" s="10"/>
      <c r="MN117" s="10"/>
      <c r="MO117" s="10"/>
      <c r="MP117" s="10"/>
      <c r="MQ117" s="10"/>
      <c r="MR117" s="10"/>
      <c r="MS117" s="10"/>
      <c r="MT117" s="10"/>
      <c r="MU117" s="10"/>
      <c r="MV117" s="10"/>
      <c r="MW117" s="10"/>
      <c r="MX117" s="10"/>
      <c r="MY117" s="10"/>
      <c r="MZ117" s="10"/>
      <c r="NA117" s="10"/>
      <c r="NB117" s="10"/>
      <c r="NC117" s="10"/>
      <c r="ND117" s="10"/>
      <c r="NE117" s="10"/>
      <c r="NF117" s="10"/>
      <c r="NG117" s="10"/>
      <c r="NH117" s="10"/>
      <c r="NI117" s="10"/>
      <c r="NJ117" s="10"/>
      <c r="NK117" s="10"/>
      <c r="NL117" s="10"/>
      <c r="NM117" s="10"/>
      <c r="NN117" s="10"/>
      <c r="NO117" s="10"/>
      <c r="NP117" s="10"/>
      <c r="NQ117" s="10"/>
      <c r="NR117" s="10"/>
      <c r="NS117" s="10"/>
      <c r="NT117" s="10"/>
      <c r="NU117" s="10"/>
      <c r="NV117" s="10"/>
      <c r="NW117" s="10"/>
      <c r="NX117" s="10"/>
      <c r="NY117" s="10"/>
      <c r="NZ117" s="10"/>
      <c r="OA117" s="10"/>
      <c r="OB117" s="10"/>
      <c r="OC117" s="10"/>
      <c r="OD117" s="10"/>
      <c r="OE117" s="10"/>
      <c r="OF117" s="10"/>
      <c r="OG117" s="10"/>
      <c r="OH117" s="10"/>
      <c r="OI117" s="10"/>
      <c r="OJ117" s="10"/>
      <c r="OK117" s="10"/>
      <c r="OL117" s="10"/>
      <c r="OM117" s="10"/>
      <c r="ON117" s="10"/>
      <c r="OO117" s="10"/>
      <c r="OP117" s="10"/>
      <c r="OQ117" s="10"/>
      <c r="OR117" s="10"/>
      <c r="OS117" s="10"/>
      <c r="OT117" s="10"/>
      <c r="OU117" s="10"/>
      <c r="OV117" s="10"/>
      <c r="OW117" s="10"/>
      <c r="OX117" s="10"/>
      <c r="OY117" s="10"/>
      <c r="OZ117" s="10"/>
      <c r="PA117" s="10"/>
      <c r="PB117" s="10"/>
      <c r="PC117" s="10"/>
      <c r="PD117" s="10"/>
      <c r="PE117" s="10"/>
      <c r="PF117" s="10"/>
      <c r="PG117" s="10"/>
      <c r="PH117" s="10"/>
      <c r="PI117" s="10"/>
      <c r="PJ117" s="10"/>
      <c r="PK117" s="10"/>
      <c r="PL117" s="10"/>
      <c r="PM117" s="10"/>
      <c r="PN117" s="10"/>
      <c r="PO117" s="10"/>
      <c r="PP117" s="10"/>
      <c r="PQ117" s="10"/>
      <c r="PR117" s="10"/>
      <c r="PS117" s="10"/>
      <c r="PT117" s="10"/>
      <c r="PU117" s="10"/>
      <c r="PV117" s="10"/>
      <c r="PW117" s="10"/>
      <c r="PX117" s="10"/>
      <c r="PY117" s="10"/>
      <c r="PZ117" s="10"/>
      <c r="QA117" s="10"/>
      <c r="QB117" s="10"/>
      <c r="QC117" s="10"/>
      <c r="QD117" s="10"/>
      <c r="QE117" s="10"/>
      <c r="QF117" s="10"/>
      <c r="QG117" s="10"/>
      <c r="QH117" s="10"/>
      <c r="QI117" s="10"/>
      <c r="QJ117" s="10"/>
      <c r="QK117" s="10"/>
      <c r="QL117" s="10"/>
      <c r="QM117" s="10"/>
      <c r="QN117" s="10"/>
      <c r="QO117" s="10"/>
      <c r="QP117" s="10"/>
      <c r="QQ117" s="10"/>
      <c r="QR117" s="10"/>
      <c r="QS117" s="10"/>
      <c r="QT117" s="10"/>
      <c r="QU117" s="10"/>
      <c r="QV117" s="10"/>
      <c r="QW117" s="10"/>
      <c r="QX117" s="10"/>
      <c r="QY117" s="10"/>
      <c r="QZ117" s="10"/>
      <c r="RA117" s="10"/>
      <c r="RB117" s="10"/>
      <c r="RC117" s="10"/>
      <c r="RD117" s="10"/>
      <c r="RE117" s="10"/>
      <c r="RF117" s="10"/>
      <c r="RG117" s="10"/>
      <c r="RH117" s="10"/>
      <c r="RI117" s="10"/>
      <c r="RJ117" s="10"/>
      <c r="RK117" s="10"/>
      <c r="RL117" s="10"/>
      <c r="RM117" s="10"/>
      <c r="RN117" s="10"/>
      <c r="RO117" s="10"/>
      <c r="RP117" s="10"/>
      <c r="RQ117" s="10"/>
      <c r="RR117" s="10"/>
      <c r="RS117" s="10"/>
      <c r="RT117" s="10"/>
      <c r="RU117" s="10"/>
      <c r="RV117" s="10"/>
      <c r="RW117" s="10"/>
      <c r="RX117" s="10"/>
      <c r="RY117" s="10"/>
      <c r="RZ117" s="10"/>
      <c r="SA117" s="10"/>
      <c r="SB117" s="10"/>
      <c r="SC117" s="10"/>
      <c r="SD117" s="10"/>
      <c r="SE117" s="10"/>
      <c r="SF117" s="10"/>
      <c r="SG117" s="10"/>
      <c r="SH117" s="10"/>
      <c r="SI117" s="10"/>
      <c r="SJ117" s="10"/>
      <c r="SK117" s="10"/>
      <c r="SL117" s="10"/>
      <c r="SM117" s="10"/>
      <c r="SN117" s="10"/>
      <c r="SO117" s="10"/>
      <c r="SP117" s="10"/>
      <c r="SQ117" s="10"/>
      <c r="SR117" s="10"/>
      <c r="SS117" s="10"/>
      <c r="ST117" s="10"/>
      <c r="SU117" s="10"/>
      <c r="SV117" s="10"/>
      <c r="SW117" s="10"/>
      <c r="SX117" s="10"/>
      <c r="SY117" s="10"/>
      <c r="SZ117" s="10"/>
      <c r="TA117" s="10"/>
      <c r="TB117" s="10"/>
      <c r="TC117" s="10"/>
      <c r="TD117" s="10"/>
      <c r="TE117" s="10"/>
      <c r="TF117" s="10"/>
      <c r="TG117" s="10"/>
      <c r="TH117" s="10"/>
      <c r="TI117" s="10"/>
      <c r="TJ117" s="10"/>
      <c r="TK117" s="10"/>
      <c r="TL117" s="10"/>
      <c r="TM117" s="10"/>
      <c r="TN117" s="10"/>
      <c r="TO117" s="10"/>
      <c r="TP117" s="10"/>
      <c r="TQ117" s="10"/>
      <c r="TR117" s="10"/>
      <c r="TS117" s="10"/>
      <c r="TT117" s="10"/>
      <c r="TU117" s="10"/>
      <c r="TV117" s="10"/>
      <c r="TW117" s="10"/>
      <c r="TX117" s="10"/>
      <c r="TY117" s="10"/>
      <c r="TZ117" s="10"/>
      <c r="UA117" s="10"/>
      <c r="UB117" s="10"/>
      <c r="UC117" s="10"/>
      <c r="UD117" s="10"/>
      <c r="UE117" s="10"/>
      <c r="UF117" s="10"/>
      <c r="UG117" s="10"/>
      <c r="UH117" s="10"/>
      <c r="UI117" s="10"/>
      <c r="UJ117" s="10"/>
      <c r="UK117" s="10"/>
      <c r="UL117" s="10"/>
      <c r="UM117" s="10"/>
      <c r="UN117" s="10"/>
      <c r="UO117" s="10"/>
      <c r="UP117" s="10"/>
      <c r="UQ117" s="10"/>
      <c r="UR117" s="10"/>
      <c r="US117" s="10"/>
      <c r="UT117" s="10"/>
      <c r="UU117" s="10"/>
      <c r="UV117" s="10"/>
      <c r="UW117" s="10"/>
      <c r="UX117" s="10"/>
      <c r="UY117" s="10"/>
      <c r="UZ117" s="10"/>
      <c r="VA117" s="10"/>
      <c r="VB117" s="10"/>
      <c r="VC117" s="10"/>
      <c r="VD117" s="10"/>
      <c r="VE117" s="10"/>
      <c r="VF117" s="10"/>
      <c r="VG117" s="10"/>
      <c r="VH117" s="10"/>
      <c r="VI117" s="10"/>
      <c r="VJ117" s="10"/>
      <c r="VK117" s="10"/>
      <c r="VL117" s="10"/>
      <c r="VM117" s="10"/>
      <c r="VN117" s="10"/>
      <c r="VO117" s="10"/>
      <c r="VP117" s="10"/>
      <c r="VQ117" s="10"/>
      <c r="VR117" s="10"/>
      <c r="VS117" s="10"/>
      <c r="VT117" s="10"/>
      <c r="VU117" s="10"/>
      <c r="VV117" s="10"/>
      <c r="VW117" s="10"/>
      <c r="VX117" s="10"/>
      <c r="VY117" s="10"/>
      <c r="VZ117" s="10"/>
      <c r="WA117" s="10"/>
      <c r="WB117" s="10"/>
      <c r="WC117" s="10"/>
      <c r="WD117" s="10"/>
      <c r="WE117" s="10"/>
      <c r="WF117" s="10"/>
      <c r="WG117" s="10"/>
      <c r="WH117" s="10"/>
      <c r="WI117" s="10"/>
      <c r="WJ117" s="10"/>
      <c r="WK117" s="10"/>
      <c r="WL117" s="10"/>
      <c r="WM117" s="10"/>
      <c r="WN117" s="10"/>
      <c r="WO117" s="10"/>
      <c r="WP117" s="10"/>
      <c r="WQ117" s="10"/>
      <c r="WR117" s="10"/>
      <c r="WS117" s="10"/>
      <c r="WT117" s="10"/>
      <c r="WU117" s="10"/>
      <c r="WV117" s="10"/>
      <c r="WW117" s="10"/>
      <c r="WX117" s="10"/>
      <c r="WY117" s="10"/>
      <c r="WZ117" s="10"/>
      <c r="XA117" s="10"/>
      <c r="XB117" s="10"/>
      <c r="XC117" s="10"/>
      <c r="XD117" s="10"/>
      <c r="XE117" s="10"/>
      <c r="XF117" s="10"/>
      <c r="XG117" s="10"/>
      <c r="XH117" s="10"/>
      <c r="XI117" s="10"/>
      <c r="XJ117" s="10"/>
      <c r="XK117" s="10"/>
      <c r="XL117" s="10"/>
      <c r="XM117" s="10"/>
      <c r="XN117" s="10"/>
      <c r="XO117" s="10"/>
      <c r="XP117" s="10"/>
      <c r="XQ117" s="10"/>
      <c r="XR117" s="10"/>
      <c r="XS117" s="10"/>
      <c r="XT117" s="10"/>
      <c r="XU117" s="10"/>
      <c r="XV117" s="10"/>
      <c r="XW117" s="10"/>
      <c r="XX117" s="10"/>
      <c r="XY117" s="10"/>
      <c r="XZ117" s="10"/>
      <c r="YA117" s="10"/>
      <c r="YB117" s="10"/>
      <c r="YC117" s="10"/>
      <c r="YD117" s="10"/>
      <c r="YE117" s="10"/>
      <c r="YF117" s="10"/>
      <c r="YG117" s="10"/>
      <c r="YH117" s="10"/>
      <c r="YI117" s="10"/>
      <c r="YJ117" s="10"/>
      <c r="YK117" s="10"/>
      <c r="YL117" s="10"/>
      <c r="YM117" s="10"/>
      <c r="YN117" s="10"/>
      <c r="YO117" s="10"/>
      <c r="YP117" s="10"/>
      <c r="YQ117" s="10"/>
      <c r="YR117" s="10"/>
      <c r="YS117" s="10"/>
      <c r="YT117" s="10"/>
      <c r="YU117" s="10"/>
      <c r="YV117" s="10"/>
      <c r="YW117" s="10"/>
      <c r="YX117" s="10"/>
      <c r="YY117" s="10"/>
      <c r="YZ117" s="10"/>
      <c r="ZA117" s="10"/>
      <c r="ZB117" s="10"/>
      <c r="ZC117" s="10"/>
      <c r="ZD117" s="10"/>
      <c r="ZE117" s="10"/>
      <c r="ZF117" s="10"/>
      <c r="ZG117" s="10"/>
      <c r="ZH117" s="10"/>
      <c r="ZI117" s="10"/>
      <c r="ZJ117" s="10"/>
      <c r="ZK117" s="10"/>
      <c r="ZL117" s="10"/>
      <c r="ZM117" s="10"/>
      <c r="ZN117" s="10"/>
      <c r="ZO117" s="10"/>
      <c r="ZP117" s="10"/>
      <c r="ZQ117" s="10"/>
      <c r="ZR117" s="10"/>
      <c r="ZS117" s="10"/>
      <c r="ZT117" s="10"/>
      <c r="ZU117" s="10"/>
      <c r="ZV117" s="10"/>
      <c r="ZW117" s="10"/>
      <c r="ZX117" s="10"/>
      <c r="ZY117" s="10"/>
      <c r="ZZ117" s="10"/>
      <c r="AAA117" s="10"/>
      <c r="AAB117" s="10"/>
      <c r="AAC117" s="10"/>
      <c r="AAD117" s="10"/>
      <c r="AAE117" s="10"/>
      <c r="AAF117" s="10"/>
      <c r="AAG117" s="10"/>
      <c r="AAH117" s="10"/>
      <c r="AAI117" s="10"/>
      <c r="AAJ117" s="10"/>
      <c r="AAK117" s="10"/>
      <c r="AAL117" s="10"/>
      <c r="AAM117" s="10"/>
      <c r="AAN117" s="10"/>
      <c r="AAO117" s="10"/>
      <c r="AAP117" s="10"/>
      <c r="AAQ117" s="10"/>
      <c r="AAR117" s="10"/>
      <c r="AAS117" s="10"/>
      <c r="AAT117" s="10"/>
      <c r="AAU117" s="10"/>
      <c r="AAV117" s="10"/>
      <c r="AAW117" s="10"/>
      <c r="AAX117" s="10"/>
      <c r="AAY117" s="10"/>
      <c r="AAZ117" s="10"/>
      <c r="ABA117" s="10"/>
      <c r="ABB117" s="10"/>
      <c r="ABC117" s="10"/>
      <c r="ABD117" s="10"/>
      <c r="ABE117" s="10"/>
      <c r="ABF117" s="10"/>
      <c r="ABG117" s="10"/>
      <c r="ABH117" s="10"/>
      <c r="ABI117" s="10"/>
      <c r="ABJ117" s="10"/>
      <c r="ABK117" s="10"/>
      <c r="ABL117" s="10"/>
      <c r="ABM117" s="10"/>
      <c r="ABN117" s="10"/>
      <c r="ABO117" s="10"/>
      <c r="ABP117" s="10"/>
      <c r="ABQ117" s="10"/>
      <c r="ABR117" s="10"/>
      <c r="ABS117" s="10"/>
      <c r="ABT117" s="10"/>
      <c r="ABU117" s="10"/>
      <c r="ABV117" s="10"/>
      <c r="ABW117" s="10"/>
      <c r="ABX117" s="10"/>
      <c r="ABY117" s="10"/>
      <c r="ABZ117" s="10"/>
      <c r="ACA117" s="10"/>
      <c r="ACB117" s="10"/>
      <c r="ACC117" s="10"/>
      <c r="ACD117" s="10"/>
      <c r="ACE117" s="10"/>
      <c r="ACF117" s="10"/>
      <c r="ACG117" s="10"/>
      <c r="ACH117" s="10"/>
      <c r="ACI117" s="10"/>
      <c r="ACJ117" s="10"/>
      <c r="ACK117" s="10"/>
      <c r="ACL117" s="10"/>
      <c r="ACM117" s="10"/>
      <c r="ACN117" s="10"/>
      <c r="ACO117" s="10"/>
      <c r="ACP117" s="10"/>
      <c r="ACQ117" s="10"/>
      <c r="ACR117" s="10"/>
      <c r="ACS117" s="10"/>
      <c r="ACT117" s="10"/>
      <c r="ACU117" s="10"/>
      <c r="ACV117" s="10"/>
      <c r="ACW117" s="10"/>
      <c r="ACX117" s="10"/>
      <c r="ACY117" s="10"/>
      <c r="ACZ117" s="10"/>
      <c r="ADA117" s="10"/>
    </row>
    <row r="118" spans="1:781" s="106" customFormat="1" ht="15.6" x14ac:dyDescent="0.3">
      <c r="A118" s="82">
        <v>1</v>
      </c>
      <c r="B118" s="123" t="s">
        <v>425</v>
      </c>
      <c r="C118" s="124" t="s">
        <v>97</v>
      </c>
      <c r="D118" s="125"/>
      <c r="E118" s="125"/>
      <c r="F118" s="125"/>
      <c r="G118" s="73"/>
      <c r="H118" s="125">
        <v>1</v>
      </c>
      <c r="I118" s="125" t="s">
        <v>81</v>
      </c>
      <c r="J118" s="125" t="s">
        <v>46</v>
      </c>
      <c r="K118" s="126" t="s">
        <v>42</v>
      </c>
      <c r="L118" s="127">
        <v>1999</v>
      </c>
      <c r="M118" s="89">
        <v>36381</v>
      </c>
      <c r="N118" s="128">
        <v>5700000</v>
      </c>
      <c r="O118" s="129"/>
      <c r="P118" s="129"/>
      <c r="Q118" s="78" t="s">
        <v>426</v>
      </c>
      <c r="R118" s="103" t="s">
        <v>427</v>
      </c>
      <c r="S118" s="56" t="s">
        <v>227</v>
      </c>
      <c r="T118" s="57" t="str">
        <f t="shared" si="10"/>
        <v>Cu</v>
      </c>
      <c r="U118" s="56">
        <v>2000</v>
      </c>
      <c r="V118" s="56">
        <v>0.34</v>
      </c>
      <c r="W118" s="56">
        <v>0.24</v>
      </c>
      <c r="X118" s="56">
        <v>0.53250245060432189</v>
      </c>
      <c r="Y118" s="56">
        <v>1955</v>
      </c>
      <c r="Z118" s="56">
        <v>575</v>
      </c>
      <c r="AA118" s="56" t="s">
        <v>228</v>
      </c>
      <c r="AB118" s="10"/>
      <c r="AC118" s="58">
        <f t="shared" si="24"/>
        <v>3.0052940627515947</v>
      </c>
      <c r="AD118" s="58">
        <f t="shared" si="25"/>
        <v>0</v>
      </c>
      <c r="AE118" s="58">
        <f t="shared" si="26"/>
        <v>0</v>
      </c>
      <c r="AF118" s="58">
        <f t="shared" si="27"/>
        <v>3.0052940627515947</v>
      </c>
      <c r="AG118" s="59"/>
      <c r="AH118" s="59">
        <f t="shared" si="28"/>
        <v>3.0052940627515947</v>
      </c>
      <c r="AI118" s="59">
        <f t="shared" si="29"/>
        <v>0</v>
      </c>
      <c r="AJ118" s="59">
        <f t="shared" si="30"/>
        <v>0</v>
      </c>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c r="JI118" s="10"/>
      <c r="JJ118" s="10"/>
      <c r="JK118" s="10"/>
      <c r="JL118" s="10"/>
      <c r="JM118" s="10"/>
      <c r="JN118" s="10"/>
      <c r="JO118" s="10"/>
      <c r="JP118" s="10"/>
      <c r="JQ118" s="10"/>
      <c r="JR118" s="10"/>
      <c r="JS118" s="10"/>
      <c r="JT118" s="10"/>
      <c r="JU118" s="10"/>
      <c r="JV118" s="10"/>
      <c r="JW118" s="10"/>
      <c r="JX118" s="10"/>
      <c r="JY118" s="10"/>
      <c r="JZ118" s="10"/>
      <c r="KA118" s="10"/>
      <c r="KB118" s="10"/>
      <c r="KC118" s="10"/>
      <c r="KD118" s="10"/>
      <c r="KE118" s="10"/>
      <c r="KF118" s="10"/>
      <c r="KG118" s="10"/>
      <c r="KH118" s="10"/>
      <c r="KI118" s="10"/>
      <c r="KJ118" s="10"/>
      <c r="KK118" s="10"/>
      <c r="KL118" s="10"/>
      <c r="KM118" s="10"/>
      <c r="KN118" s="10"/>
      <c r="KO118" s="10"/>
      <c r="KP118" s="10"/>
      <c r="KQ118" s="10"/>
      <c r="KR118" s="10"/>
      <c r="KS118" s="10"/>
      <c r="KT118" s="10"/>
      <c r="KU118" s="10"/>
      <c r="KV118" s="10"/>
      <c r="KW118" s="10"/>
      <c r="KX118" s="10"/>
      <c r="KY118" s="10"/>
      <c r="KZ118" s="10"/>
      <c r="LA118" s="10"/>
      <c r="LB118" s="10"/>
      <c r="LC118" s="10"/>
      <c r="LD118" s="10"/>
      <c r="LE118" s="10"/>
      <c r="LF118" s="10"/>
      <c r="LG118" s="10"/>
      <c r="LH118" s="10"/>
      <c r="LI118" s="10"/>
      <c r="LJ118" s="10"/>
      <c r="LK118" s="10"/>
      <c r="LL118" s="10"/>
      <c r="LM118" s="10"/>
      <c r="LN118" s="10"/>
      <c r="LO118" s="10"/>
      <c r="LP118" s="10"/>
      <c r="LQ118" s="10"/>
      <c r="LR118" s="10"/>
      <c r="LS118" s="10"/>
      <c r="LT118" s="10"/>
      <c r="LU118" s="10"/>
      <c r="LV118" s="10"/>
      <c r="LW118" s="10"/>
      <c r="LX118" s="10"/>
      <c r="LY118" s="10"/>
      <c r="LZ118" s="10"/>
      <c r="MA118" s="10"/>
      <c r="MB118" s="10"/>
      <c r="MC118" s="10"/>
      <c r="MD118" s="10"/>
      <c r="ME118" s="10"/>
      <c r="MF118" s="10"/>
      <c r="MG118" s="10"/>
      <c r="MH118" s="10"/>
      <c r="MI118" s="10"/>
      <c r="MJ118" s="10"/>
      <c r="MK118" s="10"/>
      <c r="ML118" s="10"/>
      <c r="MM118" s="10"/>
      <c r="MN118" s="10"/>
      <c r="MO118" s="10"/>
      <c r="MP118" s="10"/>
      <c r="MQ118" s="10"/>
      <c r="MR118" s="10"/>
      <c r="MS118" s="10"/>
      <c r="MT118" s="10"/>
      <c r="MU118" s="10"/>
      <c r="MV118" s="10"/>
      <c r="MW118" s="10"/>
      <c r="MX118" s="10"/>
      <c r="MY118" s="10"/>
      <c r="MZ118" s="10"/>
      <c r="NA118" s="10"/>
      <c r="NB118" s="10"/>
      <c r="NC118" s="10"/>
      <c r="ND118" s="10"/>
      <c r="NE118" s="10"/>
      <c r="NF118" s="10"/>
      <c r="NG118" s="10"/>
      <c r="NH118" s="10"/>
      <c r="NI118" s="10"/>
      <c r="NJ118" s="10"/>
      <c r="NK118" s="10"/>
      <c r="NL118" s="10"/>
      <c r="NM118" s="10"/>
      <c r="NN118" s="10"/>
      <c r="NO118" s="10"/>
      <c r="NP118" s="10"/>
      <c r="NQ118" s="10"/>
      <c r="NR118" s="10"/>
      <c r="NS118" s="10"/>
      <c r="NT118" s="10"/>
      <c r="NU118" s="10"/>
      <c r="NV118" s="10"/>
      <c r="NW118" s="10"/>
      <c r="NX118" s="10"/>
      <c r="NY118" s="10"/>
      <c r="NZ118" s="10"/>
      <c r="OA118" s="10"/>
      <c r="OB118" s="10"/>
      <c r="OC118" s="10"/>
      <c r="OD118" s="10"/>
      <c r="OE118" s="10"/>
      <c r="OF118" s="10"/>
      <c r="OG118" s="10"/>
      <c r="OH118" s="10"/>
      <c r="OI118" s="10"/>
      <c r="OJ118" s="10"/>
      <c r="OK118" s="10"/>
      <c r="OL118" s="10"/>
      <c r="OM118" s="10"/>
      <c r="ON118" s="10"/>
      <c r="OO118" s="10"/>
      <c r="OP118" s="10"/>
      <c r="OQ118" s="10"/>
      <c r="OR118" s="10"/>
      <c r="OS118" s="10"/>
      <c r="OT118" s="10"/>
      <c r="OU118" s="10"/>
      <c r="OV118" s="10"/>
      <c r="OW118" s="10"/>
      <c r="OX118" s="10"/>
      <c r="OY118" s="10"/>
      <c r="OZ118" s="10"/>
      <c r="PA118" s="10"/>
      <c r="PB118" s="10"/>
      <c r="PC118" s="10"/>
      <c r="PD118" s="10"/>
      <c r="PE118" s="10"/>
      <c r="PF118" s="10"/>
      <c r="PG118" s="10"/>
      <c r="PH118" s="10"/>
      <c r="PI118" s="10"/>
      <c r="PJ118" s="10"/>
      <c r="PK118" s="10"/>
      <c r="PL118" s="10"/>
      <c r="PM118" s="10"/>
      <c r="PN118" s="10"/>
      <c r="PO118" s="10"/>
      <c r="PP118" s="10"/>
      <c r="PQ118" s="10"/>
      <c r="PR118" s="10"/>
      <c r="PS118" s="10"/>
      <c r="PT118" s="10"/>
      <c r="PU118" s="10"/>
      <c r="PV118" s="10"/>
      <c r="PW118" s="10"/>
      <c r="PX118" s="10"/>
      <c r="PY118" s="10"/>
      <c r="PZ118" s="10"/>
      <c r="QA118" s="10"/>
      <c r="QB118" s="10"/>
      <c r="QC118" s="10"/>
      <c r="QD118" s="10"/>
      <c r="QE118" s="10"/>
      <c r="QF118" s="10"/>
      <c r="QG118" s="10"/>
      <c r="QH118" s="10"/>
      <c r="QI118" s="10"/>
      <c r="QJ118" s="10"/>
      <c r="QK118" s="10"/>
      <c r="QL118" s="10"/>
      <c r="QM118" s="10"/>
      <c r="QN118" s="10"/>
      <c r="QO118" s="10"/>
      <c r="QP118" s="10"/>
      <c r="QQ118" s="10"/>
      <c r="QR118" s="10"/>
      <c r="QS118" s="10"/>
      <c r="QT118" s="10"/>
      <c r="QU118" s="10"/>
      <c r="QV118" s="10"/>
      <c r="QW118" s="10"/>
      <c r="QX118" s="10"/>
      <c r="QY118" s="10"/>
      <c r="QZ118" s="10"/>
      <c r="RA118" s="10"/>
      <c r="RB118" s="10"/>
      <c r="RC118" s="10"/>
      <c r="RD118" s="10"/>
      <c r="RE118" s="10"/>
      <c r="RF118" s="10"/>
      <c r="RG118" s="10"/>
      <c r="RH118" s="10"/>
      <c r="RI118" s="10"/>
      <c r="RJ118" s="10"/>
      <c r="RK118" s="10"/>
      <c r="RL118" s="10"/>
      <c r="RM118" s="10"/>
      <c r="RN118" s="10"/>
      <c r="RO118" s="10"/>
      <c r="RP118" s="10"/>
      <c r="RQ118" s="10"/>
      <c r="RR118" s="10"/>
      <c r="RS118" s="10"/>
      <c r="RT118" s="10"/>
      <c r="RU118" s="10"/>
      <c r="RV118" s="10"/>
      <c r="RW118" s="10"/>
      <c r="RX118" s="10"/>
      <c r="RY118" s="10"/>
      <c r="RZ118" s="10"/>
      <c r="SA118" s="10"/>
      <c r="SB118" s="10"/>
      <c r="SC118" s="10"/>
      <c r="SD118" s="10"/>
      <c r="SE118" s="10"/>
      <c r="SF118" s="10"/>
      <c r="SG118" s="10"/>
      <c r="SH118" s="10"/>
      <c r="SI118" s="10"/>
      <c r="SJ118" s="10"/>
      <c r="SK118" s="10"/>
      <c r="SL118" s="10"/>
      <c r="SM118" s="10"/>
      <c r="SN118" s="10"/>
      <c r="SO118" s="10"/>
      <c r="SP118" s="10"/>
      <c r="SQ118" s="10"/>
      <c r="SR118" s="10"/>
      <c r="SS118" s="10"/>
      <c r="ST118" s="10"/>
      <c r="SU118" s="10"/>
      <c r="SV118" s="10"/>
      <c r="SW118" s="10"/>
      <c r="SX118" s="10"/>
      <c r="SY118" s="10"/>
      <c r="SZ118" s="10"/>
      <c r="TA118" s="10"/>
      <c r="TB118" s="10"/>
      <c r="TC118" s="10"/>
      <c r="TD118" s="10"/>
      <c r="TE118" s="10"/>
      <c r="TF118" s="10"/>
      <c r="TG118" s="10"/>
      <c r="TH118" s="10"/>
      <c r="TI118" s="10"/>
      <c r="TJ118" s="10"/>
      <c r="TK118" s="10"/>
      <c r="TL118" s="10"/>
      <c r="TM118" s="10"/>
      <c r="TN118" s="10"/>
      <c r="TO118" s="10"/>
      <c r="TP118" s="10"/>
      <c r="TQ118" s="10"/>
      <c r="TR118" s="10"/>
      <c r="TS118" s="10"/>
      <c r="TT118" s="10"/>
      <c r="TU118" s="10"/>
      <c r="TV118" s="10"/>
      <c r="TW118" s="10"/>
      <c r="TX118" s="10"/>
      <c r="TY118" s="10"/>
      <c r="TZ118" s="10"/>
      <c r="UA118" s="10"/>
      <c r="UB118" s="10"/>
      <c r="UC118" s="10"/>
      <c r="UD118" s="10"/>
      <c r="UE118" s="10"/>
      <c r="UF118" s="10"/>
      <c r="UG118" s="10"/>
      <c r="UH118" s="10"/>
      <c r="UI118" s="10"/>
      <c r="UJ118" s="10"/>
      <c r="UK118" s="10"/>
      <c r="UL118" s="10"/>
      <c r="UM118" s="10"/>
      <c r="UN118" s="10"/>
      <c r="UO118" s="10"/>
      <c r="UP118" s="10"/>
      <c r="UQ118" s="10"/>
      <c r="UR118" s="10"/>
      <c r="US118" s="10"/>
      <c r="UT118" s="10"/>
      <c r="UU118" s="10"/>
      <c r="UV118" s="10"/>
      <c r="UW118" s="10"/>
      <c r="UX118" s="10"/>
      <c r="UY118" s="10"/>
      <c r="UZ118" s="10"/>
      <c r="VA118" s="10"/>
      <c r="VB118" s="10"/>
      <c r="VC118" s="10"/>
      <c r="VD118" s="10"/>
      <c r="VE118" s="10"/>
      <c r="VF118" s="10"/>
      <c r="VG118" s="10"/>
      <c r="VH118" s="10"/>
      <c r="VI118" s="10"/>
      <c r="VJ118" s="10"/>
      <c r="VK118" s="10"/>
      <c r="VL118" s="10"/>
      <c r="VM118" s="10"/>
      <c r="VN118" s="10"/>
      <c r="VO118" s="10"/>
      <c r="VP118" s="10"/>
      <c r="VQ118" s="10"/>
      <c r="VR118" s="10"/>
      <c r="VS118" s="10"/>
      <c r="VT118" s="10"/>
      <c r="VU118" s="10"/>
      <c r="VV118" s="10"/>
      <c r="VW118" s="10"/>
      <c r="VX118" s="10"/>
      <c r="VY118" s="10"/>
      <c r="VZ118" s="10"/>
      <c r="WA118" s="10"/>
      <c r="WB118" s="10"/>
      <c r="WC118" s="10"/>
      <c r="WD118" s="10"/>
      <c r="WE118" s="10"/>
      <c r="WF118" s="10"/>
      <c r="WG118" s="10"/>
      <c r="WH118" s="10"/>
      <c r="WI118" s="10"/>
      <c r="WJ118" s="10"/>
      <c r="WK118" s="10"/>
      <c r="WL118" s="10"/>
      <c r="WM118" s="10"/>
      <c r="WN118" s="10"/>
      <c r="WO118" s="10"/>
      <c r="WP118" s="10"/>
      <c r="WQ118" s="10"/>
      <c r="WR118" s="10"/>
      <c r="WS118" s="10"/>
      <c r="WT118" s="10"/>
      <c r="WU118" s="10"/>
      <c r="WV118" s="10"/>
      <c r="WW118" s="10"/>
      <c r="WX118" s="10"/>
      <c r="WY118" s="10"/>
      <c r="WZ118" s="10"/>
      <c r="XA118" s="10"/>
      <c r="XB118" s="10"/>
      <c r="XC118" s="10"/>
      <c r="XD118" s="10"/>
      <c r="XE118" s="10"/>
      <c r="XF118" s="10"/>
      <c r="XG118" s="10"/>
      <c r="XH118" s="10"/>
      <c r="XI118" s="10"/>
      <c r="XJ118" s="10"/>
      <c r="XK118" s="10"/>
      <c r="XL118" s="10"/>
      <c r="XM118" s="10"/>
      <c r="XN118" s="10"/>
      <c r="XO118" s="10"/>
      <c r="XP118" s="10"/>
      <c r="XQ118" s="10"/>
      <c r="XR118" s="10"/>
      <c r="XS118" s="10"/>
      <c r="XT118" s="10"/>
      <c r="XU118" s="10"/>
      <c r="XV118" s="10"/>
      <c r="XW118" s="10"/>
      <c r="XX118" s="10"/>
      <c r="XY118" s="10"/>
      <c r="XZ118" s="10"/>
      <c r="YA118" s="10"/>
      <c r="YB118" s="10"/>
      <c r="YC118" s="10"/>
      <c r="YD118" s="10"/>
      <c r="YE118" s="10"/>
      <c r="YF118" s="10"/>
      <c r="YG118" s="10"/>
      <c r="YH118" s="10"/>
      <c r="YI118" s="10"/>
      <c r="YJ118" s="10"/>
      <c r="YK118" s="10"/>
      <c r="YL118" s="10"/>
      <c r="YM118" s="10"/>
      <c r="YN118" s="10"/>
      <c r="YO118" s="10"/>
      <c r="YP118" s="10"/>
      <c r="YQ118" s="10"/>
      <c r="YR118" s="10"/>
      <c r="YS118" s="10"/>
      <c r="YT118" s="10"/>
      <c r="YU118" s="10"/>
      <c r="YV118" s="10"/>
      <c r="YW118" s="10"/>
      <c r="YX118" s="10"/>
      <c r="YY118" s="10"/>
      <c r="YZ118" s="10"/>
      <c r="ZA118" s="10"/>
      <c r="ZB118" s="10"/>
      <c r="ZC118" s="10"/>
      <c r="ZD118" s="10"/>
      <c r="ZE118" s="10"/>
      <c r="ZF118" s="10"/>
      <c r="ZG118" s="10"/>
      <c r="ZH118" s="10"/>
      <c r="ZI118" s="10"/>
      <c r="ZJ118" s="10"/>
      <c r="ZK118" s="10"/>
      <c r="ZL118" s="10"/>
      <c r="ZM118" s="10"/>
      <c r="ZN118" s="10"/>
      <c r="ZO118" s="10"/>
      <c r="ZP118" s="10"/>
      <c r="ZQ118" s="10"/>
      <c r="ZR118" s="10"/>
      <c r="ZS118" s="10"/>
      <c r="ZT118" s="10"/>
      <c r="ZU118" s="10"/>
      <c r="ZV118" s="10"/>
      <c r="ZW118" s="10"/>
      <c r="ZX118" s="10"/>
      <c r="ZY118" s="10"/>
      <c r="ZZ118" s="10"/>
      <c r="AAA118" s="10"/>
      <c r="AAB118" s="10"/>
      <c r="AAC118" s="10"/>
      <c r="AAD118" s="10"/>
      <c r="AAE118" s="10"/>
      <c r="AAF118" s="10"/>
      <c r="AAG118" s="10"/>
      <c r="AAH118" s="10"/>
      <c r="AAI118" s="10"/>
      <c r="AAJ118" s="10"/>
      <c r="AAK118" s="10"/>
      <c r="AAL118" s="10"/>
      <c r="AAM118" s="10"/>
      <c r="AAN118" s="10"/>
      <c r="AAO118" s="10"/>
      <c r="AAP118" s="10"/>
      <c r="AAQ118" s="10"/>
      <c r="AAR118" s="10"/>
      <c r="AAS118" s="10"/>
      <c r="AAT118" s="10"/>
      <c r="AAU118" s="10"/>
      <c r="AAV118" s="10"/>
      <c r="AAW118" s="10"/>
      <c r="AAX118" s="10"/>
      <c r="AAY118" s="10"/>
      <c r="AAZ118" s="10"/>
      <c r="ABA118" s="10"/>
      <c r="ABB118" s="10"/>
      <c r="ABC118" s="10"/>
      <c r="ABD118" s="10"/>
      <c r="ABE118" s="10"/>
      <c r="ABF118" s="10"/>
      <c r="ABG118" s="10"/>
      <c r="ABH118" s="10"/>
      <c r="ABI118" s="10"/>
      <c r="ABJ118" s="10"/>
      <c r="ABK118" s="10"/>
      <c r="ABL118" s="10"/>
      <c r="ABM118" s="10"/>
      <c r="ABN118" s="10"/>
      <c r="ABO118" s="10"/>
      <c r="ABP118" s="10"/>
      <c r="ABQ118" s="10"/>
      <c r="ABR118" s="10"/>
      <c r="ABS118" s="10"/>
      <c r="ABT118" s="10"/>
      <c r="ABU118" s="10"/>
      <c r="ABV118" s="10"/>
      <c r="ABW118" s="10"/>
      <c r="ABX118" s="10"/>
      <c r="ABY118" s="10"/>
      <c r="ABZ118" s="10"/>
      <c r="ACA118" s="10"/>
      <c r="ACB118" s="10"/>
      <c r="ACC118" s="10"/>
      <c r="ACD118" s="10"/>
      <c r="ACE118" s="10"/>
      <c r="ACF118" s="10"/>
      <c r="ACG118" s="10"/>
      <c r="ACH118" s="10"/>
      <c r="ACI118" s="10"/>
      <c r="ACJ118" s="10"/>
      <c r="ACK118" s="10"/>
      <c r="ACL118" s="10"/>
      <c r="ACM118" s="10"/>
      <c r="ACN118" s="10"/>
      <c r="ACO118" s="10"/>
      <c r="ACP118" s="10"/>
      <c r="ACQ118" s="10"/>
      <c r="ACR118" s="10"/>
      <c r="ACS118" s="10"/>
      <c r="ACT118" s="10"/>
      <c r="ACU118" s="10"/>
      <c r="ACV118" s="10"/>
      <c r="ACW118" s="10"/>
      <c r="ACX118" s="10"/>
      <c r="ACY118" s="10"/>
      <c r="ACZ118" s="10"/>
      <c r="ADA118" s="10"/>
    </row>
    <row r="119" spans="1:781" s="106" customFormat="1" ht="24" x14ac:dyDescent="0.3">
      <c r="A119" s="60">
        <v>3</v>
      </c>
      <c r="B119" s="123" t="s">
        <v>428</v>
      </c>
      <c r="C119" s="124" t="s">
        <v>145</v>
      </c>
      <c r="D119" s="125" t="s">
        <v>429</v>
      </c>
      <c r="E119" s="125"/>
      <c r="F119" s="125"/>
      <c r="G119" s="73"/>
      <c r="H119" s="125">
        <v>1</v>
      </c>
      <c r="I119" s="125" t="s">
        <v>45</v>
      </c>
      <c r="J119" s="125" t="s">
        <v>260</v>
      </c>
      <c r="K119" s="126" t="s">
        <v>42</v>
      </c>
      <c r="L119" s="127">
        <v>1999</v>
      </c>
      <c r="M119" s="89">
        <v>36316</v>
      </c>
      <c r="N119" s="128">
        <v>10000</v>
      </c>
      <c r="O119" s="129"/>
      <c r="P119" s="129"/>
      <c r="Q119" s="78" t="s">
        <v>430</v>
      </c>
      <c r="R119" s="103" t="s">
        <v>431</v>
      </c>
      <c r="S119" s="56"/>
      <c r="T119" s="57" t="str">
        <f t="shared" si="10"/>
        <v>Au Ag</v>
      </c>
      <c r="U119" s="56"/>
      <c r="V119" s="56"/>
      <c r="W119" s="56"/>
      <c r="X119" s="56"/>
      <c r="Y119" s="56"/>
      <c r="Z119" s="56"/>
      <c r="AA119" s="56"/>
      <c r="AB119" s="10"/>
      <c r="AC119" s="58">
        <f t="shared" si="24"/>
        <v>5.2724457241256047E-3</v>
      </c>
      <c r="AD119" s="58">
        <f t="shared" si="25"/>
        <v>0</v>
      </c>
      <c r="AE119" s="58">
        <f t="shared" si="26"/>
        <v>0</v>
      </c>
      <c r="AF119" s="58">
        <f t="shared" si="27"/>
        <v>5.2724457241256047E-3</v>
      </c>
      <c r="AG119" s="59"/>
      <c r="AH119" s="59">
        <f t="shared" si="28"/>
        <v>0</v>
      </c>
      <c r="AI119" s="59">
        <f t="shared" si="29"/>
        <v>0</v>
      </c>
      <c r="AJ119" s="59">
        <f t="shared" si="30"/>
        <v>5.2724457241256047E-3</v>
      </c>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c r="JW119" s="10"/>
      <c r="JX119" s="10"/>
      <c r="JY119" s="10"/>
      <c r="JZ119" s="10"/>
      <c r="KA119" s="10"/>
      <c r="KB119" s="10"/>
      <c r="KC119" s="10"/>
      <c r="KD119" s="10"/>
      <c r="KE119" s="10"/>
      <c r="KF119" s="10"/>
      <c r="KG119" s="10"/>
      <c r="KH119" s="10"/>
      <c r="KI119" s="10"/>
      <c r="KJ119" s="10"/>
      <c r="KK119" s="10"/>
      <c r="KL119" s="10"/>
      <c r="KM119" s="10"/>
      <c r="KN119" s="10"/>
      <c r="KO119" s="10"/>
      <c r="KP119" s="10"/>
      <c r="KQ119" s="10"/>
      <c r="KR119" s="10"/>
      <c r="KS119" s="10"/>
      <c r="KT119" s="10"/>
      <c r="KU119" s="10"/>
      <c r="KV119" s="10"/>
      <c r="KW119" s="10"/>
      <c r="KX119" s="10"/>
      <c r="KY119" s="10"/>
      <c r="KZ119" s="10"/>
      <c r="LA119" s="10"/>
      <c r="LB119" s="10"/>
      <c r="LC119" s="10"/>
      <c r="LD119" s="10"/>
      <c r="LE119" s="10"/>
      <c r="LF119" s="10"/>
      <c r="LG119" s="10"/>
      <c r="LH119" s="10"/>
      <c r="LI119" s="10"/>
      <c r="LJ119" s="10"/>
      <c r="LK119" s="10"/>
      <c r="LL119" s="10"/>
      <c r="LM119" s="10"/>
      <c r="LN119" s="10"/>
      <c r="LO119" s="10"/>
      <c r="LP119" s="10"/>
      <c r="LQ119" s="10"/>
      <c r="LR119" s="10"/>
      <c r="LS119" s="10"/>
      <c r="LT119" s="10"/>
      <c r="LU119" s="10"/>
      <c r="LV119" s="10"/>
      <c r="LW119" s="10"/>
      <c r="LX119" s="10"/>
      <c r="LY119" s="10"/>
      <c r="LZ119" s="10"/>
      <c r="MA119" s="10"/>
      <c r="MB119" s="10"/>
      <c r="MC119" s="10"/>
      <c r="MD119" s="10"/>
      <c r="ME119" s="10"/>
      <c r="MF119" s="10"/>
      <c r="MG119" s="10"/>
      <c r="MH119" s="10"/>
      <c r="MI119" s="10"/>
      <c r="MJ119" s="10"/>
      <c r="MK119" s="10"/>
      <c r="ML119" s="10"/>
      <c r="MM119" s="10"/>
      <c r="MN119" s="10"/>
      <c r="MO119" s="10"/>
      <c r="MP119" s="10"/>
      <c r="MQ119" s="10"/>
      <c r="MR119" s="10"/>
      <c r="MS119" s="10"/>
      <c r="MT119" s="10"/>
      <c r="MU119" s="10"/>
      <c r="MV119" s="10"/>
      <c r="MW119" s="10"/>
      <c r="MX119" s="10"/>
      <c r="MY119" s="10"/>
      <c r="MZ119" s="10"/>
      <c r="NA119" s="10"/>
      <c r="NB119" s="10"/>
      <c r="NC119" s="10"/>
      <c r="ND119" s="10"/>
      <c r="NE119" s="10"/>
      <c r="NF119" s="10"/>
      <c r="NG119" s="10"/>
      <c r="NH119" s="10"/>
      <c r="NI119" s="10"/>
      <c r="NJ119" s="10"/>
      <c r="NK119" s="10"/>
      <c r="NL119" s="10"/>
      <c r="NM119" s="10"/>
      <c r="NN119" s="10"/>
      <c r="NO119" s="10"/>
      <c r="NP119" s="10"/>
      <c r="NQ119" s="10"/>
      <c r="NR119" s="10"/>
      <c r="NS119" s="10"/>
      <c r="NT119" s="10"/>
      <c r="NU119" s="10"/>
      <c r="NV119" s="10"/>
      <c r="NW119" s="10"/>
      <c r="NX119" s="10"/>
      <c r="NY119" s="10"/>
      <c r="NZ119" s="10"/>
      <c r="OA119" s="10"/>
      <c r="OB119" s="10"/>
      <c r="OC119" s="10"/>
      <c r="OD119" s="10"/>
      <c r="OE119" s="10"/>
      <c r="OF119" s="10"/>
      <c r="OG119" s="10"/>
      <c r="OH119" s="10"/>
      <c r="OI119" s="10"/>
      <c r="OJ119" s="10"/>
      <c r="OK119" s="10"/>
      <c r="OL119" s="10"/>
      <c r="OM119" s="10"/>
      <c r="ON119" s="10"/>
      <c r="OO119" s="10"/>
      <c r="OP119" s="10"/>
      <c r="OQ119" s="10"/>
      <c r="OR119" s="10"/>
      <c r="OS119" s="10"/>
      <c r="OT119" s="10"/>
      <c r="OU119" s="10"/>
      <c r="OV119" s="10"/>
      <c r="OW119" s="10"/>
      <c r="OX119" s="10"/>
      <c r="OY119" s="10"/>
      <c r="OZ119" s="10"/>
      <c r="PA119" s="10"/>
      <c r="PB119" s="10"/>
      <c r="PC119" s="10"/>
      <c r="PD119" s="10"/>
      <c r="PE119" s="10"/>
      <c r="PF119" s="10"/>
      <c r="PG119" s="10"/>
      <c r="PH119" s="10"/>
      <c r="PI119" s="10"/>
      <c r="PJ119" s="10"/>
      <c r="PK119" s="10"/>
      <c r="PL119" s="10"/>
      <c r="PM119" s="10"/>
      <c r="PN119" s="10"/>
      <c r="PO119" s="10"/>
      <c r="PP119" s="10"/>
      <c r="PQ119" s="10"/>
      <c r="PR119" s="10"/>
      <c r="PS119" s="10"/>
      <c r="PT119" s="10"/>
      <c r="PU119" s="10"/>
      <c r="PV119" s="10"/>
      <c r="PW119" s="10"/>
      <c r="PX119" s="10"/>
      <c r="PY119" s="10"/>
      <c r="PZ119" s="10"/>
      <c r="QA119" s="10"/>
      <c r="QB119" s="10"/>
      <c r="QC119" s="10"/>
      <c r="QD119" s="10"/>
      <c r="QE119" s="10"/>
      <c r="QF119" s="10"/>
      <c r="QG119" s="10"/>
      <c r="QH119" s="10"/>
      <c r="QI119" s="10"/>
      <c r="QJ119" s="10"/>
      <c r="QK119" s="10"/>
      <c r="QL119" s="10"/>
      <c r="QM119" s="10"/>
      <c r="QN119" s="10"/>
      <c r="QO119" s="10"/>
      <c r="QP119" s="10"/>
      <c r="QQ119" s="10"/>
      <c r="QR119" s="10"/>
      <c r="QS119" s="10"/>
      <c r="QT119" s="10"/>
      <c r="QU119" s="10"/>
      <c r="QV119" s="10"/>
      <c r="QW119" s="10"/>
      <c r="QX119" s="10"/>
      <c r="QY119" s="10"/>
      <c r="QZ119" s="10"/>
      <c r="RA119" s="10"/>
      <c r="RB119" s="10"/>
      <c r="RC119" s="10"/>
      <c r="RD119" s="10"/>
      <c r="RE119" s="10"/>
      <c r="RF119" s="10"/>
      <c r="RG119" s="10"/>
      <c r="RH119" s="10"/>
      <c r="RI119" s="10"/>
      <c r="RJ119" s="10"/>
      <c r="RK119" s="10"/>
      <c r="RL119" s="10"/>
      <c r="RM119" s="10"/>
      <c r="RN119" s="10"/>
      <c r="RO119" s="10"/>
      <c r="RP119" s="10"/>
      <c r="RQ119" s="10"/>
      <c r="RR119" s="10"/>
      <c r="RS119" s="10"/>
      <c r="RT119" s="10"/>
      <c r="RU119" s="10"/>
      <c r="RV119" s="10"/>
      <c r="RW119" s="10"/>
      <c r="RX119" s="10"/>
      <c r="RY119" s="10"/>
      <c r="RZ119" s="10"/>
      <c r="SA119" s="10"/>
      <c r="SB119" s="10"/>
      <c r="SC119" s="10"/>
      <c r="SD119" s="10"/>
      <c r="SE119" s="10"/>
      <c r="SF119" s="10"/>
      <c r="SG119" s="10"/>
      <c r="SH119" s="10"/>
      <c r="SI119" s="10"/>
      <c r="SJ119" s="10"/>
      <c r="SK119" s="10"/>
      <c r="SL119" s="10"/>
      <c r="SM119" s="10"/>
      <c r="SN119" s="10"/>
      <c r="SO119" s="10"/>
      <c r="SP119" s="10"/>
      <c r="SQ119" s="10"/>
      <c r="SR119" s="10"/>
      <c r="SS119" s="10"/>
      <c r="ST119" s="10"/>
      <c r="SU119" s="10"/>
      <c r="SV119" s="10"/>
      <c r="SW119" s="10"/>
      <c r="SX119" s="10"/>
      <c r="SY119" s="10"/>
      <c r="SZ119" s="10"/>
      <c r="TA119" s="10"/>
      <c r="TB119" s="10"/>
      <c r="TC119" s="10"/>
      <c r="TD119" s="10"/>
      <c r="TE119" s="10"/>
      <c r="TF119" s="10"/>
      <c r="TG119" s="10"/>
      <c r="TH119" s="10"/>
      <c r="TI119" s="10"/>
      <c r="TJ119" s="10"/>
      <c r="TK119" s="10"/>
      <c r="TL119" s="10"/>
      <c r="TM119" s="10"/>
      <c r="TN119" s="10"/>
      <c r="TO119" s="10"/>
      <c r="TP119" s="10"/>
      <c r="TQ119" s="10"/>
      <c r="TR119" s="10"/>
      <c r="TS119" s="10"/>
      <c r="TT119" s="10"/>
      <c r="TU119" s="10"/>
      <c r="TV119" s="10"/>
      <c r="TW119" s="10"/>
      <c r="TX119" s="10"/>
      <c r="TY119" s="10"/>
      <c r="TZ119" s="10"/>
      <c r="UA119" s="10"/>
      <c r="UB119" s="10"/>
      <c r="UC119" s="10"/>
      <c r="UD119" s="10"/>
      <c r="UE119" s="10"/>
      <c r="UF119" s="10"/>
      <c r="UG119" s="10"/>
      <c r="UH119" s="10"/>
      <c r="UI119" s="10"/>
      <c r="UJ119" s="10"/>
      <c r="UK119" s="10"/>
      <c r="UL119" s="10"/>
      <c r="UM119" s="10"/>
      <c r="UN119" s="10"/>
      <c r="UO119" s="10"/>
      <c r="UP119" s="10"/>
      <c r="UQ119" s="10"/>
      <c r="UR119" s="10"/>
      <c r="US119" s="10"/>
      <c r="UT119" s="10"/>
      <c r="UU119" s="10"/>
      <c r="UV119" s="10"/>
      <c r="UW119" s="10"/>
      <c r="UX119" s="10"/>
      <c r="UY119" s="10"/>
      <c r="UZ119" s="10"/>
      <c r="VA119" s="10"/>
      <c r="VB119" s="10"/>
      <c r="VC119" s="10"/>
      <c r="VD119" s="10"/>
      <c r="VE119" s="10"/>
      <c r="VF119" s="10"/>
      <c r="VG119" s="10"/>
      <c r="VH119" s="10"/>
      <c r="VI119" s="10"/>
      <c r="VJ119" s="10"/>
      <c r="VK119" s="10"/>
      <c r="VL119" s="10"/>
      <c r="VM119" s="10"/>
      <c r="VN119" s="10"/>
      <c r="VO119" s="10"/>
      <c r="VP119" s="10"/>
      <c r="VQ119" s="10"/>
      <c r="VR119" s="10"/>
      <c r="VS119" s="10"/>
      <c r="VT119" s="10"/>
      <c r="VU119" s="10"/>
      <c r="VV119" s="10"/>
      <c r="VW119" s="10"/>
      <c r="VX119" s="10"/>
      <c r="VY119" s="10"/>
      <c r="VZ119" s="10"/>
      <c r="WA119" s="10"/>
      <c r="WB119" s="10"/>
      <c r="WC119" s="10"/>
      <c r="WD119" s="10"/>
      <c r="WE119" s="10"/>
      <c r="WF119" s="10"/>
      <c r="WG119" s="10"/>
      <c r="WH119" s="10"/>
      <c r="WI119" s="10"/>
      <c r="WJ119" s="10"/>
      <c r="WK119" s="10"/>
      <c r="WL119" s="10"/>
      <c r="WM119" s="10"/>
      <c r="WN119" s="10"/>
      <c r="WO119" s="10"/>
      <c r="WP119" s="10"/>
      <c r="WQ119" s="10"/>
      <c r="WR119" s="10"/>
      <c r="WS119" s="10"/>
      <c r="WT119" s="10"/>
      <c r="WU119" s="10"/>
      <c r="WV119" s="10"/>
      <c r="WW119" s="10"/>
      <c r="WX119" s="10"/>
      <c r="WY119" s="10"/>
      <c r="WZ119" s="10"/>
      <c r="XA119" s="10"/>
      <c r="XB119" s="10"/>
      <c r="XC119" s="10"/>
      <c r="XD119" s="10"/>
      <c r="XE119" s="10"/>
      <c r="XF119" s="10"/>
      <c r="XG119" s="10"/>
      <c r="XH119" s="10"/>
      <c r="XI119" s="10"/>
      <c r="XJ119" s="10"/>
      <c r="XK119" s="10"/>
      <c r="XL119" s="10"/>
      <c r="XM119" s="10"/>
      <c r="XN119" s="10"/>
      <c r="XO119" s="10"/>
      <c r="XP119" s="10"/>
      <c r="XQ119" s="10"/>
      <c r="XR119" s="10"/>
      <c r="XS119" s="10"/>
      <c r="XT119" s="10"/>
      <c r="XU119" s="10"/>
      <c r="XV119" s="10"/>
      <c r="XW119" s="10"/>
      <c r="XX119" s="10"/>
      <c r="XY119" s="10"/>
      <c r="XZ119" s="10"/>
      <c r="YA119" s="10"/>
      <c r="YB119" s="10"/>
      <c r="YC119" s="10"/>
      <c r="YD119" s="10"/>
      <c r="YE119" s="10"/>
      <c r="YF119" s="10"/>
      <c r="YG119" s="10"/>
      <c r="YH119" s="10"/>
      <c r="YI119" s="10"/>
      <c r="YJ119" s="10"/>
      <c r="YK119" s="10"/>
      <c r="YL119" s="10"/>
      <c r="YM119" s="10"/>
      <c r="YN119" s="10"/>
      <c r="YO119" s="10"/>
      <c r="YP119" s="10"/>
      <c r="YQ119" s="10"/>
      <c r="YR119" s="10"/>
      <c r="YS119" s="10"/>
      <c r="YT119" s="10"/>
      <c r="YU119" s="10"/>
      <c r="YV119" s="10"/>
      <c r="YW119" s="10"/>
      <c r="YX119" s="10"/>
      <c r="YY119" s="10"/>
      <c r="YZ119" s="10"/>
      <c r="ZA119" s="10"/>
      <c r="ZB119" s="10"/>
      <c r="ZC119" s="10"/>
      <c r="ZD119" s="10"/>
      <c r="ZE119" s="10"/>
      <c r="ZF119" s="10"/>
      <c r="ZG119" s="10"/>
      <c r="ZH119" s="10"/>
      <c r="ZI119" s="10"/>
      <c r="ZJ119" s="10"/>
      <c r="ZK119" s="10"/>
      <c r="ZL119" s="10"/>
      <c r="ZM119" s="10"/>
      <c r="ZN119" s="10"/>
      <c r="ZO119" s="10"/>
      <c r="ZP119" s="10"/>
      <c r="ZQ119" s="10"/>
      <c r="ZR119" s="10"/>
      <c r="ZS119" s="10"/>
      <c r="ZT119" s="10"/>
      <c r="ZU119" s="10"/>
      <c r="ZV119" s="10"/>
      <c r="ZW119" s="10"/>
      <c r="ZX119" s="10"/>
      <c r="ZY119" s="10"/>
      <c r="ZZ119" s="10"/>
      <c r="AAA119" s="10"/>
      <c r="AAB119" s="10"/>
      <c r="AAC119" s="10"/>
      <c r="AAD119" s="10"/>
      <c r="AAE119" s="10"/>
      <c r="AAF119" s="10"/>
      <c r="AAG119" s="10"/>
      <c r="AAH119" s="10"/>
      <c r="AAI119" s="10"/>
      <c r="AAJ119" s="10"/>
      <c r="AAK119" s="10"/>
      <c r="AAL119" s="10"/>
      <c r="AAM119" s="10"/>
      <c r="AAN119" s="10"/>
      <c r="AAO119" s="10"/>
      <c r="AAP119" s="10"/>
      <c r="AAQ119" s="10"/>
      <c r="AAR119" s="10"/>
      <c r="AAS119" s="10"/>
      <c r="AAT119" s="10"/>
      <c r="AAU119" s="10"/>
      <c r="AAV119" s="10"/>
      <c r="AAW119" s="10"/>
      <c r="AAX119" s="10"/>
      <c r="AAY119" s="10"/>
      <c r="AAZ119" s="10"/>
      <c r="ABA119" s="10"/>
      <c r="ABB119" s="10"/>
      <c r="ABC119" s="10"/>
      <c r="ABD119" s="10"/>
      <c r="ABE119" s="10"/>
      <c r="ABF119" s="10"/>
      <c r="ABG119" s="10"/>
      <c r="ABH119" s="10"/>
      <c r="ABI119" s="10"/>
      <c r="ABJ119" s="10"/>
      <c r="ABK119" s="10"/>
      <c r="ABL119" s="10"/>
      <c r="ABM119" s="10"/>
      <c r="ABN119" s="10"/>
      <c r="ABO119" s="10"/>
      <c r="ABP119" s="10"/>
      <c r="ABQ119" s="10"/>
      <c r="ABR119" s="10"/>
      <c r="ABS119" s="10"/>
      <c r="ABT119" s="10"/>
      <c r="ABU119" s="10"/>
      <c r="ABV119" s="10"/>
      <c r="ABW119" s="10"/>
      <c r="ABX119" s="10"/>
      <c r="ABY119" s="10"/>
      <c r="ABZ119" s="10"/>
      <c r="ACA119" s="10"/>
      <c r="ACB119" s="10"/>
      <c r="ACC119" s="10"/>
      <c r="ACD119" s="10"/>
      <c r="ACE119" s="10"/>
      <c r="ACF119" s="10"/>
      <c r="ACG119" s="10"/>
      <c r="ACH119" s="10"/>
      <c r="ACI119" s="10"/>
      <c r="ACJ119" s="10"/>
      <c r="ACK119" s="10"/>
      <c r="ACL119" s="10"/>
      <c r="ACM119" s="10"/>
      <c r="ACN119" s="10"/>
      <c r="ACO119" s="10"/>
      <c r="ACP119" s="10"/>
      <c r="ACQ119" s="10"/>
      <c r="ACR119" s="10"/>
      <c r="ACS119" s="10"/>
      <c r="ACT119" s="10"/>
      <c r="ACU119" s="10"/>
      <c r="ACV119" s="10"/>
      <c r="ACW119" s="10"/>
      <c r="ACX119" s="10"/>
      <c r="ACY119" s="10"/>
      <c r="ACZ119" s="10"/>
      <c r="ADA119" s="10"/>
    </row>
    <row r="120" spans="1:781" s="106" customFormat="1" ht="15.6" x14ac:dyDescent="0.3">
      <c r="A120" s="63">
        <v>2</v>
      </c>
      <c r="B120" s="123" t="s">
        <v>432</v>
      </c>
      <c r="C120" s="125" t="s">
        <v>70</v>
      </c>
      <c r="D120" s="125"/>
      <c r="E120" s="125"/>
      <c r="F120" s="125"/>
      <c r="G120" s="73"/>
      <c r="H120" s="125">
        <v>3</v>
      </c>
      <c r="I120" s="125" t="s">
        <v>149</v>
      </c>
      <c r="J120" s="125" t="s">
        <v>149</v>
      </c>
      <c r="K120" s="126" t="s">
        <v>410</v>
      </c>
      <c r="L120" s="127">
        <v>1999</v>
      </c>
      <c r="M120" s="89">
        <v>36276</v>
      </c>
      <c r="N120" s="128">
        <v>400000</v>
      </c>
      <c r="O120" s="129">
        <v>12</v>
      </c>
      <c r="P120" s="129">
        <v>4</v>
      </c>
      <c r="Q120" s="78" t="s">
        <v>433</v>
      </c>
      <c r="R120" s="103" t="s">
        <v>434</v>
      </c>
      <c r="S120" s="56" t="s">
        <v>435</v>
      </c>
      <c r="T120" s="57" t="str">
        <f t="shared" si="10"/>
        <v>Au</v>
      </c>
      <c r="U120" s="56"/>
      <c r="V120" s="56"/>
      <c r="W120" s="56"/>
      <c r="X120" s="56"/>
      <c r="Y120" s="56"/>
      <c r="Z120" s="56"/>
      <c r="AA120" s="56"/>
      <c r="AB120" s="10"/>
      <c r="AC120" s="58">
        <f t="shared" si="24"/>
        <v>0.21089782896502418</v>
      </c>
      <c r="AD120" s="58">
        <f t="shared" si="25"/>
        <v>0.30769230769230771</v>
      </c>
      <c r="AE120" s="58">
        <f t="shared" si="26"/>
        <v>0.2857142857142857</v>
      </c>
      <c r="AF120" s="58">
        <f t="shared" si="27"/>
        <v>0.80430442237161759</v>
      </c>
      <c r="AG120" s="59"/>
      <c r="AH120" s="59">
        <f t="shared" si="28"/>
        <v>0</v>
      </c>
      <c r="AI120" s="59">
        <f t="shared" si="29"/>
        <v>0.80430442237161759</v>
      </c>
      <c r="AJ120" s="59">
        <f t="shared" si="30"/>
        <v>0</v>
      </c>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c r="JW120" s="10"/>
      <c r="JX120" s="10"/>
      <c r="JY120" s="10"/>
      <c r="JZ120" s="10"/>
      <c r="KA120" s="10"/>
      <c r="KB120" s="10"/>
      <c r="KC120" s="10"/>
      <c r="KD120" s="10"/>
      <c r="KE120" s="10"/>
      <c r="KF120" s="10"/>
      <c r="KG120" s="10"/>
      <c r="KH120" s="10"/>
      <c r="KI120" s="10"/>
      <c r="KJ120" s="10"/>
      <c r="KK120" s="10"/>
      <c r="KL120" s="10"/>
      <c r="KM120" s="10"/>
      <c r="KN120" s="10"/>
      <c r="KO120" s="10"/>
      <c r="KP120" s="10"/>
      <c r="KQ120" s="10"/>
      <c r="KR120" s="10"/>
      <c r="KS120" s="10"/>
      <c r="KT120" s="10"/>
      <c r="KU120" s="10"/>
      <c r="KV120" s="10"/>
      <c r="KW120" s="10"/>
      <c r="KX120" s="10"/>
      <c r="KY120" s="10"/>
      <c r="KZ120" s="10"/>
      <c r="LA120" s="10"/>
      <c r="LB120" s="10"/>
      <c r="LC120" s="10"/>
      <c r="LD120" s="10"/>
      <c r="LE120" s="10"/>
      <c r="LF120" s="10"/>
      <c r="LG120" s="10"/>
      <c r="LH120" s="10"/>
      <c r="LI120" s="10"/>
      <c r="LJ120" s="10"/>
      <c r="LK120" s="10"/>
      <c r="LL120" s="10"/>
      <c r="LM120" s="10"/>
      <c r="LN120" s="10"/>
      <c r="LO120" s="10"/>
      <c r="LP120" s="10"/>
      <c r="LQ120" s="10"/>
      <c r="LR120" s="10"/>
      <c r="LS120" s="10"/>
      <c r="LT120" s="10"/>
      <c r="LU120" s="10"/>
      <c r="LV120" s="10"/>
      <c r="LW120" s="10"/>
      <c r="LX120" s="10"/>
      <c r="LY120" s="10"/>
      <c r="LZ120" s="10"/>
      <c r="MA120" s="10"/>
      <c r="MB120" s="10"/>
      <c r="MC120" s="10"/>
      <c r="MD120" s="10"/>
      <c r="ME120" s="10"/>
      <c r="MF120" s="10"/>
      <c r="MG120" s="10"/>
      <c r="MH120" s="10"/>
      <c r="MI120" s="10"/>
      <c r="MJ120" s="10"/>
      <c r="MK120" s="10"/>
      <c r="ML120" s="10"/>
      <c r="MM120" s="10"/>
      <c r="MN120" s="10"/>
      <c r="MO120" s="10"/>
      <c r="MP120" s="10"/>
      <c r="MQ120" s="10"/>
      <c r="MR120" s="10"/>
      <c r="MS120" s="10"/>
      <c r="MT120" s="10"/>
      <c r="MU120" s="10"/>
      <c r="MV120" s="10"/>
      <c r="MW120" s="10"/>
      <c r="MX120" s="10"/>
      <c r="MY120" s="10"/>
      <c r="MZ120" s="10"/>
      <c r="NA120" s="10"/>
      <c r="NB120" s="10"/>
      <c r="NC120" s="10"/>
      <c r="ND120" s="10"/>
      <c r="NE120" s="10"/>
      <c r="NF120" s="10"/>
      <c r="NG120" s="10"/>
      <c r="NH120" s="10"/>
      <c r="NI120" s="10"/>
      <c r="NJ120" s="10"/>
      <c r="NK120" s="10"/>
      <c r="NL120" s="10"/>
      <c r="NM120" s="10"/>
      <c r="NN120" s="10"/>
      <c r="NO120" s="10"/>
      <c r="NP120" s="10"/>
      <c r="NQ120" s="10"/>
      <c r="NR120" s="10"/>
      <c r="NS120" s="10"/>
      <c r="NT120" s="10"/>
      <c r="NU120" s="10"/>
      <c r="NV120" s="10"/>
      <c r="NW120" s="10"/>
      <c r="NX120" s="10"/>
      <c r="NY120" s="10"/>
      <c r="NZ120" s="10"/>
      <c r="OA120" s="10"/>
      <c r="OB120" s="10"/>
      <c r="OC120" s="10"/>
      <c r="OD120" s="10"/>
      <c r="OE120" s="10"/>
      <c r="OF120" s="10"/>
      <c r="OG120" s="10"/>
      <c r="OH120" s="10"/>
      <c r="OI120" s="10"/>
      <c r="OJ120" s="10"/>
      <c r="OK120" s="10"/>
      <c r="OL120" s="10"/>
      <c r="OM120" s="10"/>
      <c r="ON120" s="10"/>
      <c r="OO120" s="10"/>
      <c r="OP120" s="10"/>
      <c r="OQ120" s="10"/>
      <c r="OR120" s="10"/>
      <c r="OS120" s="10"/>
      <c r="OT120" s="10"/>
      <c r="OU120" s="10"/>
      <c r="OV120" s="10"/>
      <c r="OW120" s="10"/>
      <c r="OX120" s="10"/>
      <c r="OY120" s="10"/>
      <c r="OZ120" s="10"/>
      <c r="PA120" s="10"/>
      <c r="PB120" s="10"/>
      <c r="PC120" s="10"/>
      <c r="PD120" s="10"/>
      <c r="PE120" s="10"/>
      <c r="PF120" s="10"/>
      <c r="PG120" s="10"/>
      <c r="PH120" s="10"/>
      <c r="PI120" s="10"/>
      <c r="PJ120" s="10"/>
      <c r="PK120" s="10"/>
      <c r="PL120" s="10"/>
      <c r="PM120" s="10"/>
      <c r="PN120" s="10"/>
      <c r="PO120" s="10"/>
      <c r="PP120" s="10"/>
      <c r="PQ120" s="10"/>
      <c r="PR120" s="10"/>
      <c r="PS120" s="10"/>
      <c r="PT120" s="10"/>
      <c r="PU120" s="10"/>
      <c r="PV120" s="10"/>
      <c r="PW120" s="10"/>
      <c r="PX120" s="10"/>
      <c r="PY120" s="10"/>
      <c r="PZ120" s="10"/>
      <c r="QA120" s="10"/>
      <c r="QB120" s="10"/>
      <c r="QC120" s="10"/>
      <c r="QD120" s="10"/>
      <c r="QE120" s="10"/>
      <c r="QF120" s="10"/>
      <c r="QG120" s="10"/>
      <c r="QH120" s="10"/>
      <c r="QI120" s="10"/>
      <c r="QJ120" s="10"/>
      <c r="QK120" s="10"/>
      <c r="QL120" s="10"/>
      <c r="QM120" s="10"/>
      <c r="QN120" s="10"/>
      <c r="QO120" s="10"/>
      <c r="QP120" s="10"/>
      <c r="QQ120" s="10"/>
      <c r="QR120" s="10"/>
      <c r="QS120" s="10"/>
      <c r="QT120" s="10"/>
      <c r="QU120" s="10"/>
      <c r="QV120" s="10"/>
      <c r="QW120" s="10"/>
      <c r="QX120" s="10"/>
      <c r="QY120" s="10"/>
      <c r="QZ120" s="10"/>
      <c r="RA120" s="10"/>
      <c r="RB120" s="10"/>
      <c r="RC120" s="10"/>
      <c r="RD120" s="10"/>
      <c r="RE120" s="10"/>
      <c r="RF120" s="10"/>
      <c r="RG120" s="10"/>
      <c r="RH120" s="10"/>
      <c r="RI120" s="10"/>
      <c r="RJ120" s="10"/>
      <c r="RK120" s="10"/>
      <c r="RL120" s="10"/>
      <c r="RM120" s="10"/>
      <c r="RN120" s="10"/>
      <c r="RO120" s="10"/>
      <c r="RP120" s="10"/>
      <c r="RQ120" s="10"/>
      <c r="RR120" s="10"/>
      <c r="RS120" s="10"/>
      <c r="RT120" s="10"/>
      <c r="RU120" s="10"/>
      <c r="RV120" s="10"/>
      <c r="RW120" s="10"/>
      <c r="RX120" s="10"/>
      <c r="RY120" s="10"/>
      <c r="RZ120" s="10"/>
      <c r="SA120" s="10"/>
      <c r="SB120" s="10"/>
      <c r="SC120" s="10"/>
      <c r="SD120" s="10"/>
      <c r="SE120" s="10"/>
      <c r="SF120" s="10"/>
      <c r="SG120" s="10"/>
      <c r="SH120" s="10"/>
      <c r="SI120" s="10"/>
      <c r="SJ120" s="10"/>
      <c r="SK120" s="10"/>
      <c r="SL120" s="10"/>
      <c r="SM120" s="10"/>
      <c r="SN120" s="10"/>
      <c r="SO120" s="10"/>
      <c r="SP120" s="10"/>
      <c r="SQ120" s="10"/>
      <c r="SR120" s="10"/>
      <c r="SS120" s="10"/>
      <c r="ST120" s="10"/>
      <c r="SU120" s="10"/>
      <c r="SV120" s="10"/>
      <c r="SW120" s="10"/>
      <c r="SX120" s="10"/>
      <c r="SY120" s="10"/>
      <c r="SZ120" s="10"/>
      <c r="TA120" s="10"/>
      <c r="TB120" s="10"/>
      <c r="TC120" s="10"/>
      <c r="TD120" s="10"/>
      <c r="TE120" s="10"/>
      <c r="TF120" s="10"/>
      <c r="TG120" s="10"/>
      <c r="TH120" s="10"/>
      <c r="TI120" s="10"/>
      <c r="TJ120" s="10"/>
      <c r="TK120" s="10"/>
      <c r="TL120" s="10"/>
      <c r="TM120" s="10"/>
      <c r="TN120" s="10"/>
      <c r="TO120" s="10"/>
      <c r="TP120" s="10"/>
      <c r="TQ120" s="10"/>
      <c r="TR120" s="10"/>
      <c r="TS120" s="10"/>
      <c r="TT120" s="10"/>
      <c r="TU120" s="10"/>
      <c r="TV120" s="10"/>
      <c r="TW120" s="10"/>
      <c r="TX120" s="10"/>
      <c r="TY120" s="10"/>
      <c r="TZ120" s="10"/>
      <c r="UA120" s="10"/>
      <c r="UB120" s="10"/>
      <c r="UC120" s="10"/>
      <c r="UD120" s="10"/>
      <c r="UE120" s="10"/>
      <c r="UF120" s="10"/>
      <c r="UG120" s="10"/>
      <c r="UH120" s="10"/>
      <c r="UI120" s="10"/>
      <c r="UJ120" s="10"/>
      <c r="UK120" s="10"/>
      <c r="UL120" s="10"/>
      <c r="UM120" s="10"/>
      <c r="UN120" s="10"/>
      <c r="UO120" s="10"/>
      <c r="UP120" s="10"/>
      <c r="UQ120" s="10"/>
      <c r="UR120" s="10"/>
      <c r="US120" s="10"/>
      <c r="UT120" s="10"/>
      <c r="UU120" s="10"/>
      <c r="UV120" s="10"/>
      <c r="UW120" s="10"/>
      <c r="UX120" s="10"/>
      <c r="UY120" s="10"/>
      <c r="UZ120" s="10"/>
      <c r="VA120" s="10"/>
      <c r="VB120" s="10"/>
      <c r="VC120" s="10"/>
      <c r="VD120" s="10"/>
      <c r="VE120" s="10"/>
      <c r="VF120" s="10"/>
      <c r="VG120" s="10"/>
      <c r="VH120" s="10"/>
      <c r="VI120" s="10"/>
      <c r="VJ120" s="10"/>
      <c r="VK120" s="10"/>
      <c r="VL120" s="10"/>
      <c r="VM120" s="10"/>
      <c r="VN120" s="10"/>
      <c r="VO120" s="10"/>
      <c r="VP120" s="10"/>
      <c r="VQ120" s="10"/>
      <c r="VR120" s="10"/>
      <c r="VS120" s="10"/>
      <c r="VT120" s="10"/>
      <c r="VU120" s="10"/>
      <c r="VV120" s="10"/>
      <c r="VW120" s="10"/>
      <c r="VX120" s="10"/>
      <c r="VY120" s="10"/>
      <c r="VZ120" s="10"/>
      <c r="WA120" s="10"/>
      <c r="WB120" s="10"/>
      <c r="WC120" s="10"/>
      <c r="WD120" s="10"/>
      <c r="WE120" s="10"/>
      <c r="WF120" s="10"/>
      <c r="WG120" s="10"/>
      <c r="WH120" s="10"/>
      <c r="WI120" s="10"/>
      <c r="WJ120" s="10"/>
      <c r="WK120" s="10"/>
      <c r="WL120" s="10"/>
      <c r="WM120" s="10"/>
      <c r="WN120" s="10"/>
      <c r="WO120" s="10"/>
      <c r="WP120" s="10"/>
      <c r="WQ120" s="10"/>
      <c r="WR120" s="10"/>
      <c r="WS120" s="10"/>
      <c r="WT120" s="10"/>
      <c r="WU120" s="10"/>
      <c r="WV120" s="10"/>
      <c r="WW120" s="10"/>
      <c r="WX120" s="10"/>
      <c r="WY120" s="10"/>
      <c r="WZ120" s="10"/>
      <c r="XA120" s="10"/>
      <c r="XB120" s="10"/>
      <c r="XC120" s="10"/>
      <c r="XD120" s="10"/>
      <c r="XE120" s="10"/>
      <c r="XF120" s="10"/>
      <c r="XG120" s="10"/>
      <c r="XH120" s="10"/>
      <c r="XI120" s="10"/>
      <c r="XJ120" s="10"/>
      <c r="XK120" s="10"/>
      <c r="XL120" s="10"/>
      <c r="XM120" s="10"/>
      <c r="XN120" s="10"/>
      <c r="XO120" s="10"/>
      <c r="XP120" s="10"/>
      <c r="XQ120" s="10"/>
      <c r="XR120" s="10"/>
      <c r="XS120" s="10"/>
      <c r="XT120" s="10"/>
      <c r="XU120" s="10"/>
      <c r="XV120" s="10"/>
      <c r="XW120" s="10"/>
      <c r="XX120" s="10"/>
      <c r="XY120" s="10"/>
      <c r="XZ120" s="10"/>
      <c r="YA120" s="10"/>
      <c r="YB120" s="10"/>
      <c r="YC120" s="10"/>
      <c r="YD120" s="10"/>
      <c r="YE120" s="10"/>
      <c r="YF120" s="10"/>
      <c r="YG120" s="10"/>
      <c r="YH120" s="10"/>
      <c r="YI120" s="10"/>
      <c r="YJ120" s="10"/>
      <c r="YK120" s="10"/>
      <c r="YL120" s="10"/>
      <c r="YM120" s="10"/>
      <c r="YN120" s="10"/>
      <c r="YO120" s="10"/>
      <c r="YP120" s="10"/>
      <c r="YQ120" s="10"/>
      <c r="YR120" s="10"/>
      <c r="YS120" s="10"/>
      <c r="YT120" s="10"/>
      <c r="YU120" s="10"/>
      <c r="YV120" s="10"/>
      <c r="YW120" s="10"/>
      <c r="YX120" s="10"/>
      <c r="YY120" s="10"/>
      <c r="YZ120" s="10"/>
      <c r="ZA120" s="10"/>
      <c r="ZB120" s="10"/>
      <c r="ZC120" s="10"/>
      <c r="ZD120" s="10"/>
      <c r="ZE120" s="10"/>
      <c r="ZF120" s="10"/>
      <c r="ZG120" s="10"/>
      <c r="ZH120" s="10"/>
      <c r="ZI120" s="10"/>
      <c r="ZJ120" s="10"/>
      <c r="ZK120" s="10"/>
      <c r="ZL120" s="10"/>
      <c r="ZM120" s="10"/>
      <c r="ZN120" s="10"/>
      <c r="ZO120" s="10"/>
      <c r="ZP120" s="10"/>
      <c r="ZQ120" s="10"/>
      <c r="ZR120" s="10"/>
      <c r="ZS120" s="10"/>
      <c r="ZT120" s="10"/>
      <c r="ZU120" s="10"/>
      <c r="ZV120" s="10"/>
      <c r="ZW120" s="10"/>
      <c r="ZX120" s="10"/>
      <c r="ZY120" s="10"/>
      <c r="ZZ120" s="10"/>
      <c r="AAA120" s="10"/>
      <c r="AAB120" s="10"/>
      <c r="AAC120" s="10"/>
      <c r="AAD120" s="10"/>
      <c r="AAE120" s="10"/>
      <c r="AAF120" s="10"/>
      <c r="AAG120" s="10"/>
      <c r="AAH120" s="10"/>
      <c r="AAI120" s="10"/>
      <c r="AAJ120" s="10"/>
      <c r="AAK120" s="10"/>
      <c r="AAL120" s="10"/>
      <c r="AAM120" s="10"/>
      <c r="AAN120" s="10"/>
      <c r="AAO120" s="10"/>
      <c r="AAP120" s="10"/>
      <c r="AAQ120" s="10"/>
      <c r="AAR120" s="10"/>
      <c r="AAS120" s="10"/>
      <c r="AAT120" s="10"/>
      <c r="AAU120" s="10"/>
      <c r="AAV120" s="10"/>
      <c r="AAW120" s="10"/>
      <c r="AAX120" s="10"/>
      <c r="AAY120" s="10"/>
      <c r="AAZ120" s="10"/>
      <c r="ABA120" s="10"/>
      <c r="ABB120" s="10"/>
      <c r="ABC120" s="10"/>
      <c r="ABD120" s="10"/>
      <c r="ABE120" s="10"/>
      <c r="ABF120" s="10"/>
      <c r="ABG120" s="10"/>
      <c r="ABH120" s="10"/>
      <c r="ABI120" s="10"/>
      <c r="ABJ120" s="10"/>
      <c r="ABK120" s="10"/>
      <c r="ABL120" s="10"/>
      <c r="ABM120" s="10"/>
      <c r="ABN120" s="10"/>
      <c r="ABO120" s="10"/>
      <c r="ABP120" s="10"/>
      <c r="ABQ120" s="10"/>
      <c r="ABR120" s="10"/>
      <c r="ABS120" s="10"/>
      <c r="ABT120" s="10"/>
      <c r="ABU120" s="10"/>
      <c r="ABV120" s="10"/>
      <c r="ABW120" s="10"/>
      <c r="ABX120" s="10"/>
      <c r="ABY120" s="10"/>
      <c r="ABZ120" s="10"/>
      <c r="ACA120" s="10"/>
      <c r="ACB120" s="10"/>
      <c r="ACC120" s="10"/>
      <c r="ACD120" s="10"/>
      <c r="ACE120" s="10"/>
      <c r="ACF120" s="10"/>
      <c r="ACG120" s="10"/>
      <c r="ACH120" s="10"/>
      <c r="ACI120" s="10"/>
      <c r="ACJ120" s="10"/>
      <c r="ACK120" s="10"/>
      <c r="ACL120" s="10"/>
      <c r="ACM120" s="10"/>
      <c r="ACN120" s="10"/>
      <c r="ACO120" s="10"/>
      <c r="ACP120" s="10"/>
      <c r="ACQ120" s="10"/>
      <c r="ACR120" s="10"/>
      <c r="ACS120" s="10"/>
      <c r="ACT120" s="10"/>
      <c r="ACU120" s="10"/>
      <c r="ACV120" s="10"/>
      <c r="ACW120" s="10"/>
      <c r="ACX120" s="10"/>
      <c r="ACY120" s="10"/>
      <c r="ACZ120" s="10"/>
      <c r="ADA120" s="10"/>
    </row>
    <row r="121" spans="1:781" s="106" customFormat="1" ht="33" customHeight="1" x14ac:dyDescent="0.3">
      <c r="A121" s="60">
        <v>3</v>
      </c>
      <c r="B121" s="123" t="s">
        <v>436</v>
      </c>
      <c r="C121" s="124" t="s">
        <v>180</v>
      </c>
      <c r="D121" s="125"/>
      <c r="E121" s="125"/>
      <c r="F121" s="125"/>
      <c r="G121" s="73"/>
      <c r="H121" s="125">
        <v>1</v>
      </c>
      <c r="I121" s="125" t="s">
        <v>45</v>
      </c>
      <c r="J121" s="125" t="s">
        <v>51</v>
      </c>
      <c r="K121" s="126" t="s">
        <v>410</v>
      </c>
      <c r="L121" s="127">
        <v>1998</v>
      </c>
      <c r="M121" s="89">
        <v>36160</v>
      </c>
      <c r="N121" s="128">
        <v>50000</v>
      </c>
      <c r="O121" s="129"/>
      <c r="P121" s="129"/>
      <c r="Q121" s="78" t="s">
        <v>411</v>
      </c>
      <c r="R121" s="103" t="s">
        <v>437</v>
      </c>
      <c r="S121" s="56" t="s">
        <v>323</v>
      </c>
      <c r="T121" s="57" t="str">
        <f t="shared" si="10"/>
        <v>P</v>
      </c>
      <c r="U121" s="56"/>
      <c r="V121" s="56"/>
      <c r="W121" s="56"/>
      <c r="X121" s="56"/>
      <c r="Y121" s="56"/>
      <c r="Z121" s="56"/>
      <c r="AA121" s="56"/>
      <c r="AB121" s="10"/>
      <c r="AC121" s="58">
        <f t="shared" si="24"/>
        <v>2.6362228620628023E-2</v>
      </c>
      <c r="AD121" s="58">
        <f t="shared" si="25"/>
        <v>0</v>
      </c>
      <c r="AE121" s="58">
        <f t="shared" si="26"/>
        <v>0</v>
      </c>
      <c r="AF121" s="58">
        <f t="shared" si="27"/>
        <v>2.6362228620628023E-2</v>
      </c>
      <c r="AG121" s="59"/>
      <c r="AH121" s="59">
        <f t="shared" si="28"/>
        <v>0</v>
      </c>
      <c r="AI121" s="59">
        <f t="shared" si="29"/>
        <v>0</v>
      </c>
      <c r="AJ121" s="59">
        <f t="shared" si="30"/>
        <v>2.6362228620628023E-2</v>
      </c>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c r="IZ121" s="10"/>
      <c r="JA121" s="10"/>
      <c r="JB121" s="10"/>
      <c r="JC121" s="10"/>
      <c r="JD121" s="10"/>
      <c r="JE121" s="10"/>
      <c r="JF121" s="10"/>
      <c r="JG121" s="10"/>
      <c r="JH121" s="10"/>
      <c r="JI121" s="10"/>
      <c r="JJ121" s="10"/>
      <c r="JK121" s="10"/>
      <c r="JL121" s="10"/>
      <c r="JM121" s="10"/>
      <c r="JN121" s="10"/>
      <c r="JO121" s="10"/>
      <c r="JP121" s="10"/>
      <c r="JQ121" s="10"/>
      <c r="JR121" s="10"/>
      <c r="JS121" s="10"/>
      <c r="JT121" s="10"/>
      <c r="JU121" s="10"/>
      <c r="JV121" s="10"/>
      <c r="JW121" s="10"/>
      <c r="JX121" s="10"/>
      <c r="JY121" s="10"/>
      <c r="JZ121" s="10"/>
      <c r="KA121" s="10"/>
      <c r="KB121" s="10"/>
      <c r="KC121" s="10"/>
      <c r="KD121" s="10"/>
      <c r="KE121" s="10"/>
      <c r="KF121" s="10"/>
      <c r="KG121" s="10"/>
      <c r="KH121" s="10"/>
      <c r="KI121" s="10"/>
      <c r="KJ121" s="10"/>
      <c r="KK121" s="10"/>
      <c r="KL121" s="10"/>
      <c r="KM121" s="10"/>
      <c r="KN121" s="10"/>
      <c r="KO121" s="10"/>
      <c r="KP121" s="10"/>
      <c r="KQ121" s="10"/>
      <c r="KR121" s="10"/>
      <c r="KS121" s="10"/>
      <c r="KT121" s="10"/>
      <c r="KU121" s="10"/>
      <c r="KV121" s="10"/>
      <c r="KW121" s="10"/>
      <c r="KX121" s="10"/>
      <c r="KY121" s="10"/>
      <c r="KZ121" s="10"/>
      <c r="LA121" s="10"/>
      <c r="LB121" s="10"/>
      <c r="LC121" s="10"/>
      <c r="LD121" s="10"/>
      <c r="LE121" s="10"/>
      <c r="LF121" s="10"/>
      <c r="LG121" s="10"/>
      <c r="LH121" s="10"/>
      <c r="LI121" s="10"/>
      <c r="LJ121" s="10"/>
      <c r="LK121" s="10"/>
      <c r="LL121" s="10"/>
      <c r="LM121" s="10"/>
      <c r="LN121" s="10"/>
      <c r="LO121" s="10"/>
      <c r="LP121" s="10"/>
      <c r="LQ121" s="10"/>
      <c r="LR121" s="10"/>
      <c r="LS121" s="10"/>
      <c r="LT121" s="10"/>
      <c r="LU121" s="10"/>
      <c r="LV121" s="10"/>
      <c r="LW121" s="10"/>
      <c r="LX121" s="10"/>
      <c r="LY121" s="10"/>
      <c r="LZ121" s="10"/>
      <c r="MA121" s="10"/>
      <c r="MB121" s="10"/>
      <c r="MC121" s="10"/>
      <c r="MD121" s="10"/>
      <c r="ME121" s="10"/>
      <c r="MF121" s="10"/>
      <c r="MG121" s="10"/>
      <c r="MH121" s="10"/>
      <c r="MI121" s="10"/>
      <c r="MJ121" s="10"/>
      <c r="MK121" s="10"/>
      <c r="ML121" s="10"/>
      <c r="MM121" s="10"/>
      <c r="MN121" s="10"/>
      <c r="MO121" s="10"/>
      <c r="MP121" s="10"/>
      <c r="MQ121" s="10"/>
      <c r="MR121" s="10"/>
      <c r="MS121" s="10"/>
      <c r="MT121" s="10"/>
      <c r="MU121" s="10"/>
      <c r="MV121" s="10"/>
      <c r="MW121" s="10"/>
      <c r="MX121" s="10"/>
      <c r="MY121" s="10"/>
      <c r="MZ121" s="10"/>
      <c r="NA121" s="10"/>
      <c r="NB121" s="10"/>
      <c r="NC121" s="10"/>
      <c r="ND121" s="10"/>
      <c r="NE121" s="10"/>
      <c r="NF121" s="10"/>
      <c r="NG121" s="10"/>
      <c r="NH121" s="10"/>
      <c r="NI121" s="10"/>
      <c r="NJ121" s="10"/>
      <c r="NK121" s="10"/>
      <c r="NL121" s="10"/>
      <c r="NM121" s="10"/>
      <c r="NN121" s="10"/>
      <c r="NO121" s="10"/>
      <c r="NP121" s="10"/>
      <c r="NQ121" s="10"/>
      <c r="NR121" s="10"/>
      <c r="NS121" s="10"/>
      <c r="NT121" s="10"/>
      <c r="NU121" s="10"/>
      <c r="NV121" s="10"/>
      <c r="NW121" s="10"/>
      <c r="NX121" s="10"/>
      <c r="NY121" s="10"/>
      <c r="NZ121" s="10"/>
      <c r="OA121" s="10"/>
      <c r="OB121" s="10"/>
      <c r="OC121" s="10"/>
      <c r="OD121" s="10"/>
      <c r="OE121" s="10"/>
      <c r="OF121" s="10"/>
      <c r="OG121" s="10"/>
      <c r="OH121" s="10"/>
      <c r="OI121" s="10"/>
      <c r="OJ121" s="10"/>
      <c r="OK121" s="10"/>
      <c r="OL121" s="10"/>
      <c r="OM121" s="10"/>
      <c r="ON121" s="10"/>
      <c r="OO121" s="10"/>
      <c r="OP121" s="10"/>
      <c r="OQ121" s="10"/>
      <c r="OR121" s="10"/>
      <c r="OS121" s="10"/>
      <c r="OT121" s="10"/>
      <c r="OU121" s="10"/>
      <c r="OV121" s="10"/>
      <c r="OW121" s="10"/>
      <c r="OX121" s="10"/>
      <c r="OY121" s="10"/>
      <c r="OZ121" s="10"/>
      <c r="PA121" s="10"/>
      <c r="PB121" s="10"/>
      <c r="PC121" s="10"/>
      <c r="PD121" s="10"/>
      <c r="PE121" s="10"/>
      <c r="PF121" s="10"/>
      <c r="PG121" s="10"/>
      <c r="PH121" s="10"/>
      <c r="PI121" s="10"/>
      <c r="PJ121" s="10"/>
      <c r="PK121" s="10"/>
      <c r="PL121" s="10"/>
      <c r="PM121" s="10"/>
      <c r="PN121" s="10"/>
      <c r="PO121" s="10"/>
      <c r="PP121" s="10"/>
      <c r="PQ121" s="10"/>
      <c r="PR121" s="10"/>
      <c r="PS121" s="10"/>
      <c r="PT121" s="10"/>
      <c r="PU121" s="10"/>
      <c r="PV121" s="10"/>
      <c r="PW121" s="10"/>
      <c r="PX121" s="10"/>
      <c r="PY121" s="10"/>
      <c r="PZ121" s="10"/>
      <c r="QA121" s="10"/>
      <c r="QB121" s="10"/>
      <c r="QC121" s="10"/>
      <c r="QD121" s="10"/>
      <c r="QE121" s="10"/>
      <c r="QF121" s="10"/>
      <c r="QG121" s="10"/>
      <c r="QH121" s="10"/>
      <c r="QI121" s="10"/>
      <c r="QJ121" s="10"/>
      <c r="QK121" s="10"/>
      <c r="QL121" s="10"/>
      <c r="QM121" s="10"/>
      <c r="QN121" s="10"/>
      <c r="QO121" s="10"/>
      <c r="QP121" s="10"/>
      <c r="QQ121" s="10"/>
      <c r="QR121" s="10"/>
      <c r="QS121" s="10"/>
      <c r="QT121" s="10"/>
      <c r="QU121" s="10"/>
      <c r="QV121" s="10"/>
      <c r="QW121" s="10"/>
      <c r="QX121" s="10"/>
      <c r="QY121" s="10"/>
      <c r="QZ121" s="10"/>
      <c r="RA121" s="10"/>
      <c r="RB121" s="10"/>
      <c r="RC121" s="10"/>
      <c r="RD121" s="10"/>
      <c r="RE121" s="10"/>
      <c r="RF121" s="10"/>
      <c r="RG121" s="10"/>
      <c r="RH121" s="10"/>
      <c r="RI121" s="10"/>
      <c r="RJ121" s="10"/>
      <c r="RK121" s="10"/>
      <c r="RL121" s="10"/>
      <c r="RM121" s="10"/>
      <c r="RN121" s="10"/>
      <c r="RO121" s="10"/>
      <c r="RP121" s="10"/>
      <c r="RQ121" s="10"/>
      <c r="RR121" s="10"/>
      <c r="RS121" s="10"/>
      <c r="RT121" s="10"/>
      <c r="RU121" s="10"/>
      <c r="RV121" s="10"/>
      <c r="RW121" s="10"/>
      <c r="RX121" s="10"/>
      <c r="RY121" s="10"/>
      <c r="RZ121" s="10"/>
      <c r="SA121" s="10"/>
      <c r="SB121" s="10"/>
      <c r="SC121" s="10"/>
      <c r="SD121" s="10"/>
      <c r="SE121" s="10"/>
      <c r="SF121" s="10"/>
      <c r="SG121" s="10"/>
      <c r="SH121" s="10"/>
      <c r="SI121" s="10"/>
      <c r="SJ121" s="10"/>
      <c r="SK121" s="10"/>
      <c r="SL121" s="10"/>
      <c r="SM121" s="10"/>
      <c r="SN121" s="10"/>
      <c r="SO121" s="10"/>
      <c r="SP121" s="10"/>
      <c r="SQ121" s="10"/>
      <c r="SR121" s="10"/>
      <c r="SS121" s="10"/>
      <c r="ST121" s="10"/>
      <c r="SU121" s="10"/>
      <c r="SV121" s="10"/>
      <c r="SW121" s="10"/>
      <c r="SX121" s="10"/>
      <c r="SY121" s="10"/>
      <c r="SZ121" s="10"/>
      <c r="TA121" s="10"/>
      <c r="TB121" s="10"/>
      <c r="TC121" s="10"/>
      <c r="TD121" s="10"/>
      <c r="TE121" s="10"/>
      <c r="TF121" s="10"/>
      <c r="TG121" s="10"/>
      <c r="TH121" s="10"/>
      <c r="TI121" s="10"/>
      <c r="TJ121" s="10"/>
      <c r="TK121" s="10"/>
      <c r="TL121" s="10"/>
      <c r="TM121" s="10"/>
      <c r="TN121" s="10"/>
      <c r="TO121" s="10"/>
      <c r="TP121" s="10"/>
      <c r="TQ121" s="10"/>
      <c r="TR121" s="10"/>
      <c r="TS121" s="10"/>
      <c r="TT121" s="10"/>
      <c r="TU121" s="10"/>
      <c r="TV121" s="10"/>
      <c r="TW121" s="10"/>
      <c r="TX121" s="10"/>
      <c r="TY121" s="10"/>
      <c r="TZ121" s="10"/>
      <c r="UA121" s="10"/>
      <c r="UB121" s="10"/>
      <c r="UC121" s="10"/>
      <c r="UD121" s="10"/>
      <c r="UE121" s="10"/>
      <c r="UF121" s="10"/>
      <c r="UG121" s="10"/>
      <c r="UH121" s="10"/>
      <c r="UI121" s="10"/>
      <c r="UJ121" s="10"/>
      <c r="UK121" s="10"/>
      <c r="UL121" s="10"/>
      <c r="UM121" s="10"/>
      <c r="UN121" s="10"/>
      <c r="UO121" s="10"/>
      <c r="UP121" s="10"/>
      <c r="UQ121" s="10"/>
      <c r="UR121" s="10"/>
      <c r="US121" s="10"/>
      <c r="UT121" s="10"/>
      <c r="UU121" s="10"/>
      <c r="UV121" s="10"/>
      <c r="UW121" s="10"/>
      <c r="UX121" s="10"/>
      <c r="UY121" s="10"/>
      <c r="UZ121" s="10"/>
      <c r="VA121" s="10"/>
      <c r="VB121" s="10"/>
      <c r="VC121" s="10"/>
      <c r="VD121" s="10"/>
      <c r="VE121" s="10"/>
      <c r="VF121" s="10"/>
      <c r="VG121" s="10"/>
      <c r="VH121" s="10"/>
      <c r="VI121" s="10"/>
      <c r="VJ121" s="10"/>
      <c r="VK121" s="10"/>
      <c r="VL121" s="10"/>
      <c r="VM121" s="10"/>
      <c r="VN121" s="10"/>
      <c r="VO121" s="10"/>
      <c r="VP121" s="10"/>
      <c r="VQ121" s="10"/>
      <c r="VR121" s="10"/>
      <c r="VS121" s="10"/>
      <c r="VT121" s="10"/>
      <c r="VU121" s="10"/>
      <c r="VV121" s="10"/>
      <c r="VW121" s="10"/>
      <c r="VX121" s="10"/>
      <c r="VY121" s="10"/>
      <c r="VZ121" s="10"/>
      <c r="WA121" s="10"/>
      <c r="WB121" s="10"/>
      <c r="WC121" s="10"/>
      <c r="WD121" s="10"/>
      <c r="WE121" s="10"/>
      <c r="WF121" s="10"/>
      <c r="WG121" s="10"/>
      <c r="WH121" s="10"/>
      <c r="WI121" s="10"/>
      <c r="WJ121" s="10"/>
      <c r="WK121" s="10"/>
      <c r="WL121" s="10"/>
      <c r="WM121" s="10"/>
      <c r="WN121" s="10"/>
      <c r="WO121" s="10"/>
      <c r="WP121" s="10"/>
      <c r="WQ121" s="10"/>
      <c r="WR121" s="10"/>
      <c r="WS121" s="10"/>
      <c r="WT121" s="10"/>
      <c r="WU121" s="10"/>
      <c r="WV121" s="10"/>
      <c r="WW121" s="10"/>
      <c r="WX121" s="10"/>
      <c r="WY121" s="10"/>
      <c r="WZ121" s="10"/>
      <c r="XA121" s="10"/>
      <c r="XB121" s="10"/>
      <c r="XC121" s="10"/>
      <c r="XD121" s="10"/>
      <c r="XE121" s="10"/>
      <c r="XF121" s="10"/>
      <c r="XG121" s="10"/>
      <c r="XH121" s="10"/>
      <c r="XI121" s="10"/>
      <c r="XJ121" s="10"/>
      <c r="XK121" s="10"/>
      <c r="XL121" s="10"/>
      <c r="XM121" s="10"/>
      <c r="XN121" s="10"/>
      <c r="XO121" s="10"/>
      <c r="XP121" s="10"/>
      <c r="XQ121" s="10"/>
      <c r="XR121" s="10"/>
      <c r="XS121" s="10"/>
      <c r="XT121" s="10"/>
      <c r="XU121" s="10"/>
      <c r="XV121" s="10"/>
      <c r="XW121" s="10"/>
      <c r="XX121" s="10"/>
      <c r="XY121" s="10"/>
      <c r="XZ121" s="10"/>
      <c r="YA121" s="10"/>
      <c r="YB121" s="10"/>
      <c r="YC121" s="10"/>
      <c r="YD121" s="10"/>
      <c r="YE121" s="10"/>
      <c r="YF121" s="10"/>
      <c r="YG121" s="10"/>
      <c r="YH121" s="10"/>
      <c r="YI121" s="10"/>
      <c r="YJ121" s="10"/>
      <c r="YK121" s="10"/>
      <c r="YL121" s="10"/>
      <c r="YM121" s="10"/>
      <c r="YN121" s="10"/>
      <c r="YO121" s="10"/>
      <c r="YP121" s="10"/>
      <c r="YQ121" s="10"/>
      <c r="YR121" s="10"/>
      <c r="YS121" s="10"/>
      <c r="YT121" s="10"/>
      <c r="YU121" s="10"/>
      <c r="YV121" s="10"/>
      <c r="YW121" s="10"/>
      <c r="YX121" s="10"/>
      <c r="YY121" s="10"/>
      <c r="YZ121" s="10"/>
      <c r="ZA121" s="10"/>
      <c r="ZB121" s="10"/>
      <c r="ZC121" s="10"/>
      <c r="ZD121" s="10"/>
      <c r="ZE121" s="10"/>
      <c r="ZF121" s="10"/>
      <c r="ZG121" s="10"/>
      <c r="ZH121" s="10"/>
      <c r="ZI121" s="10"/>
      <c r="ZJ121" s="10"/>
      <c r="ZK121" s="10"/>
      <c r="ZL121" s="10"/>
      <c r="ZM121" s="10"/>
      <c r="ZN121" s="10"/>
      <c r="ZO121" s="10"/>
      <c r="ZP121" s="10"/>
      <c r="ZQ121" s="10"/>
      <c r="ZR121" s="10"/>
      <c r="ZS121" s="10"/>
      <c r="ZT121" s="10"/>
      <c r="ZU121" s="10"/>
      <c r="ZV121" s="10"/>
      <c r="ZW121" s="10"/>
      <c r="ZX121" s="10"/>
      <c r="ZY121" s="10"/>
      <c r="ZZ121" s="10"/>
      <c r="AAA121" s="10"/>
      <c r="AAB121" s="10"/>
      <c r="AAC121" s="10"/>
      <c r="AAD121" s="10"/>
      <c r="AAE121" s="10"/>
      <c r="AAF121" s="10"/>
      <c r="AAG121" s="10"/>
      <c r="AAH121" s="10"/>
      <c r="AAI121" s="10"/>
      <c r="AAJ121" s="10"/>
      <c r="AAK121" s="10"/>
      <c r="AAL121" s="10"/>
      <c r="AAM121" s="10"/>
      <c r="AAN121" s="10"/>
      <c r="AAO121" s="10"/>
      <c r="AAP121" s="10"/>
      <c r="AAQ121" s="10"/>
      <c r="AAR121" s="10"/>
      <c r="AAS121" s="10"/>
      <c r="AAT121" s="10"/>
      <c r="AAU121" s="10"/>
      <c r="AAV121" s="10"/>
      <c r="AAW121" s="10"/>
      <c r="AAX121" s="10"/>
      <c r="AAY121" s="10"/>
      <c r="AAZ121" s="10"/>
      <c r="ABA121" s="10"/>
      <c r="ABB121" s="10"/>
      <c r="ABC121" s="10"/>
      <c r="ABD121" s="10"/>
      <c r="ABE121" s="10"/>
      <c r="ABF121" s="10"/>
      <c r="ABG121" s="10"/>
      <c r="ABH121" s="10"/>
      <c r="ABI121" s="10"/>
      <c r="ABJ121" s="10"/>
      <c r="ABK121" s="10"/>
      <c r="ABL121" s="10"/>
      <c r="ABM121" s="10"/>
      <c r="ABN121" s="10"/>
      <c r="ABO121" s="10"/>
      <c r="ABP121" s="10"/>
      <c r="ABQ121" s="10"/>
      <c r="ABR121" s="10"/>
      <c r="ABS121" s="10"/>
      <c r="ABT121" s="10"/>
      <c r="ABU121" s="10"/>
      <c r="ABV121" s="10"/>
      <c r="ABW121" s="10"/>
      <c r="ABX121" s="10"/>
      <c r="ABY121" s="10"/>
      <c r="ABZ121" s="10"/>
      <c r="ACA121" s="10"/>
      <c r="ACB121" s="10"/>
      <c r="ACC121" s="10"/>
      <c r="ACD121" s="10"/>
      <c r="ACE121" s="10"/>
      <c r="ACF121" s="10"/>
      <c r="ACG121" s="10"/>
      <c r="ACH121" s="10"/>
      <c r="ACI121" s="10"/>
      <c r="ACJ121" s="10"/>
      <c r="ACK121" s="10"/>
      <c r="ACL121" s="10"/>
      <c r="ACM121" s="10"/>
      <c r="ACN121" s="10"/>
      <c r="ACO121" s="10"/>
      <c r="ACP121" s="10"/>
      <c r="ACQ121" s="10"/>
      <c r="ACR121" s="10"/>
      <c r="ACS121" s="10"/>
      <c r="ACT121" s="10"/>
      <c r="ACU121" s="10"/>
      <c r="ACV121" s="10"/>
      <c r="ACW121" s="10"/>
      <c r="ACX121" s="10"/>
      <c r="ACY121" s="10"/>
      <c r="ACZ121" s="10"/>
      <c r="ADA121" s="10"/>
    </row>
    <row r="122" spans="1:781" s="10" customFormat="1" ht="15.6" x14ac:dyDescent="0.3">
      <c r="A122" s="60">
        <v>3</v>
      </c>
      <c r="B122" s="123" t="s">
        <v>438</v>
      </c>
      <c r="C122" s="124" t="s">
        <v>70</v>
      </c>
      <c r="D122" s="125"/>
      <c r="E122" s="125"/>
      <c r="F122" s="125"/>
      <c r="G122" s="73"/>
      <c r="H122" s="125">
        <v>1</v>
      </c>
      <c r="I122" s="125" t="s">
        <v>45</v>
      </c>
      <c r="J122" s="125" t="s">
        <v>51</v>
      </c>
      <c r="K122" s="126" t="s">
        <v>42</v>
      </c>
      <c r="L122" s="127">
        <v>1998</v>
      </c>
      <c r="M122" s="89">
        <v>35973</v>
      </c>
      <c r="N122" s="128"/>
      <c r="O122" s="129"/>
      <c r="P122" s="129"/>
      <c r="Q122" s="78" t="s">
        <v>426</v>
      </c>
      <c r="R122" s="103" t="s">
        <v>439</v>
      </c>
      <c r="S122" s="56"/>
      <c r="T122" s="57" t="str">
        <f t="shared" si="10"/>
        <v>Au</v>
      </c>
      <c r="U122" s="56"/>
      <c r="V122" s="56"/>
      <c r="W122" s="56"/>
      <c r="X122" s="56"/>
      <c r="Y122" s="56"/>
      <c r="Z122" s="56"/>
      <c r="AA122" s="56"/>
      <c r="AC122" s="58">
        <f t="shared" si="24"/>
        <v>0</v>
      </c>
      <c r="AD122" s="58">
        <f t="shared" si="25"/>
        <v>0</v>
      </c>
      <c r="AE122" s="58">
        <f t="shared" si="26"/>
        <v>0</v>
      </c>
      <c r="AF122" s="58">
        <f t="shared" si="27"/>
        <v>0</v>
      </c>
      <c r="AG122" s="59"/>
      <c r="AH122" s="59">
        <f t="shared" si="28"/>
        <v>0</v>
      </c>
      <c r="AI122" s="59">
        <f t="shared" si="29"/>
        <v>0</v>
      </c>
      <c r="AJ122" s="59">
        <f t="shared" si="30"/>
        <v>0</v>
      </c>
    </row>
    <row r="123" spans="1:781" s="10" customFormat="1" ht="24" x14ac:dyDescent="0.3">
      <c r="A123" s="82">
        <v>1</v>
      </c>
      <c r="B123" s="123" t="s">
        <v>440</v>
      </c>
      <c r="C123" s="124" t="s">
        <v>267</v>
      </c>
      <c r="D123" s="125" t="s">
        <v>255</v>
      </c>
      <c r="E123" s="125" t="s">
        <v>325</v>
      </c>
      <c r="F123" s="125">
        <v>27</v>
      </c>
      <c r="G123" s="73">
        <v>15000000</v>
      </c>
      <c r="H123" s="125">
        <v>1</v>
      </c>
      <c r="I123" s="125" t="s">
        <v>45</v>
      </c>
      <c r="J123" s="125" t="s">
        <v>159</v>
      </c>
      <c r="K123" s="126">
        <v>209</v>
      </c>
      <c r="L123" s="127">
        <v>1998</v>
      </c>
      <c r="M123" s="89">
        <v>35910</v>
      </c>
      <c r="N123" s="128">
        <v>6800000</v>
      </c>
      <c r="O123" s="129">
        <v>41</v>
      </c>
      <c r="P123" s="129"/>
      <c r="Q123" s="78" t="s">
        <v>421</v>
      </c>
      <c r="R123" s="103" t="s">
        <v>441</v>
      </c>
      <c r="S123" s="56" t="s">
        <v>396</v>
      </c>
      <c r="T123" s="57" t="str">
        <f t="shared" ref="T123:T156" si="31">C123</f>
        <v>Pb Zn</v>
      </c>
      <c r="U123" s="56">
        <v>161</v>
      </c>
      <c r="V123" s="56">
        <v>0.44</v>
      </c>
      <c r="W123" s="56"/>
      <c r="X123" s="56">
        <v>2.5392712696151634</v>
      </c>
      <c r="Y123" s="56">
        <v>1979</v>
      </c>
      <c r="Z123" s="56"/>
      <c r="AA123" s="56" t="s">
        <v>442</v>
      </c>
      <c r="AC123" s="58">
        <f t="shared" si="24"/>
        <v>3.5852630924054112</v>
      </c>
      <c r="AD123" s="58">
        <f t="shared" si="25"/>
        <v>1.0512820512820513</v>
      </c>
      <c r="AE123" s="58">
        <f t="shared" si="26"/>
        <v>0</v>
      </c>
      <c r="AF123" s="58">
        <f t="shared" si="27"/>
        <v>4.6365451436874627</v>
      </c>
      <c r="AG123" s="59"/>
      <c r="AH123" s="59">
        <f t="shared" si="28"/>
        <v>4.6365451436874627</v>
      </c>
      <c r="AI123" s="59">
        <f t="shared" si="29"/>
        <v>0</v>
      </c>
      <c r="AJ123" s="59">
        <f t="shared" si="30"/>
        <v>0</v>
      </c>
    </row>
    <row r="124" spans="1:781" s="10" customFormat="1" ht="36" x14ac:dyDescent="0.3">
      <c r="A124" s="63">
        <v>2</v>
      </c>
      <c r="B124" s="123" t="s">
        <v>443</v>
      </c>
      <c r="C124" s="124" t="s">
        <v>180</v>
      </c>
      <c r="D124" s="125"/>
      <c r="E124" s="125"/>
      <c r="F124" s="125"/>
      <c r="G124" s="73"/>
      <c r="H124" s="125">
        <v>2</v>
      </c>
      <c r="I124" s="125" t="s">
        <v>45</v>
      </c>
      <c r="J124" s="125" t="s">
        <v>260</v>
      </c>
      <c r="K124" s="126" t="s">
        <v>42</v>
      </c>
      <c r="L124" s="127">
        <v>1997</v>
      </c>
      <c r="M124" s="89">
        <v>35771</v>
      </c>
      <c r="N124" s="128">
        <v>200000</v>
      </c>
      <c r="O124" s="129"/>
      <c r="P124" s="129"/>
      <c r="Q124" s="78" t="s">
        <v>444</v>
      </c>
      <c r="R124" s="103" t="s">
        <v>445</v>
      </c>
      <c r="S124" s="130" t="s">
        <v>323</v>
      </c>
      <c r="T124" s="57" t="str">
        <f t="shared" si="31"/>
        <v>P</v>
      </c>
      <c r="U124" s="130"/>
      <c r="V124" s="130"/>
      <c r="W124" s="130"/>
      <c r="X124" s="130"/>
      <c r="Y124" s="130"/>
      <c r="Z124" s="130"/>
      <c r="AA124" s="130"/>
      <c r="AB124" s="131"/>
      <c r="AC124" s="58">
        <f t="shared" si="24"/>
        <v>0.10544891448251209</v>
      </c>
      <c r="AD124" s="58">
        <f t="shared" si="25"/>
        <v>0</v>
      </c>
      <c r="AE124" s="58">
        <f t="shared" si="26"/>
        <v>0</v>
      </c>
      <c r="AF124" s="58">
        <f t="shared" si="27"/>
        <v>0.10544891448251209</v>
      </c>
      <c r="AG124" s="59"/>
      <c r="AH124" s="59">
        <f t="shared" si="28"/>
        <v>0</v>
      </c>
      <c r="AI124" s="59">
        <f t="shared" si="29"/>
        <v>0.10544891448251209</v>
      </c>
      <c r="AJ124" s="59">
        <f t="shared" si="30"/>
        <v>0</v>
      </c>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c r="BZ124" s="132"/>
      <c r="CA124" s="132"/>
      <c r="CB124" s="132"/>
      <c r="CC124" s="132"/>
      <c r="CD124" s="132"/>
      <c r="CE124" s="132"/>
      <c r="CF124" s="132"/>
      <c r="CG124" s="132"/>
      <c r="CH124" s="132"/>
      <c r="CI124" s="132"/>
      <c r="CJ124" s="132"/>
      <c r="CK124" s="132"/>
      <c r="CL124" s="132"/>
      <c r="CM124" s="132"/>
      <c r="CN124" s="132"/>
      <c r="CO124" s="132"/>
      <c r="CP124" s="132"/>
      <c r="CQ124" s="132"/>
      <c r="CR124" s="132"/>
      <c r="CS124" s="132"/>
      <c r="CT124" s="132"/>
      <c r="CU124" s="132"/>
      <c r="CV124" s="132"/>
      <c r="CW124" s="132"/>
      <c r="CX124" s="132"/>
      <c r="CY124" s="132"/>
      <c r="CZ124" s="132"/>
      <c r="DA124" s="132"/>
      <c r="DB124" s="132"/>
      <c r="DC124" s="132"/>
      <c r="DD124" s="132"/>
      <c r="DE124" s="132"/>
      <c r="DF124" s="132"/>
      <c r="DG124" s="132"/>
      <c r="DH124" s="132"/>
      <c r="DI124" s="132"/>
      <c r="DJ124" s="132"/>
      <c r="DK124" s="132"/>
      <c r="DL124" s="132"/>
      <c r="DM124" s="132"/>
      <c r="DN124" s="132"/>
      <c r="DO124" s="132"/>
      <c r="DP124" s="132"/>
      <c r="DQ124" s="132"/>
      <c r="DR124" s="132"/>
      <c r="DS124" s="132"/>
      <c r="DT124" s="132"/>
      <c r="DU124" s="132"/>
      <c r="DV124" s="132"/>
      <c r="DW124" s="132"/>
      <c r="DX124" s="132"/>
      <c r="DY124" s="132"/>
      <c r="DZ124" s="132"/>
      <c r="EA124" s="132"/>
      <c r="EB124" s="132"/>
      <c r="EC124" s="132"/>
      <c r="ED124" s="132"/>
      <c r="EE124" s="132"/>
      <c r="EF124" s="132"/>
      <c r="EG124" s="132"/>
      <c r="EH124" s="132"/>
      <c r="EI124" s="132"/>
      <c r="EJ124" s="132"/>
      <c r="EK124" s="132"/>
      <c r="EL124" s="132"/>
      <c r="EM124" s="132"/>
      <c r="EN124" s="132"/>
      <c r="EO124" s="132"/>
      <c r="EP124" s="132"/>
      <c r="EQ124" s="132"/>
      <c r="ER124" s="132"/>
      <c r="ES124" s="132"/>
      <c r="ET124" s="132"/>
      <c r="EU124" s="132"/>
      <c r="EV124" s="132"/>
      <c r="EW124" s="132"/>
      <c r="EX124" s="132"/>
      <c r="EY124" s="132"/>
      <c r="EZ124" s="132"/>
      <c r="FA124" s="132"/>
      <c r="FB124" s="132"/>
      <c r="FC124" s="132"/>
      <c r="FD124" s="132"/>
      <c r="FE124" s="132"/>
      <c r="FF124" s="132"/>
      <c r="FG124" s="132"/>
      <c r="FH124" s="132"/>
      <c r="FI124" s="132"/>
      <c r="FJ124" s="132"/>
      <c r="FK124" s="132"/>
      <c r="FL124" s="132"/>
      <c r="FM124" s="132"/>
      <c r="FN124" s="132"/>
      <c r="FO124" s="132"/>
      <c r="FP124" s="132"/>
      <c r="FQ124" s="132"/>
      <c r="FR124" s="132"/>
      <c r="FS124" s="132"/>
      <c r="FT124" s="132"/>
      <c r="FU124" s="132"/>
      <c r="FV124" s="132"/>
      <c r="FW124" s="132"/>
      <c r="FX124" s="132"/>
      <c r="FY124" s="132"/>
      <c r="FZ124" s="132"/>
      <c r="GA124" s="132"/>
      <c r="GB124" s="132"/>
      <c r="GC124" s="132"/>
      <c r="GD124" s="132"/>
      <c r="GE124" s="132"/>
      <c r="GF124" s="132"/>
      <c r="GG124" s="132"/>
      <c r="GH124" s="132"/>
      <c r="GI124" s="132"/>
      <c r="GJ124" s="132"/>
      <c r="GK124" s="132"/>
      <c r="GL124" s="132"/>
      <c r="GM124" s="132"/>
      <c r="GN124" s="132"/>
      <c r="GO124" s="132"/>
      <c r="GP124" s="132"/>
      <c r="GQ124" s="132"/>
      <c r="GR124" s="132"/>
      <c r="GS124" s="132"/>
      <c r="GT124" s="132"/>
      <c r="GU124" s="132"/>
      <c r="GV124" s="132"/>
      <c r="GW124" s="132"/>
      <c r="GX124" s="132"/>
      <c r="GY124" s="132"/>
      <c r="GZ124" s="132"/>
      <c r="HA124" s="132"/>
      <c r="HB124" s="132"/>
      <c r="HC124" s="132"/>
      <c r="HD124" s="132"/>
      <c r="HE124" s="132"/>
      <c r="HF124" s="132"/>
      <c r="HG124" s="132"/>
      <c r="HH124" s="132"/>
      <c r="HI124" s="132"/>
      <c r="HJ124" s="132"/>
      <c r="HK124" s="132"/>
      <c r="HL124" s="132"/>
      <c r="HM124" s="132"/>
      <c r="HN124" s="132"/>
      <c r="HO124" s="132"/>
      <c r="HP124" s="132"/>
      <c r="HQ124" s="132"/>
      <c r="HR124" s="132"/>
      <c r="HS124" s="132"/>
      <c r="HT124" s="132"/>
      <c r="HU124" s="132"/>
      <c r="HV124" s="132"/>
      <c r="HW124" s="132"/>
      <c r="HX124" s="132"/>
      <c r="HY124" s="132"/>
      <c r="HZ124" s="132"/>
      <c r="IA124" s="132"/>
      <c r="IB124" s="132"/>
      <c r="IC124" s="132"/>
      <c r="ID124" s="132"/>
      <c r="IE124" s="132"/>
      <c r="IF124" s="132"/>
      <c r="IG124" s="132"/>
      <c r="IH124" s="132"/>
      <c r="II124" s="132"/>
      <c r="IJ124" s="132"/>
      <c r="IK124" s="132"/>
      <c r="IL124" s="132"/>
      <c r="IM124" s="132"/>
      <c r="IN124" s="132"/>
      <c r="IO124" s="132"/>
      <c r="IP124" s="132"/>
      <c r="IQ124" s="132"/>
      <c r="IR124" s="132"/>
      <c r="IS124" s="132"/>
      <c r="IT124" s="132"/>
      <c r="IU124" s="132"/>
      <c r="IV124" s="132"/>
      <c r="IW124" s="132"/>
      <c r="IX124" s="132"/>
      <c r="IY124" s="132"/>
      <c r="IZ124" s="132"/>
      <c r="JA124" s="132"/>
      <c r="JB124" s="132"/>
      <c r="JC124" s="132"/>
      <c r="JD124" s="132"/>
      <c r="JE124" s="132"/>
      <c r="JF124" s="132"/>
      <c r="JG124" s="132"/>
      <c r="JH124" s="132"/>
      <c r="JI124" s="132"/>
      <c r="JJ124" s="132"/>
      <c r="JK124" s="132"/>
      <c r="JL124" s="132"/>
      <c r="JM124" s="132"/>
      <c r="JN124" s="132"/>
      <c r="JO124" s="132"/>
      <c r="JP124" s="132"/>
      <c r="JQ124" s="132"/>
      <c r="JR124" s="132"/>
      <c r="JS124" s="132"/>
      <c r="JT124" s="132"/>
      <c r="JU124" s="132"/>
      <c r="JV124" s="132"/>
      <c r="JW124" s="132"/>
      <c r="JX124" s="132"/>
      <c r="JY124" s="132"/>
      <c r="JZ124" s="132"/>
      <c r="KA124" s="132"/>
      <c r="KB124" s="132"/>
      <c r="KC124" s="132"/>
      <c r="KD124" s="132"/>
      <c r="KE124" s="132"/>
      <c r="KF124" s="132"/>
      <c r="KG124" s="132"/>
      <c r="KH124" s="132"/>
      <c r="KI124" s="132"/>
      <c r="KJ124" s="132"/>
      <c r="KK124" s="132"/>
      <c r="KL124" s="132"/>
      <c r="KM124" s="132"/>
      <c r="KN124" s="132"/>
      <c r="KO124" s="132"/>
      <c r="KP124" s="132"/>
      <c r="KQ124" s="132"/>
      <c r="KR124" s="132"/>
      <c r="KS124" s="132"/>
      <c r="KT124" s="132"/>
      <c r="KU124" s="132"/>
      <c r="KV124" s="132"/>
      <c r="KW124" s="132"/>
      <c r="KX124" s="132"/>
      <c r="KY124" s="132"/>
      <c r="KZ124" s="132"/>
      <c r="LA124" s="132"/>
      <c r="LB124" s="132"/>
      <c r="LC124" s="132"/>
      <c r="LD124" s="132"/>
      <c r="LE124" s="132"/>
      <c r="LF124" s="132"/>
      <c r="LG124" s="132"/>
      <c r="LH124" s="132"/>
      <c r="LI124" s="132"/>
      <c r="LJ124" s="132"/>
      <c r="LK124" s="132"/>
      <c r="LL124" s="132"/>
      <c r="LM124" s="132"/>
      <c r="LN124" s="132"/>
      <c r="LO124" s="132"/>
      <c r="LP124" s="132"/>
      <c r="LQ124" s="132"/>
      <c r="LR124" s="132"/>
      <c r="LS124" s="132"/>
      <c r="LT124" s="132"/>
      <c r="LU124" s="132"/>
      <c r="LV124" s="132"/>
      <c r="LW124" s="132"/>
      <c r="LX124" s="132"/>
      <c r="LY124" s="132"/>
      <c r="LZ124" s="132"/>
      <c r="MA124" s="132"/>
      <c r="MB124" s="132"/>
      <c r="MC124" s="132"/>
      <c r="MD124" s="132"/>
      <c r="ME124" s="132"/>
      <c r="MF124" s="132"/>
      <c r="MG124" s="132"/>
      <c r="MH124" s="132"/>
      <c r="MI124" s="132"/>
      <c r="MJ124" s="132"/>
      <c r="MK124" s="132"/>
      <c r="ML124" s="132"/>
      <c r="MM124" s="132"/>
      <c r="MN124" s="132"/>
      <c r="MO124" s="132"/>
      <c r="MP124" s="132"/>
      <c r="MQ124" s="132"/>
      <c r="MR124" s="132"/>
      <c r="MS124" s="132"/>
      <c r="MT124" s="132"/>
      <c r="MU124" s="132"/>
      <c r="MV124" s="132"/>
      <c r="MW124" s="132"/>
      <c r="MX124" s="132"/>
      <c r="MY124" s="132"/>
      <c r="MZ124" s="132"/>
      <c r="NA124" s="132"/>
      <c r="NB124" s="132"/>
      <c r="NC124" s="132"/>
      <c r="ND124" s="132"/>
      <c r="NE124" s="132"/>
      <c r="NF124" s="132"/>
      <c r="NG124" s="132"/>
      <c r="NH124" s="132"/>
      <c r="NI124" s="132"/>
      <c r="NJ124" s="132"/>
      <c r="NK124" s="132"/>
      <c r="NL124" s="132"/>
      <c r="NM124" s="132"/>
      <c r="NN124" s="132"/>
      <c r="NO124" s="132"/>
      <c r="NP124" s="132"/>
      <c r="NQ124" s="132"/>
      <c r="NR124" s="132"/>
      <c r="NS124" s="132"/>
      <c r="NT124" s="132"/>
      <c r="NU124" s="132"/>
      <c r="NV124" s="132"/>
      <c r="NW124" s="132"/>
      <c r="NX124" s="132"/>
      <c r="NY124" s="132"/>
      <c r="NZ124" s="132"/>
      <c r="OA124" s="132"/>
      <c r="OB124" s="132"/>
      <c r="OC124" s="132"/>
      <c r="OD124" s="132"/>
      <c r="OE124" s="132"/>
      <c r="OF124" s="132"/>
      <c r="OG124" s="132"/>
      <c r="OH124" s="132"/>
      <c r="OI124" s="132"/>
      <c r="OJ124" s="132"/>
      <c r="OK124" s="132"/>
      <c r="OL124" s="132"/>
      <c r="OM124" s="132"/>
      <c r="ON124" s="132"/>
      <c r="OO124" s="132"/>
      <c r="OP124" s="132"/>
      <c r="OQ124" s="132"/>
      <c r="OR124" s="132"/>
      <c r="OS124" s="132"/>
      <c r="OT124" s="132"/>
      <c r="OU124" s="132"/>
      <c r="OV124" s="132"/>
      <c r="OW124" s="132"/>
      <c r="OX124" s="132"/>
      <c r="OY124" s="132"/>
      <c r="OZ124" s="132"/>
      <c r="PA124" s="132"/>
      <c r="PB124" s="132"/>
      <c r="PC124" s="132"/>
      <c r="PD124" s="132"/>
      <c r="PE124" s="132"/>
      <c r="PF124" s="132"/>
      <c r="PG124" s="132"/>
      <c r="PH124" s="132"/>
      <c r="PI124" s="132"/>
      <c r="PJ124" s="132"/>
      <c r="PK124" s="132"/>
      <c r="PL124" s="132"/>
      <c r="PM124" s="132"/>
      <c r="PN124" s="132"/>
      <c r="PO124" s="132"/>
      <c r="PP124" s="132"/>
      <c r="PQ124" s="132"/>
      <c r="PR124" s="132"/>
      <c r="PS124" s="132"/>
      <c r="PT124" s="132"/>
      <c r="PU124" s="132"/>
      <c r="PV124" s="132"/>
      <c r="PW124" s="132"/>
      <c r="PX124" s="132"/>
      <c r="PY124" s="132"/>
      <c r="PZ124" s="132"/>
      <c r="QA124" s="132"/>
      <c r="QB124" s="132"/>
      <c r="QC124" s="132"/>
      <c r="QD124" s="132"/>
      <c r="QE124" s="132"/>
      <c r="QF124" s="132"/>
      <c r="QG124" s="132"/>
      <c r="QH124" s="132"/>
      <c r="QI124" s="132"/>
      <c r="QJ124" s="132"/>
      <c r="QK124" s="132"/>
      <c r="QL124" s="132"/>
      <c r="QM124" s="132"/>
      <c r="QN124" s="132"/>
      <c r="QO124" s="132"/>
      <c r="QP124" s="132"/>
      <c r="QQ124" s="132"/>
      <c r="QR124" s="132"/>
      <c r="QS124" s="132"/>
      <c r="QT124" s="132"/>
      <c r="QU124" s="132"/>
      <c r="QV124" s="132"/>
      <c r="QW124" s="132"/>
      <c r="QX124" s="132"/>
      <c r="QY124" s="132"/>
      <c r="QZ124" s="132"/>
      <c r="RA124" s="132"/>
      <c r="RB124" s="132"/>
      <c r="RC124" s="132"/>
      <c r="RD124" s="132"/>
      <c r="RE124" s="132"/>
      <c r="RF124" s="132"/>
      <c r="RG124" s="132"/>
      <c r="RH124" s="132"/>
      <c r="RI124" s="132"/>
      <c r="RJ124" s="132"/>
      <c r="RK124" s="132"/>
      <c r="RL124" s="132"/>
      <c r="RM124" s="132"/>
      <c r="RN124" s="132"/>
      <c r="RO124" s="132"/>
      <c r="RP124" s="132"/>
      <c r="RQ124" s="132"/>
      <c r="RR124" s="132"/>
      <c r="RS124" s="132"/>
      <c r="RT124" s="132"/>
      <c r="RU124" s="132"/>
      <c r="RV124" s="132"/>
      <c r="RW124" s="132"/>
      <c r="RX124" s="132"/>
      <c r="RY124" s="132"/>
      <c r="RZ124" s="132"/>
      <c r="SA124" s="132"/>
      <c r="SB124" s="132"/>
      <c r="SC124" s="132"/>
      <c r="SD124" s="132"/>
      <c r="SE124" s="132"/>
      <c r="SF124" s="132"/>
      <c r="SG124" s="132"/>
      <c r="SH124" s="132"/>
      <c r="SI124" s="132"/>
      <c r="SJ124" s="132"/>
      <c r="SK124" s="132"/>
      <c r="SL124" s="132"/>
      <c r="SM124" s="132"/>
      <c r="SN124" s="132"/>
      <c r="SO124" s="132"/>
      <c r="SP124" s="132"/>
      <c r="SQ124" s="132"/>
      <c r="SR124" s="132"/>
      <c r="SS124" s="132"/>
      <c r="ST124" s="132"/>
      <c r="SU124" s="132"/>
      <c r="SV124" s="132"/>
      <c r="SW124" s="132"/>
      <c r="SX124" s="132"/>
      <c r="SY124" s="132"/>
      <c r="SZ124" s="132"/>
      <c r="TA124" s="132"/>
      <c r="TB124" s="132"/>
      <c r="TC124" s="132"/>
      <c r="TD124" s="132"/>
      <c r="TE124" s="132"/>
      <c r="TF124" s="132"/>
      <c r="TG124" s="132"/>
      <c r="TH124" s="132"/>
      <c r="TI124" s="132"/>
      <c r="TJ124" s="132"/>
      <c r="TK124" s="132"/>
      <c r="TL124" s="132"/>
      <c r="TM124" s="132"/>
      <c r="TN124" s="132"/>
      <c r="TO124" s="132"/>
      <c r="TP124" s="132"/>
      <c r="TQ124" s="132"/>
      <c r="TR124" s="132"/>
      <c r="TS124" s="132"/>
      <c r="TT124" s="132"/>
      <c r="TU124" s="132"/>
      <c r="TV124" s="132"/>
      <c r="TW124" s="132"/>
      <c r="TX124" s="132"/>
      <c r="TY124" s="132"/>
      <c r="TZ124" s="132"/>
      <c r="UA124" s="132"/>
      <c r="UB124" s="132"/>
      <c r="UC124" s="132"/>
      <c r="UD124" s="132"/>
      <c r="UE124" s="132"/>
      <c r="UF124" s="132"/>
      <c r="UG124" s="132"/>
      <c r="UH124" s="132"/>
      <c r="UI124" s="132"/>
      <c r="UJ124" s="132"/>
      <c r="UK124" s="132"/>
      <c r="UL124" s="132"/>
      <c r="UM124" s="132"/>
      <c r="UN124" s="132"/>
      <c r="UO124" s="132"/>
      <c r="UP124" s="132"/>
      <c r="UQ124" s="132"/>
      <c r="UR124" s="132"/>
      <c r="US124" s="132"/>
      <c r="UT124" s="132"/>
      <c r="UU124" s="132"/>
      <c r="UV124" s="132"/>
      <c r="UW124" s="132"/>
      <c r="UX124" s="132"/>
      <c r="UY124" s="132"/>
      <c r="UZ124" s="132"/>
      <c r="VA124" s="132"/>
      <c r="VB124" s="132"/>
      <c r="VC124" s="132"/>
      <c r="VD124" s="132"/>
      <c r="VE124" s="132"/>
      <c r="VF124" s="132"/>
      <c r="VG124" s="132"/>
      <c r="VH124" s="132"/>
      <c r="VI124" s="132"/>
      <c r="VJ124" s="132"/>
      <c r="VK124" s="132"/>
      <c r="VL124" s="132"/>
      <c r="VM124" s="132"/>
      <c r="VN124" s="132"/>
      <c r="VO124" s="132"/>
      <c r="VP124" s="132"/>
      <c r="VQ124" s="132"/>
      <c r="VR124" s="132"/>
      <c r="VS124" s="132"/>
      <c r="VT124" s="132"/>
      <c r="VU124" s="132"/>
      <c r="VV124" s="132"/>
      <c r="VW124" s="132"/>
      <c r="VX124" s="132"/>
      <c r="VY124" s="132"/>
      <c r="VZ124" s="132"/>
      <c r="WA124" s="132"/>
      <c r="WB124" s="132"/>
      <c r="WC124" s="132"/>
      <c r="WD124" s="132"/>
      <c r="WE124" s="132"/>
      <c r="WF124" s="132"/>
      <c r="WG124" s="132"/>
      <c r="WH124" s="132"/>
      <c r="WI124" s="132"/>
      <c r="WJ124" s="132"/>
      <c r="WK124" s="132"/>
      <c r="WL124" s="132"/>
      <c r="WM124" s="132"/>
      <c r="WN124" s="132"/>
      <c r="WO124" s="132"/>
      <c r="WP124" s="132"/>
      <c r="WQ124" s="132"/>
      <c r="WR124" s="132"/>
      <c r="WS124" s="132"/>
      <c r="WT124" s="132"/>
      <c r="WU124" s="132"/>
      <c r="WV124" s="132"/>
      <c r="WW124" s="132"/>
      <c r="WX124" s="132"/>
      <c r="WY124" s="132"/>
      <c r="WZ124" s="132"/>
      <c r="XA124" s="132"/>
      <c r="XB124" s="132"/>
      <c r="XC124" s="132"/>
      <c r="XD124" s="132"/>
      <c r="XE124" s="132"/>
      <c r="XF124" s="132"/>
      <c r="XG124" s="132"/>
      <c r="XH124" s="132"/>
      <c r="XI124" s="132"/>
      <c r="XJ124" s="132"/>
      <c r="XK124" s="132"/>
      <c r="XL124" s="132"/>
      <c r="XM124" s="132"/>
      <c r="XN124" s="132"/>
      <c r="XO124" s="132"/>
      <c r="XP124" s="132"/>
      <c r="XQ124" s="132"/>
      <c r="XR124" s="132"/>
      <c r="XS124" s="132"/>
      <c r="XT124" s="132"/>
      <c r="XU124" s="132"/>
      <c r="XV124" s="132"/>
      <c r="XW124" s="132"/>
      <c r="XX124" s="132"/>
      <c r="XY124" s="132"/>
      <c r="XZ124" s="132"/>
      <c r="YA124" s="132"/>
      <c r="YB124" s="132"/>
      <c r="YC124" s="132"/>
      <c r="YD124" s="132"/>
      <c r="YE124" s="132"/>
      <c r="YF124" s="132"/>
      <c r="YG124" s="132"/>
      <c r="YH124" s="132"/>
      <c r="YI124" s="132"/>
      <c r="YJ124" s="132"/>
      <c r="YK124" s="132"/>
      <c r="YL124" s="132"/>
      <c r="YM124" s="132"/>
      <c r="YN124" s="132"/>
      <c r="YO124" s="132"/>
      <c r="YP124" s="132"/>
      <c r="YQ124" s="132"/>
      <c r="YR124" s="132"/>
      <c r="YS124" s="132"/>
      <c r="YT124" s="132"/>
      <c r="YU124" s="132"/>
      <c r="YV124" s="132"/>
      <c r="YW124" s="132"/>
      <c r="YX124" s="132"/>
      <c r="YY124" s="132"/>
      <c r="YZ124" s="132"/>
      <c r="ZA124" s="132"/>
      <c r="ZB124" s="132"/>
      <c r="ZC124" s="132"/>
      <c r="ZD124" s="132"/>
      <c r="ZE124" s="132"/>
      <c r="ZF124" s="132"/>
      <c r="ZG124" s="132"/>
      <c r="ZH124" s="132"/>
      <c r="ZI124" s="132"/>
      <c r="ZJ124" s="132"/>
      <c r="ZK124" s="132"/>
      <c r="ZL124" s="132"/>
      <c r="ZM124" s="132"/>
      <c r="ZN124" s="132"/>
      <c r="ZO124" s="132"/>
      <c r="ZP124" s="132"/>
      <c r="ZQ124" s="132"/>
      <c r="ZR124" s="132"/>
      <c r="ZS124" s="132"/>
      <c r="ZT124" s="132"/>
      <c r="ZU124" s="132"/>
      <c r="ZV124" s="132"/>
      <c r="ZW124" s="132"/>
      <c r="ZX124" s="132"/>
      <c r="ZY124" s="132"/>
      <c r="ZZ124" s="132"/>
      <c r="AAA124" s="132"/>
      <c r="AAB124" s="132"/>
      <c r="AAC124" s="132"/>
      <c r="AAD124" s="132"/>
      <c r="AAE124" s="132"/>
      <c r="AAF124" s="132"/>
      <c r="AAG124" s="132"/>
      <c r="AAH124" s="132"/>
      <c r="AAI124" s="132"/>
      <c r="AAJ124" s="132"/>
      <c r="AAK124" s="132"/>
      <c r="AAL124" s="132"/>
      <c r="AAM124" s="132"/>
      <c r="AAN124" s="132"/>
      <c r="AAO124" s="132"/>
      <c r="AAP124" s="132"/>
      <c r="AAQ124" s="132"/>
      <c r="AAR124" s="132"/>
      <c r="AAS124" s="132"/>
      <c r="AAT124" s="132"/>
      <c r="AAU124" s="132"/>
      <c r="AAV124" s="132"/>
      <c r="AAW124" s="132"/>
      <c r="AAX124" s="132"/>
      <c r="AAY124" s="132"/>
      <c r="AAZ124" s="132"/>
      <c r="ABA124" s="132"/>
      <c r="ABB124" s="132"/>
      <c r="ABC124" s="132"/>
      <c r="ABD124" s="132"/>
      <c r="ABE124" s="132"/>
      <c r="ABF124" s="132"/>
      <c r="ABG124" s="132"/>
      <c r="ABH124" s="132"/>
      <c r="ABI124" s="132"/>
      <c r="ABJ124" s="132"/>
      <c r="ABK124" s="132"/>
      <c r="ABL124" s="132"/>
      <c r="ABM124" s="132"/>
      <c r="ABN124" s="132"/>
      <c r="ABO124" s="132"/>
      <c r="ABP124" s="132"/>
      <c r="ABQ124" s="132"/>
      <c r="ABR124" s="132"/>
      <c r="ABS124" s="132"/>
      <c r="ABT124" s="132"/>
      <c r="ABU124" s="132"/>
      <c r="ABV124" s="132"/>
      <c r="ABW124" s="132"/>
      <c r="ABX124" s="132"/>
      <c r="ABY124" s="132"/>
      <c r="ABZ124" s="132"/>
      <c r="ACA124" s="132"/>
      <c r="ACB124" s="132"/>
      <c r="ACC124" s="132"/>
      <c r="ACD124" s="132"/>
      <c r="ACE124" s="132"/>
      <c r="ACF124" s="132"/>
      <c r="ACG124" s="132"/>
      <c r="ACH124" s="132"/>
      <c r="ACI124" s="132"/>
      <c r="ACJ124" s="132"/>
      <c r="ACK124" s="132"/>
      <c r="ACL124" s="132"/>
      <c r="ACM124" s="132"/>
      <c r="ACN124" s="132"/>
      <c r="ACO124" s="132"/>
      <c r="ACP124" s="132"/>
      <c r="ACQ124" s="132"/>
      <c r="ACR124" s="132"/>
      <c r="ACS124" s="132"/>
      <c r="ACT124" s="132"/>
      <c r="ACU124" s="132"/>
      <c r="ACV124" s="132"/>
      <c r="ACW124" s="132"/>
      <c r="ACX124" s="132"/>
      <c r="ACY124" s="132"/>
      <c r="ACZ124" s="132"/>
      <c r="ADA124" s="132"/>
    </row>
    <row r="125" spans="1:781" s="10" customFormat="1" ht="27" customHeight="1" x14ac:dyDescent="0.3">
      <c r="A125" s="60">
        <v>3</v>
      </c>
      <c r="B125" s="123" t="s">
        <v>438</v>
      </c>
      <c r="C125" s="124" t="s">
        <v>70</v>
      </c>
      <c r="D125" s="125"/>
      <c r="E125" s="125"/>
      <c r="F125" s="125"/>
      <c r="G125" s="73"/>
      <c r="H125" s="125">
        <v>1</v>
      </c>
      <c r="I125" s="125" t="s">
        <v>45</v>
      </c>
      <c r="J125" s="125" t="s">
        <v>51</v>
      </c>
      <c r="K125" s="126" t="s">
        <v>42</v>
      </c>
      <c r="L125" s="127">
        <v>1997</v>
      </c>
      <c r="M125" s="89">
        <v>35740</v>
      </c>
      <c r="N125" s="128"/>
      <c r="O125" s="129"/>
      <c r="P125" s="129"/>
      <c r="Q125" s="78" t="s">
        <v>426</v>
      </c>
      <c r="R125" s="103" t="s">
        <v>446</v>
      </c>
      <c r="S125" s="56"/>
      <c r="T125" s="57" t="str">
        <f t="shared" si="31"/>
        <v>Au</v>
      </c>
      <c r="U125" s="56"/>
      <c r="V125" s="56"/>
      <c r="W125" s="56"/>
      <c r="X125" s="56"/>
      <c r="Y125" s="56"/>
      <c r="Z125" s="56"/>
      <c r="AA125" s="56"/>
      <c r="AC125" s="58">
        <f t="shared" si="24"/>
        <v>0</v>
      </c>
      <c r="AD125" s="58">
        <f t="shared" si="25"/>
        <v>0</v>
      </c>
      <c r="AE125" s="58">
        <f t="shared" si="26"/>
        <v>0</v>
      </c>
      <c r="AF125" s="58">
        <f t="shared" si="27"/>
        <v>0</v>
      </c>
      <c r="AG125" s="59"/>
      <c r="AH125" s="59">
        <f t="shared" si="28"/>
        <v>0</v>
      </c>
      <c r="AI125" s="59">
        <f t="shared" si="29"/>
        <v>0</v>
      </c>
      <c r="AJ125" s="59">
        <f t="shared" si="30"/>
        <v>0</v>
      </c>
    </row>
    <row r="126" spans="1:781" s="10" customFormat="1" ht="15.6" x14ac:dyDescent="0.3">
      <c r="A126" s="63">
        <v>2</v>
      </c>
      <c r="B126" s="123" t="s">
        <v>447</v>
      </c>
      <c r="C126" s="124" t="s">
        <v>97</v>
      </c>
      <c r="D126" s="125"/>
      <c r="E126" s="125"/>
      <c r="F126" s="125"/>
      <c r="G126" s="73"/>
      <c r="H126" s="125">
        <v>1</v>
      </c>
      <c r="I126" s="125" t="s">
        <v>81</v>
      </c>
      <c r="J126" s="125" t="s">
        <v>75</v>
      </c>
      <c r="K126" s="126" t="s">
        <v>410</v>
      </c>
      <c r="L126" s="127">
        <v>1997</v>
      </c>
      <c r="M126" s="89">
        <v>35725</v>
      </c>
      <c r="N126" s="128">
        <v>230000</v>
      </c>
      <c r="O126" s="129"/>
      <c r="P126" s="129"/>
      <c r="Q126" s="78" t="s">
        <v>415</v>
      </c>
      <c r="R126" s="103" t="s">
        <v>448</v>
      </c>
      <c r="S126" s="130" t="s">
        <v>227</v>
      </c>
      <c r="T126" s="57" t="str">
        <f t="shared" si="31"/>
        <v>Cu</v>
      </c>
      <c r="U126" s="130"/>
      <c r="V126" s="130"/>
      <c r="W126" s="130"/>
      <c r="X126" s="130"/>
      <c r="Y126" s="130"/>
      <c r="Z126" s="130"/>
      <c r="AA126" s="130"/>
      <c r="AB126" s="131"/>
      <c r="AC126" s="58">
        <f t="shared" si="24"/>
        <v>0.1212662516548889</v>
      </c>
      <c r="AD126" s="58">
        <f t="shared" si="25"/>
        <v>0</v>
      </c>
      <c r="AE126" s="58">
        <f t="shared" si="26"/>
        <v>0</v>
      </c>
      <c r="AF126" s="58">
        <f t="shared" si="27"/>
        <v>0.1212662516548889</v>
      </c>
      <c r="AG126" s="59"/>
      <c r="AH126" s="59">
        <f t="shared" si="28"/>
        <v>0</v>
      </c>
      <c r="AI126" s="59">
        <f t="shared" si="29"/>
        <v>0.1212662516548889</v>
      </c>
      <c r="AJ126" s="59">
        <f t="shared" si="30"/>
        <v>0</v>
      </c>
      <c r="AK126" s="132"/>
      <c r="AL126" s="132"/>
      <c r="AM126" s="132"/>
      <c r="AN126" s="132"/>
      <c r="AO126" s="132"/>
      <c r="AP126" s="132"/>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c r="CJ126" s="132"/>
      <c r="CK126" s="132"/>
      <c r="CL126" s="132"/>
      <c r="CM126" s="132"/>
      <c r="CN126" s="132"/>
      <c r="CO126" s="132"/>
      <c r="CP126" s="132"/>
      <c r="CQ126" s="132"/>
      <c r="CR126" s="132"/>
      <c r="CS126" s="132"/>
      <c r="CT126" s="132"/>
      <c r="CU126" s="132"/>
      <c r="CV126" s="132"/>
      <c r="CW126" s="132"/>
      <c r="CX126" s="132"/>
      <c r="CY126" s="132"/>
      <c r="CZ126" s="132"/>
      <c r="DA126" s="132"/>
      <c r="DB126" s="132"/>
      <c r="DC126" s="132"/>
      <c r="DD126" s="132"/>
      <c r="DE126" s="132"/>
      <c r="DF126" s="132"/>
      <c r="DG126" s="132"/>
      <c r="DH126" s="132"/>
      <c r="DI126" s="132"/>
      <c r="DJ126" s="132"/>
      <c r="DK126" s="132"/>
      <c r="DL126" s="132"/>
      <c r="DM126" s="132"/>
      <c r="DN126" s="132"/>
      <c r="DO126" s="132"/>
      <c r="DP126" s="132"/>
      <c r="DQ126" s="132"/>
      <c r="DR126" s="132"/>
      <c r="DS126" s="132"/>
      <c r="DT126" s="132"/>
      <c r="DU126" s="132"/>
      <c r="DV126" s="132"/>
      <c r="DW126" s="132"/>
      <c r="DX126" s="132"/>
      <c r="DY126" s="132"/>
      <c r="DZ126" s="132"/>
      <c r="EA126" s="132"/>
      <c r="EB126" s="132"/>
      <c r="EC126" s="132"/>
      <c r="ED126" s="132"/>
      <c r="EE126" s="132"/>
      <c r="EF126" s="132"/>
      <c r="EG126" s="132"/>
      <c r="EH126" s="132"/>
      <c r="EI126" s="132"/>
      <c r="EJ126" s="132"/>
      <c r="EK126" s="132"/>
      <c r="EL126" s="132"/>
      <c r="EM126" s="132"/>
      <c r="EN126" s="132"/>
      <c r="EO126" s="132"/>
      <c r="EP126" s="132"/>
      <c r="EQ126" s="132"/>
      <c r="ER126" s="132"/>
      <c r="ES126" s="132"/>
      <c r="ET126" s="132"/>
      <c r="EU126" s="132"/>
      <c r="EV126" s="132"/>
      <c r="EW126" s="132"/>
      <c r="EX126" s="132"/>
      <c r="EY126" s="132"/>
      <c r="EZ126" s="132"/>
      <c r="FA126" s="132"/>
      <c r="FB126" s="132"/>
      <c r="FC126" s="132"/>
      <c r="FD126" s="132"/>
      <c r="FE126" s="132"/>
      <c r="FF126" s="132"/>
      <c r="FG126" s="132"/>
      <c r="FH126" s="132"/>
      <c r="FI126" s="132"/>
      <c r="FJ126" s="132"/>
      <c r="FK126" s="132"/>
      <c r="FL126" s="132"/>
      <c r="FM126" s="132"/>
      <c r="FN126" s="132"/>
      <c r="FO126" s="132"/>
      <c r="FP126" s="132"/>
      <c r="FQ126" s="132"/>
      <c r="FR126" s="132"/>
      <c r="FS126" s="132"/>
      <c r="FT126" s="132"/>
      <c r="FU126" s="132"/>
      <c r="FV126" s="132"/>
      <c r="FW126" s="132"/>
      <c r="FX126" s="132"/>
      <c r="FY126" s="132"/>
      <c r="FZ126" s="132"/>
      <c r="GA126" s="132"/>
      <c r="GB126" s="132"/>
      <c r="GC126" s="132"/>
      <c r="GD126" s="132"/>
      <c r="GE126" s="132"/>
      <c r="GF126" s="132"/>
      <c r="GG126" s="132"/>
      <c r="GH126" s="132"/>
      <c r="GI126" s="132"/>
      <c r="GJ126" s="132"/>
      <c r="GK126" s="132"/>
      <c r="GL126" s="132"/>
      <c r="GM126" s="132"/>
      <c r="GN126" s="132"/>
      <c r="GO126" s="132"/>
      <c r="GP126" s="132"/>
      <c r="GQ126" s="132"/>
      <c r="GR126" s="132"/>
      <c r="GS126" s="132"/>
      <c r="GT126" s="132"/>
      <c r="GU126" s="132"/>
      <c r="GV126" s="132"/>
      <c r="GW126" s="132"/>
      <c r="GX126" s="132"/>
      <c r="GY126" s="132"/>
      <c r="GZ126" s="132"/>
      <c r="HA126" s="132"/>
      <c r="HB126" s="132"/>
      <c r="HC126" s="132"/>
      <c r="HD126" s="132"/>
      <c r="HE126" s="132"/>
      <c r="HF126" s="132"/>
      <c r="HG126" s="132"/>
      <c r="HH126" s="132"/>
      <c r="HI126" s="132"/>
      <c r="HJ126" s="132"/>
      <c r="HK126" s="132"/>
      <c r="HL126" s="132"/>
      <c r="HM126" s="132"/>
      <c r="HN126" s="132"/>
      <c r="HO126" s="132"/>
      <c r="HP126" s="132"/>
      <c r="HQ126" s="132"/>
      <c r="HR126" s="132"/>
      <c r="HS126" s="132"/>
      <c r="HT126" s="132"/>
      <c r="HU126" s="132"/>
      <c r="HV126" s="132"/>
      <c r="HW126" s="132"/>
      <c r="HX126" s="132"/>
      <c r="HY126" s="132"/>
      <c r="HZ126" s="132"/>
      <c r="IA126" s="132"/>
      <c r="IB126" s="132"/>
      <c r="IC126" s="132"/>
      <c r="ID126" s="132"/>
      <c r="IE126" s="132"/>
      <c r="IF126" s="132"/>
      <c r="IG126" s="132"/>
      <c r="IH126" s="132"/>
      <c r="II126" s="132"/>
      <c r="IJ126" s="132"/>
      <c r="IK126" s="132"/>
      <c r="IL126" s="132"/>
      <c r="IM126" s="132"/>
      <c r="IN126" s="132"/>
      <c r="IO126" s="132"/>
      <c r="IP126" s="132"/>
      <c r="IQ126" s="132"/>
      <c r="IR126" s="132"/>
      <c r="IS126" s="132"/>
      <c r="IT126" s="132"/>
      <c r="IU126" s="132"/>
      <c r="IV126" s="132"/>
      <c r="IW126" s="132"/>
      <c r="IX126" s="132"/>
      <c r="IY126" s="132"/>
      <c r="IZ126" s="132"/>
      <c r="JA126" s="132"/>
      <c r="JB126" s="132"/>
      <c r="JC126" s="132"/>
      <c r="JD126" s="132"/>
      <c r="JE126" s="132"/>
      <c r="JF126" s="132"/>
      <c r="JG126" s="132"/>
      <c r="JH126" s="132"/>
      <c r="JI126" s="132"/>
      <c r="JJ126" s="132"/>
      <c r="JK126" s="132"/>
      <c r="JL126" s="132"/>
      <c r="JM126" s="132"/>
      <c r="JN126" s="132"/>
      <c r="JO126" s="132"/>
      <c r="JP126" s="132"/>
      <c r="JQ126" s="132"/>
      <c r="JR126" s="132"/>
      <c r="JS126" s="132"/>
      <c r="JT126" s="132"/>
      <c r="JU126" s="132"/>
      <c r="JV126" s="132"/>
      <c r="JW126" s="132"/>
      <c r="JX126" s="132"/>
      <c r="JY126" s="132"/>
      <c r="JZ126" s="132"/>
      <c r="KA126" s="132"/>
      <c r="KB126" s="132"/>
      <c r="KC126" s="132"/>
      <c r="KD126" s="132"/>
      <c r="KE126" s="132"/>
      <c r="KF126" s="132"/>
      <c r="KG126" s="132"/>
      <c r="KH126" s="132"/>
      <c r="KI126" s="132"/>
      <c r="KJ126" s="132"/>
      <c r="KK126" s="132"/>
      <c r="KL126" s="132"/>
      <c r="KM126" s="132"/>
      <c r="KN126" s="132"/>
      <c r="KO126" s="132"/>
      <c r="KP126" s="132"/>
      <c r="KQ126" s="132"/>
      <c r="KR126" s="132"/>
      <c r="KS126" s="132"/>
      <c r="KT126" s="132"/>
      <c r="KU126" s="132"/>
      <c r="KV126" s="132"/>
      <c r="KW126" s="132"/>
      <c r="KX126" s="132"/>
      <c r="KY126" s="132"/>
      <c r="KZ126" s="132"/>
      <c r="LA126" s="132"/>
      <c r="LB126" s="132"/>
      <c r="LC126" s="132"/>
      <c r="LD126" s="132"/>
      <c r="LE126" s="132"/>
      <c r="LF126" s="132"/>
      <c r="LG126" s="132"/>
      <c r="LH126" s="132"/>
      <c r="LI126" s="132"/>
      <c r="LJ126" s="132"/>
      <c r="LK126" s="132"/>
      <c r="LL126" s="132"/>
      <c r="LM126" s="132"/>
      <c r="LN126" s="132"/>
      <c r="LO126" s="132"/>
      <c r="LP126" s="132"/>
      <c r="LQ126" s="132"/>
      <c r="LR126" s="132"/>
      <c r="LS126" s="132"/>
      <c r="LT126" s="132"/>
      <c r="LU126" s="132"/>
      <c r="LV126" s="132"/>
      <c r="LW126" s="132"/>
      <c r="LX126" s="132"/>
      <c r="LY126" s="132"/>
      <c r="LZ126" s="132"/>
      <c r="MA126" s="132"/>
      <c r="MB126" s="132"/>
      <c r="MC126" s="132"/>
      <c r="MD126" s="132"/>
      <c r="ME126" s="132"/>
      <c r="MF126" s="132"/>
      <c r="MG126" s="132"/>
      <c r="MH126" s="132"/>
      <c r="MI126" s="132"/>
      <c r="MJ126" s="132"/>
      <c r="MK126" s="132"/>
      <c r="ML126" s="132"/>
      <c r="MM126" s="132"/>
      <c r="MN126" s="132"/>
      <c r="MO126" s="132"/>
      <c r="MP126" s="132"/>
      <c r="MQ126" s="132"/>
      <c r="MR126" s="132"/>
      <c r="MS126" s="132"/>
      <c r="MT126" s="132"/>
      <c r="MU126" s="132"/>
      <c r="MV126" s="132"/>
      <c r="MW126" s="132"/>
      <c r="MX126" s="132"/>
      <c r="MY126" s="132"/>
      <c r="MZ126" s="132"/>
      <c r="NA126" s="132"/>
      <c r="NB126" s="132"/>
      <c r="NC126" s="132"/>
      <c r="ND126" s="132"/>
      <c r="NE126" s="132"/>
      <c r="NF126" s="132"/>
      <c r="NG126" s="132"/>
      <c r="NH126" s="132"/>
      <c r="NI126" s="132"/>
      <c r="NJ126" s="132"/>
      <c r="NK126" s="132"/>
      <c r="NL126" s="132"/>
      <c r="NM126" s="132"/>
      <c r="NN126" s="132"/>
      <c r="NO126" s="132"/>
      <c r="NP126" s="132"/>
      <c r="NQ126" s="132"/>
      <c r="NR126" s="132"/>
      <c r="NS126" s="132"/>
      <c r="NT126" s="132"/>
      <c r="NU126" s="132"/>
      <c r="NV126" s="132"/>
      <c r="NW126" s="132"/>
      <c r="NX126" s="132"/>
      <c r="NY126" s="132"/>
      <c r="NZ126" s="132"/>
      <c r="OA126" s="132"/>
      <c r="OB126" s="132"/>
      <c r="OC126" s="132"/>
      <c r="OD126" s="132"/>
      <c r="OE126" s="132"/>
      <c r="OF126" s="132"/>
      <c r="OG126" s="132"/>
      <c r="OH126" s="132"/>
      <c r="OI126" s="132"/>
      <c r="OJ126" s="132"/>
      <c r="OK126" s="132"/>
      <c r="OL126" s="132"/>
      <c r="OM126" s="132"/>
      <c r="ON126" s="132"/>
      <c r="OO126" s="132"/>
      <c r="OP126" s="132"/>
      <c r="OQ126" s="132"/>
      <c r="OR126" s="132"/>
      <c r="OS126" s="132"/>
      <c r="OT126" s="132"/>
      <c r="OU126" s="132"/>
      <c r="OV126" s="132"/>
      <c r="OW126" s="132"/>
      <c r="OX126" s="132"/>
      <c r="OY126" s="132"/>
      <c r="OZ126" s="132"/>
      <c r="PA126" s="132"/>
      <c r="PB126" s="132"/>
      <c r="PC126" s="132"/>
      <c r="PD126" s="132"/>
      <c r="PE126" s="132"/>
      <c r="PF126" s="132"/>
      <c r="PG126" s="132"/>
      <c r="PH126" s="132"/>
      <c r="PI126" s="132"/>
      <c r="PJ126" s="132"/>
      <c r="PK126" s="132"/>
      <c r="PL126" s="132"/>
      <c r="PM126" s="132"/>
      <c r="PN126" s="132"/>
      <c r="PO126" s="132"/>
      <c r="PP126" s="132"/>
      <c r="PQ126" s="132"/>
      <c r="PR126" s="132"/>
      <c r="PS126" s="132"/>
      <c r="PT126" s="132"/>
      <c r="PU126" s="132"/>
      <c r="PV126" s="132"/>
      <c r="PW126" s="132"/>
      <c r="PX126" s="132"/>
      <c r="PY126" s="132"/>
      <c r="PZ126" s="132"/>
      <c r="QA126" s="132"/>
      <c r="QB126" s="132"/>
      <c r="QC126" s="132"/>
      <c r="QD126" s="132"/>
      <c r="QE126" s="132"/>
      <c r="QF126" s="132"/>
      <c r="QG126" s="132"/>
      <c r="QH126" s="132"/>
      <c r="QI126" s="132"/>
      <c r="QJ126" s="132"/>
      <c r="QK126" s="132"/>
      <c r="QL126" s="132"/>
      <c r="QM126" s="132"/>
      <c r="QN126" s="132"/>
      <c r="QO126" s="132"/>
      <c r="QP126" s="132"/>
      <c r="QQ126" s="132"/>
      <c r="QR126" s="132"/>
      <c r="QS126" s="132"/>
      <c r="QT126" s="132"/>
      <c r="QU126" s="132"/>
      <c r="QV126" s="132"/>
      <c r="QW126" s="132"/>
      <c r="QX126" s="132"/>
      <c r="QY126" s="132"/>
      <c r="QZ126" s="132"/>
      <c r="RA126" s="132"/>
      <c r="RB126" s="132"/>
      <c r="RC126" s="132"/>
      <c r="RD126" s="132"/>
      <c r="RE126" s="132"/>
      <c r="RF126" s="132"/>
      <c r="RG126" s="132"/>
      <c r="RH126" s="132"/>
      <c r="RI126" s="132"/>
      <c r="RJ126" s="132"/>
      <c r="RK126" s="132"/>
      <c r="RL126" s="132"/>
      <c r="RM126" s="132"/>
      <c r="RN126" s="132"/>
      <c r="RO126" s="132"/>
      <c r="RP126" s="132"/>
      <c r="RQ126" s="132"/>
      <c r="RR126" s="132"/>
      <c r="RS126" s="132"/>
      <c r="RT126" s="132"/>
      <c r="RU126" s="132"/>
      <c r="RV126" s="132"/>
      <c r="RW126" s="132"/>
      <c r="RX126" s="132"/>
      <c r="RY126" s="132"/>
      <c r="RZ126" s="132"/>
      <c r="SA126" s="132"/>
      <c r="SB126" s="132"/>
      <c r="SC126" s="132"/>
      <c r="SD126" s="132"/>
      <c r="SE126" s="132"/>
      <c r="SF126" s="132"/>
      <c r="SG126" s="132"/>
      <c r="SH126" s="132"/>
      <c r="SI126" s="132"/>
      <c r="SJ126" s="132"/>
      <c r="SK126" s="132"/>
      <c r="SL126" s="132"/>
      <c r="SM126" s="132"/>
      <c r="SN126" s="132"/>
      <c r="SO126" s="132"/>
      <c r="SP126" s="132"/>
      <c r="SQ126" s="132"/>
      <c r="SR126" s="132"/>
      <c r="SS126" s="132"/>
      <c r="ST126" s="132"/>
      <c r="SU126" s="132"/>
      <c r="SV126" s="132"/>
      <c r="SW126" s="132"/>
      <c r="SX126" s="132"/>
      <c r="SY126" s="132"/>
      <c r="SZ126" s="132"/>
      <c r="TA126" s="132"/>
      <c r="TB126" s="132"/>
      <c r="TC126" s="132"/>
      <c r="TD126" s="132"/>
      <c r="TE126" s="132"/>
      <c r="TF126" s="132"/>
      <c r="TG126" s="132"/>
      <c r="TH126" s="132"/>
      <c r="TI126" s="132"/>
      <c r="TJ126" s="132"/>
      <c r="TK126" s="132"/>
      <c r="TL126" s="132"/>
      <c r="TM126" s="132"/>
      <c r="TN126" s="132"/>
      <c r="TO126" s="132"/>
      <c r="TP126" s="132"/>
      <c r="TQ126" s="132"/>
      <c r="TR126" s="132"/>
      <c r="TS126" s="132"/>
      <c r="TT126" s="132"/>
      <c r="TU126" s="132"/>
      <c r="TV126" s="132"/>
      <c r="TW126" s="132"/>
      <c r="TX126" s="132"/>
      <c r="TY126" s="132"/>
      <c r="TZ126" s="132"/>
      <c r="UA126" s="132"/>
      <c r="UB126" s="132"/>
      <c r="UC126" s="132"/>
      <c r="UD126" s="132"/>
      <c r="UE126" s="132"/>
      <c r="UF126" s="132"/>
      <c r="UG126" s="132"/>
      <c r="UH126" s="132"/>
      <c r="UI126" s="132"/>
      <c r="UJ126" s="132"/>
      <c r="UK126" s="132"/>
      <c r="UL126" s="132"/>
      <c r="UM126" s="132"/>
      <c r="UN126" s="132"/>
      <c r="UO126" s="132"/>
      <c r="UP126" s="132"/>
      <c r="UQ126" s="132"/>
      <c r="UR126" s="132"/>
      <c r="US126" s="132"/>
      <c r="UT126" s="132"/>
      <c r="UU126" s="132"/>
      <c r="UV126" s="132"/>
      <c r="UW126" s="132"/>
      <c r="UX126" s="132"/>
      <c r="UY126" s="132"/>
      <c r="UZ126" s="132"/>
      <c r="VA126" s="132"/>
      <c r="VB126" s="132"/>
      <c r="VC126" s="132"/>
      <c r="VD126" s="132"/>
      <c r="VE126" s="132"/>
      <c r="VF126" s="132"/>
      <c r="VG126" s="132"/>
      <c r="VH126" s="132"/>
      <c r="VI126" s="132"/>
      <c r="VJ126" s="132"/>
      <c r="VK126" s="132"/>
      <c r="VL126" s="132"/>
      <c r="VM126" s="132"/>
      <c r="VN126" s="132"/>
      <c r="VO126" s="132"/>
      <c r="VP126" s="132"/>
      <c r="VQ126" s="132"/>
      <c r="VR126" s="132"/>
      <c r="VS126" s="132"/>
      <c r="VT126" s="132"/>
      <c r="VU126" s="132"/>
      <c r="VV126" s="132"/>
      <c r="VW126" s="132"/>
      <c r="VX126" s="132"/>
      <c r="VY126" s="132"/>
      <c r="VZ126" s="132"/>
      <c r="WA126" s="132"/>
      <c r="WB126" s="132"/>
      <c r="WC126" s="132"/>
      <c r="WD126" s="132"/>
      <c r="WE126" s="132"/>
      <c r="WF126" s="132"/>
      <c r="WG126" s="132"/>
      <c r="WH126" s="132"/>
      <c r="WI126" s="132"/>
      <c r="WJ126" s="132"/>
      <c r="WK126" s="132"/>
      <c r="WL126" s="132"/>
      <c r="WM126" s="132"/>
      <c r="WN126" s="132"/>
      <c r="WO126" s="132"/>
      <c r="WP126" s="132"/>
      <c r="WQ126" s="132"/>
      <c r="WR126" s="132"/>
      <c r="WS126" s="132"/>
      <c r="WT126" s="132"/>
      <c r="WU126" s="132"/>
      <c r="WV126" s="132"/>
      <c r="WW126" s="132"/>
      <c r="WX126" s="132"/>
      <c r="WY126" s="132"/>
      <c r="WZ126" s="132"/>
      <c r="XA126" s="132"/>
      <c r="XB126" s="132"/>
      <c r="XC126" s="132"/>
      <c r="XD126" s="132"/>
      <c r="XE126" s="132"/>
      <c r="XF126" s="132"/>
      <c r="XG126" s="132"/>
      <c r="XH126" s="132"/>
      <c r="XI126" s="132"/>
      <c r="XJ126" s="132"/>
      <c r="XK126" s="132"/>
      <c r="XL126" s="132"/>
      <c r="XM126" s="132"/>
      <c r="XN126" s="132"/>
      <c r="XO126" s="132"/>
      <c r="XP126" s="132"/>
      <c r="XQ126" s="132"/>
      <c r="XR126" s="132"/>
      <c r="XS126" s="132"/>
      <c r="XT126" s="132"/>
      <c r="XU126" s="132"/>
      <c r="XV126" s="132"/>
      <c r="XW126" s="132"/>
      <c r="XX126" s="132"/>
      <c r="XY126" s="132"/>
      <c r="XZ126" s="132"/>
      <c r="YA126" s="132"/>
      <c r="YB126" s="132"/>
      <c r="YC126" s="132"/>
      <c r="YD126" s="132"/>
      <c r="YE126" s="132"/>
      <c r="YF126" s="132"/>
      <c r="YG126" s="132"/>
      <c r="YH126" s="132"/>
      <c r="YI126" s="132"/>
      <c r="YJ126" s="132"/>
      <c r="YK126" s="132"/>
      <c r="YL126" s="132"/>
      <c r="YM126" s="132"/>
      <c r="YN126" s="132"/>
      <c r="YO126" s="132"/>
      <c r="YP126" s="132"/>
      <c r="YQ126" s="132"/>
      <c r="YR126" s="132"/>
      <c r="YS126" s="132"/>
      <c r="YT126" s="132"/>
      <c r="YU126" s="132"/>
      <c r="YV126" s="132"/>
      <c r="YW126" s="132"/>
      <c r="YX126" s="132"/>
      <c r="YY126" s="132"/>
      <c r="YZ126" s="132"/>
      <c r="ZA126" s="132"/>
      <c r="ZB126" s="132"/>
      <c r="ZC126" s="132"/>
      <c r="ZD126" s="132"/>
      <c r="ZE126" s="132"/>
      <c r="ZF126" s="132"/>
      <c r="ZG126" s="132"/>
      <c r="ZH126" s="132"/>
      <c r="ZI126" s="132"/>
      <c r="ZJ126" s="132"/>
      <c r="ZK126" s="132"/>
      <c r="ZL126" s="132"/>
      <c r="ZM126" s="132"/>
      <c r="ZN126" s="132"/>
      <c r="ZO126" s="132"/>
      <c r="ZP126" s="132"/>
      <c r="ZQ126" s="132"/>
      <c r="ZR126" s="132"/>
      <c r="ZS126" s="132"/>
      <c r="ZT126" s="132"/>
      <c r="ZU126" s="132"/>
      <c r="ZV126" s="132"/>
      <c r="ZW126" s="132"/>
      <c r="ZX126" s="132"/>
      <c r="ZY126" s="132"/>
      <c r="ZZ126" s="132"/>
      <c r="AAA126" s="132"/>
      <c r="AAB126" s="132"/>
      <c r="AAC126" s="132"/>
      <c r="AAD126" s="132"/>
      <c r="AAE126" s="132"/>
      <c r="AAF126" s="132"/>
      <c r="AAG126" s="132"/>
      <c r="AAH126" s="132"/>
      <c r="AAI126" s="132"/>
      <c r="AAJ126" s="132"/>
      <c r="AAK126" s="132"/>
      <c r="AAL126" s="132"/>
      <c r="AAM126" s="132"/>
      <c r="AAN126" s="132"/>
      <c r="AAO126" s="132"/>
      <c r="AAP126" s="132"/>
      <c r="AAQ126" s="132"/>
      <c r="AAR126" s="132"/>
      <c r="AAS126" s="132"/>
      <c r="AAT126" s="132"/>
      <c r="AAU126" s="132"/>
      <c r="AAV126" s="132"/>
      <c r="AAW126" s="132"/>
      <c r="AAX126" s="132"/>
      <c r="AAY126" s="132"/>
      <c r="AAZ126" s="132"/>
      <c r="ABA126" s="132"/>
      <c r="ABB126" s="132"/>
      <c r="ABC126" s="132"/>
      <c r="ABD126" s="132"/>
      <c r="ABE126" s="132"/>
      <c r="ABF126" s="132"/>
      <c r="ABG126" s="132"/>
      <c r="ABH126" s="132"/>
      <c r="ABI126" s="132"/>
      <c r="ABJ126" s="132"/>
      <c r="ABK126" s="132"/>
      <c r="ABL126" s="132"/>
      <c r="ABM126" s="132"/>
      <c r="ABN126" s="132"/>
      <c r="ABO126" s="132"/>
      <c r="ABP126" s="132"/>
      <c r="ABQ126" s="132"/>
      <c r="ABR126" s="132"/>
      <c r="ABS126" s="132"/>
      <c r="ABT126" s="132"/>
      <c r="ABU126" s="132"/>
      <c r="ABV126" s="132"/>
      <c r="ABW126" s="132"/>
      <c r="ABX126" s="132"/>
      <c r="ABY126" s="132"/>
      <c r="ABZ126" s="132"/>
      <c r="ACA126" s="132"/>
      <c r="ACB126" s="132"/>
      <c r="ACC126" s="132"/>
      <c r="ACD126" s="132"/>
      <c r="ACE126" s="132"/>
      <c r="ACF126" s="132"/>
      <c r="ACG126" s="132"/>
      <c r="ACH126" s="132"/>
      <c r="ACI126" s="132"/>
      <c r="ACJ126" s="132"/>
      <c r="ACK126" s="132"/>
      <c r="ACL126" s="132"/>
      <c r="ACM126" s="132"/>
      <c r="ACN126" s="132"/>
      <c r="ACO126" s="132"/>
      <c r="ACP126" s="132"/>
      <c r="ACQ126" s="132"/>
      <c r="ACR126" s="132"/>
      <c r="ACS126" s="132"/>
      <c r="ACT126" s="132"/>
      <c r="ACU126" s="132"/>
      <c r="ACV126" s="132"/>
      <c r="ACW126" s="132"/>
      <c r="ACX126" s="132"/>
      <c r="ACY126" s="132"/>
      <c r="ACZ126" s="132"/>
      <c r="ADA126" s="132"/>
    </row>
    <row r="127" spans="1:781" s="10" customFormat="1" ht="15.6" x14ac:dyDescent="0.3">
      <c r="A127" s="60">
        <v>3</v>
      </c>
      <c r="B127" s="123" t="s">
        <v>449</v>
      </c>
      <c r="C127" s="124"/>
      <c r="D127" s="125" t="s">
        <v>450</v>
      </c>
      <c r="E127" s="125"/>
      <c r="F127" s="125">
        <v>30</v>
      </c>
      <c r="G127" s="73"/>
      <c r="H127" s="125">
        <v>1</v>
      </c>
      <c r="I127" s="125" t="s">
        <v>45</v>
      </c>
      <c r="J127" s="125" t="s">
        <v>303</v>
      </c>
      <c r="K127" s="126" t="s">
        <v>42</v>
      </c>
      <c r="L127" s="127">
        <v>1997</v>
      </c>
      <c r="M127" s="89">
        <v>35717</v>
      </c>
      <c r="N127" s="128">
        <v>60000</v>
      </c>
      <c r="O127" s="129">
        <v>0.15</v>
      </c>
      <c r="P127" s="129"/>
      <c r="Q127" s="78" t="s">
        <v>309</v>
      </c>
      <c r="R127" s="103" t="s">
        <v>451</v>
      </c>
      <c r="S127" s="56"/>
      <c r="T127" s="57">
        <f t="shared" si="31"/>
        <v>0</v>
      </c>
      <c r="U127" s="56"/>
      <c r="V127" s="56"/>
      <c r="W127" s="56"/>
      <c r="X127" s="56"/>
      <c r="Y127" s="56"/>
      <c r="Z127" s="56"/>
      <c r="AA127" s="56"/>
      <c r="AC127" s="58">
        <f t="shared" si="24"/>
        <v>3.163467434475363E-2</v>
      </c>
      <c r="AD127" s="58">
        <f t="shared" si="25"/>
        <v>3.8461538461538459E-3</v>
      </c>
      <c r="AE127" s="58">
        <f t="shared" si="26"/>
        <v>0</v>
      </c>
      <c r="AF127" s="58">
        <f t="shared" si="27"/>
        <v>3.5480828190907476E-2</v>
      </c>
      <c r="AG127" s="59"/>
      <c r="AH127" s="59">
        <f t="shared" si="28"/>
        <v>0</v>
      </c>
      <c r="AI127" s="59">
        <f t="shared" si="29"/>
        <v>0</v>
      </c>
      <c r="AJ127" s="59">
        <f t="shared" si="30"/>
        <v>3.5480828190907476E-2</v>
      </c>
    </row>
    <row r="128" spans="1:781" s="10" customFormat="1" ht="15.6" x14ac:dyDescent="0.3">
      <c r="A128" s="60">
        <v>3</v>
      </c>
      <c r="B128" s="123" t="s">
        <v>452</v>
      </c>
      <c r="C128" s="124" t="s">
        <v>55</v>
      </c>
      <c r="D128" s="125" t="s">
        <v>117</v>
      </c>
      <c r="E128" s="125"/>
      <c r="F128" s="125">
        <v>18</v>
      </c>
      <c r="G128" s="73"/>
      <c r="H128" s="125">
        <v>1</v>
      </c>
      <c r="I128" s="125" t="s">
        <v>45</v>
      </c>
      <c r="J128" s="125" t="s">
        <v>303</v>
      </c>
      <c r="K128" s="126" t="s">
        <v>42</v>
      </c>
      <c r="L128" s="127">
        <v>1997</v>
      </c>
      <c r="M128" s="89">
        <v>35717</v>
      </c>
      <c r="N128" s="128"/>
      <c r="O128" s="129"/>
      <c r="P128" s="129"/>
      <c r="Q128" s="78" t="s">
        <v>309</v>
      </c>
      <c r="R128" s="103" t="s">
        <v>453</v>
      </c>
      <c r="S128" s="56" t="s">
        <v>454</v>
      </c>
      <c r="T128" s="57" t="str">
        <f t="shared" si="31"/>
        <v>Fe</v>
      </c>
      <c r="U128" s="56"/>
      <c r="V128" s="56"/>
      <c r="W128" s="56"/>
      <c r="X128" s="56"/>
      <c r="Y128" s="56"/>
      <c r="Z128" s="56"/>
      <c r="AA128" s="56"/>
      <c r="AC128" s="58">
        <f t="shared" si="24"/>
        <v>0</v>
      </c>
      <c r="AD128" s="58">
        <f t="shared" si="25"/>
        <v>0</v>
      </c>
      <c r="AE128" s="58">
        <f t="shared" si="26"/>
        <v>0</v>
      </c>
      <c r="AF128" s="58">
        <f t="shared" si="27"/>
        <v>0</v>
      </c>
      <c r="AG128" s="59"/>
      <c r="AH128" s="59">
        <f t="shared" si="28"/>
        <v>0</v>
      </c>
      <c r="AI128" s="59">
        <f t="shared" si="29"/>
        <v>0</v>
      </c>
      <c r="AJ128" s="59">
        <f t="shared" si="30"/>
        <v>0</v>
      </c>
    </row>
    <row r="129" spans="1:36" s="10" customFormat="1" ht="15.6" x14ac:dyDescent="0.3">
      <c r="A129" s="60">
        <v>3</v>
      </c>
      <c r="B129" s="123" t="s">
        <v>452</v>
      </c>
      <c r="C129" s="124" t="s">
        <v>55</v>
      </c>
      <c r="D129" s="125" t="s">
        <v>117</v>
      </c>
      <c r="E129" s="125"/>
      <c r="F129" s="125">
        <v>20</v>
      </c>
      <c r="G129" s="73"/>
      <c r="H129" s="125">
        <v>1</v>
      </c>
      <c r="I129" s="125" t="s">
        <v>45</v>
      </c>
      <c r="J129" s="125" t="s">
        <v>303</v>
      </c>
      <c r="K129" s="126" t="s">
        <v>42</v>
      </c>
      <c r="L129" s="127">
        <v>1997</v>
      </c>
      <c r="M129" s="89">
        <v>35717</v>
      </c>
      <c r="N129" s="128"/>
      <c r="O129" s="129"/>
      <c r="P129" s="129"/>
      <c r="Q129" s="78" t="s">
        <v>309</v>
      </c>
      <c r="R129" s="103" t="s">
        <v>455</v>
      </c>
      <c r="S129" s="56" t="s">
        <v>454</v>
      </c>
      <c r="T129" s="57" t="str">
        <f t="shared" si="31"/>
        <v>Fe</v>
      </c>
      <c r="U129" s="56"/>
      <c r="V129" s="56"/>
      <c r="W129" s="56"/>
      <c r="X129" s="56"/>
      <c r="Y129" s="56"/>
      <c r="Z129" s="56"/>
      <c r="AA129" s="56"/>
      <c r="AC129" s="58">
        <f t="shared" si="24"/>
        <v>0</v>
      </c>
      <c r="AD129" s="58">
        <f t="shared" si="25"/>
        <v>0</v>
      </c>
      <c r="AE129" s="58">
        <f t="shared" si="26"/>
        <v>0</v>
      </c>
      <c r="AF129" s="58">
        <f t="shared" si="27"/>
        <v>0</v>
      </c>
      <c r="AG129" s="59"/>
      <c r="AH129" s="59">
        <f t="shared" si="28"/>
        <v>0</v>
      </c>
      <c r="AI129" s="59">
        <f t="shared" si="29"/>
        <v>0</v>
      </c>
      <c r="AJ129" s="59">
        <f t="shared" si="30"/>
        <v>0</v>
      </c>
    </row>
    <row r="130" spans="1:36" s="10" customFormat="1" ht="15.6" x14ac:dyDescent="0.3">
      <c r="A130" s="60">
        <v>3</v>
      </c>
      <c r="B130" s="123" t="s">
        <v>456</v>
      </c>
      <c r="C130" s="124"/>
      <c r="D130" s="125" t="s">
        <v>117</v>
      </c>
      <c r="E130" s="125"/>
      <c r="F130" s="125">
        <v>15</v>
      </c>
      <c r="G130" s="73"/>
      <c r="H130" s="125">
        <v>1</v>
      </c>
      <c r="I130" s="125" t="s">
        <v>45</v>
      </c>
      <c r="J130" s="125" t="s">
        <v>303</v>
      </c>
      <c r="K130" s="126" t="s">
        <v>42</v>
      </c>
      <c r="L130" s="127">
        <v>1997</v>
      </c>
      <c r="M130" s="89">
        <v>35717</v>
      </c>
      <c r="N130" s="128"/>
      <c r="O130" s="129"/>
      <c r="P130" s="129"/>
      <c r="Q130" s="78" t="s">
        <v>309</v>
      </c>
      <c r="R130" s="103" t="s">
        <v>457</v>
      </c>
      <c r="S130" s="56"/>
      <c r="T130" s="57">
        <f t="shared" si="31"/>
        <v>0</v>
      </c>
      <c r="U130" s="56"/>
      <c r="V130" s="56"/>
      <c r="W130" s="56"/>
      <c r="X130" s="56"/>
      <c r="Y130" s="56"/>
      <c r="Z130" s="56"/>
      <c r="AA130" s="56"/>
      <c r="AC130" s="58">
        <f t="shared" si="24"/>
        <v>0</v>
      </c>
      <c r="AD130" s="58">
        <f t="shared" si="25"/>
        <v>0</v>
      </c>
      <c r="AE130" s="58">
        <f t="shared" si="26"/>
        <v>0</v>
      </c>
      <c r="AF130" s="58">
        <f t="shared" si="27"/>
        <v>0</v>
      </c>
      <c r="AG130" s="59"/>
      <c r="AH130" s="59">
        <f t="shared" si="28"/>
        <v>0</v>
      </c>
      <c r="AI130" s="59">
        <f t="shared" si="29"/>
        <v>0</v>
      </c>
      <c r="AJ130" s="59">
        <f t="shared" si="30"/>
        <v>0</v>
      </c>
    </row>
    <row r="131" spans="1:36" s="10" customFormat="1" ht="24" x14ac:dyDescent="0.3">
      <c r="A131" s="63">
        <v>2</v>
      </c>
      <c r="B131" s="123" t="s">
        <v>458</v>
      </c>
      <c r="C131" s="124"/>
      <c r="D131" s="125" t="s">
        <v>117</v>
      </c>
      <c r="E131" s="125"/>
      <c r="F131" s="125"/>
      <c r="G131" s="73"/>
      <c r="H131" s="125">
        <v>1</v>
      </c>
      <c r="I131" s="125" t="s">
        <v>81</v>
      </c>
      <c r="J131" s="125" t="s">
        <v>303</v>
      </c>
      <c r="K131" s="126" t="s">
        <v>42</v>
      </c>
      <c r="L131" s="127">
        <v>1996</v>
      </c>
      <c r="M131" s="89">
        <v>35381</v>
      </c>
      <c r="N131" s="128">
        <v>600000</v>
      </c>
      <c r="O131" s="129"/>
      <c r="P131" s="129"/>
      <c r="Q131" s="78" t="s">
        <v>459</v>
      </c>
      <c r="R131" s="103" t="s">
        <v>460</v>
      </c>
      <c r="S131" s="56"/>
      <c r="T131" s="57">
        <f t="shared" si="31"/>
        <v>0</v>
      </c>
      <c r="U131" s="56"/>
      <c r="V131" s="56"/>
      <c r="W131" s="56"/>
      <c r="X131" s="56"/>
      <c r="Y131" s="56"/>
      <c r="Z131" s="56"/>
      <c r="AA131" s="56"/>
      <c r="AC131" s="58">
        <f t="shared" si="24"/>
        <v>0.31634674344753627</v>
      </c>
      <c r="AD131" s="58">
        <f t="shared" si="25"/>
        <v>0</v>
      </c>
      <c r="AE131" s="58">
        <f t="shared" si="26"/>
        <v>0</v>
      </c>
      <c r="AF131" s="58">
        <f t="shared" si="27"/>
        <v>0.31634674344753627</v>
      </c>
      <c r="AG131" s="59"/>
      <c r="AH131" s="59">
        <f t="shared" si="28"/>
        <v>0</v>
      </c>
      <c r="AI131" s="59">
        <f t="shared" si="29"/>
        <v>0.31634674344753627</v>
      </c>
      <c r="AJ131" s="59">
        <f t="shared" si="30"/>
        <v>0</v>
      </c>
    </row>
    <row r="132" spans="1:36" s="10" customFormat="1" ht="15.6" x14ac:dyDescent="0.3">
      <c r="A132" s="60">
        <v>3</v>
      </c>
      <c r="B132" s="123" t="s">
        <v>461</v>
      </c>
      <c r="C132" s="124"/>
      <c r="D132" s="125"/>
      <c r="E132" s="125"/>
      <c r="F132" s="125"/>
      <c r="G132" s="73"/>
      <c r="H132" s="125">
        <v>1</v>
      </c>
      <c r="I132" s="125" t="s">
        <v>81</v>
      </c>
      <c r="J132" s="125" t="s">
        <v>303</v>
      </c>
      <c r="K132" s="126" t="s">
        <v>42</v>
      </c>
      <c r="L132" s="127">
        <v>1996</v>
      </c>
      <c r="M132" s="89">
        <v>35381</v>
      </c>
      <c r="N132" s="128"/>
      <c r="O132" s="129"/>
      <c r="P132" s="129"/>
      <c r="Q132" s="78" t="s">
        <v>462</v>
      </c>
      <c r="R132" s="103" t="s">
        <v>463</v>
      </c>
      <c r="S132" s="56"/>
      <c r="T132" s="57"/>
      <c r="U132" s="56"/>
      <c r="V132" s="56"/>
      <c r="W132" s="56"/>
      <c r="X132" s="56"/>
      <c r="Y132" s="56"/>
      <c r="Z132" s="56"/>
      <c r="AA132" s="56"/>
      <c r="AC132" s="58"/>
      <c r="AD132" s="58"/>
      <c r="AE132" s="58"/>
      <c r="AF132" s="58"/>
      <c r="AG132" s="59"/>
      <c r="AH132" s="59"/>
      <c r="AI132" s="59"/>
      <c r="AJ132" s="59"/>
    </row>
    <row r="133" spans="1:36" s="10" customFormat="1" ht="15.6" x14ac:dyDescent="0.3">
      <c r="A133" s="63">
        <v>2</v>
      </c>
      <c r="B133" s="123" t="s">
        <v>464</v>
      </c>
      <c r="C133" s="124" t="s">
        <v>267</v>
      </c>
      <c r="D133" s="125"/>
      <c r="E133" s="125"/>
      <c r="F133" s="125"/>
      <c r="G133" s="73"/>
      <c r="H133" s="125">
        <v>1</v>
      </c>
      <c r="I133" s="125" t="s">
        <v>45</v>
      </c>
      <c r="J133" s="125" t="s">
        <v>149</v>
      </c>
      <c r="K133" s="126" t="s">
        <v>410</v>
      </c>
      <c r="L133" s="127">
        <v>1996</v>
      </c>
      <c r="M133" s="89">
        <v>35306</v>
      </c>
      <c r="N133" s="128">
        <v>166000</v>
      </c>
      <c r="O133" s="129">
        <v>300</v>
      </c>
      <c r="P133" s="129"/>
      <c r="Q133" s="78" t="s">
        <v>415</v>
      </c>
      <c r="R133" s="103" t="s">
        <v>465</v>
      </c>
      <c r="S133" s="56" t="s">
        <v>318</v>
      </c>
      <c r="T133" s="57" t="str">
        <f t="shared" ref="T133:T196" si="32">C133</f>
        <v>Pb Zn</v>
      </c>
      <c r="U133" s="56"/>
      <c r="V133" s="56"/>
      <c r="W133" s="56"/>
      <c r="X133" s="56"/>
      <c r="Y133" s="56"/>
      <c r="Z133" s="56"/>
      <c r="AA133" s="56"/>
      <c r="AC133" s="58">
        <f t="shared" ref="AC133:AC184" si="33">N133/1896653</f>
        <v>8.7522599020485037E-2</v>
      </c>
      <c r="AD133" s="58">
        <f t="shared" ref="AD133:AD196" si="34">O133/39</f>
        <v>7.6923076923076925</v>
      </c>
      <c r="AE133" s="58">
        <f t="shared" ref="AE133:AE196" si="35">P133/14</f>
        <v>0</v>
      </c>
      <c r="AF133" s="58">
        <f t="shared" ref="AF133:AF165" si="36">SUM(AC133:AE133)</f>
        <v>7.7798302913281772</v>
      </c>
      <c r="AG133" s="59"/>
      <c r="AH133" s="59">
        <f t="shared" ref="AH133:AH158" si="37">IF(A133=1,AF133,0)</f>
        <v>0</v>
      </c>
      <c r="AI133" s="59">
        <f t="shared" ref="AI133:AI158" si="38">IF(A133=2,AF133,0)</f>
        <v>7.7798302913281772</v>
      </c>
      <c r="AJ133" s="59">
        <f t="shared" ref="AJ133:AJ158" si="39">IF(A133=3,AF133,0)</f>
        <v>0</v>
      </c>
    </row>
    <row r="134" spans="1:36" s="10" customFormat="1" ht="15.6" x14ac:dyDescent="0.3">
      <c r="A134" s="63">
        <v>2</v>
      </c>
      <c r="B134" s="123" t="s">
        <v>466</v>
      </c>
      <c r="C134" s="124" t="s">
        <v>267</v>
      </c>
      <c r="D134" s="125" t="s">
        <v>117</v>
      </c>
      <c r="E134" s="125" t="s">
        <v>135</v>
      </c>
      <c r="F134" s="125">
        <v>45</v>
      </c>
      <c r="G134" s="73">
        <v>1520000</v>
      </c>
      <c r="H134" s="125">
        <v>1</v>
      </c>
      <c r="I134" s="125" t="s">
        <v>45</v>
      </c>
      <c r="J134" s="125" t="s">
        <v>75</v>
      </c>
      <c r="K134" s="126">
        <v>220</v>
      </c>
      <c r="L134" s="127">
        <v>1996</v>
      </c>
      <c r="M134" s="133">
        <v>35186</v>
      </c>
      <c r="N134" s="128">
        <v>220000</v>
      </c>
      <c r="O134" s="129">
        <v>6</v>
      </c>
      <c r="P134" s="129"/>
      <c r="Q134" s="78" t="s">
        <v>467</v>
      </c>
      <c r="R134" s="103"/>
      <c r="S134" s="56"/>
      <c r="T134" s="57" t="str">
        <f>C134</f>
        <v>Pb Zn</v>
      </c>
      <c r="U134" s="56"/>
      <c r="V134" s="56"/>
      <c r="W134" s="56"/>
      <c r="X134" s="56"/>
      <c r="Y134" s="56"/>
      <c r="Z134" s="56"/>
      <c r="AA134" s="56"/>
      <c r="AC134" s="58">
        <f>N134/1896653</f>
        <v>0.11599380593076329</v>
      </c>
      <c r="AD134" s="58">
        <f>O134/39</f>
        <v>0.15384615384615385</v>
      </c>
      <c r="AE134" s="58">
        <f>P134/14</f>
        <v>0</v>
      </c>
      <c r="AF134" s="58">
        <f>SUM(AC134:AE134)</f>
        <v>0.26983995977691716</v>
      </c>
      <c r="AG134" s="59"/>
      <c r="AH134" s="59">
        <f t="shared" si="37"/>
        <v>0</v>
      </c>
      <c r="AI134" s="59">
        <f t="shared" si="38"/>
        <v>0.26983995977691716</v>
      </c>
      <c r="AJ134" s="59">
        <f t="shared" si="39"/>
        <v>0</v>
      </c>
    </row>
    <row r="135" spans="1:36" s="10" customFormat="1" ht="28.8" x14ac:dyDescent="0.3">
      <c r="A135" s="82">
        <v>1</v>
      </c>
      <c r="B135" s="123" t="s">
        <v>468</v>
      </c>
      <c r="C135" s="124" t="s">
        <v>97</v>
      </c>
      <c r="D135" s="125"/>
      <c r="E135" s="125"/>
      <c r="F135" s="125"/>
      <c r="G135" s="73"/>
      <c r="H135" s="125">
        <v>1</v>
      </c>
      <c r="I135" s="125" t="s">
        <v>45</v>
      </c>
      <c r="J135" s="125" t="s">
        <v>46</v>
      </c>
      <c r="K135" s="126">
        <v>208</v>
      </c>
      <c r="L135" s="127">
        <v>1996</v>
      </c>
      <c r="M135" s="89">
        <v>35148</v>
      </c>
      <c r="N135" s="128">
        <v>1600000</v>
      </c>
      <c r="O135" s="129">
        <v>26</v>
      </c>
      <c r="P135" s="129"/>
      <c r="Q135" s="78" t="s">
        <v>469</v>
      </c>
      <c r="R135" s="103" t="s">
        <v>470</v>
      </c>
      <c r="S135" s="56" t="s">
        <v>227</v>
      </c>
      <c r="T135" s="57" t="str">
        <f t="shared" si="32"/>
        <v>Cu</v>
      </c>
      <c r="U135" s="56">
        <v>372</v>
      </c>
      <c r="V135" s="56">
        <v>0.55000000000000004</v>
      </c>
      <c r="W135" s="56">
        <v>0.11</v>
      </c>
      <c r="X135" s="56">
        <v>0.63823028986031427</v>
      </c>
      <c r="Y135" s="56">
        <v>1969</v>
      </c>
      <c r="Z135" s="56">
        <v>55</v>
      </c>
      <c r="AA135" s="56" t="s">
        <v>228</v>
      </c>
      <c r="AC135" s="58">
        <f t="shared" si="33"/>
        <v>0.84359131586009672</v>
      </c>
      <c r="AD135" s="58">
        <f t="shared" si="34"/>
        <v>0.66666666666666663</v>
      </c>
      <c r="AE135" s="58">
        <f t="shared" si="35"/>
        <v>0</v>
      </c>
      <c r="AF135" s="58">
        <f t="shared" si="36"/>
        <v>1.5102579825267632</v>
      </c>
      <c r="AG135" s="59"/>
      <c r="AH135" s="59">
        <f t="shared" si="37"/>
        <v>1.5102579825267632</v>
      </c>
      <c r="AI135" s="59">
        <f t="shared" si="38"/>
        <v>0</v>
      </c>
      <c r="AJ135" s="59">
        <f t="shared" si="39"/>
        <v>0</v>
      </c>
    </row>
    <row r="136" spans="1:36" s="10" customFormat="1" ht="28.8" x14ac:dyDescent="0.3">
      <c r="A136" s="60">
        <v>3</v>
      </c>
      <c r="B136" s="123" t="s">
        <v>471</v>
      </c>
      <c r="C136" s="124" t="s">
        <v>472</v>
      </c>
      <c r="D136" s="125" t="s">
        <v>473</v>
      </c>
      <c r="E136" s="124" t="s">
        <v>474</v>
      </c>
      <c r="F136" s="125">
        <v>40</v>
      </c>
      <c r="G136" s="73">
        <v>20000000</v>
      </c>
      <c r="H136" s="125">
        <v>1</v>
      </c>
      <c r="I136" s="125" t="s">
        <v>45</v>
      </c>
      <c r="J136" s="125" t="s">
        <v>188</v>
      </c>
      <c r="K136" s="126"/>
      <c r="L136" s="127">
        <v>1996</v>
      </c>
      <c r="M136" s="134">
        <v>1996</v>
      </c>
      <c r="N136" s="135">
        <v>0</v>
      </c>
      <c r="O136" s="129"/>
      <c r="P136" s="129"/>
      <c r="Q136" s="103" t="s">
        <v>475</v>
      </c>
      <c r="R136" s="103" t="s">
        <v>476</v>
      </c>
      <c r="S136" s="56"/>
      <c r="T136" s="57" t="str">
        <f t="shared" si="32"/>
        <v>Pb,Zn, Ag</v>
      </c>
      <c r="U136" s="56"/>
      <c r="V136" s="56"/>
      <c r="W136" s="56"/>
      <c r="X136" s="56"/>
      <c r="Y136" s="56"/>
      <c r="Z136" s="56"/>
      <c r="AA136" s="56"/>
      <c r="AC136" s="58">
        <f t="shared" si="33"/>
        <v>0</v>
      </c>
      <c r="AD136" s="58">
        <f t="shared" si="34"/>
        <v>0</v>
      </c>
      <c r="AE136" s="58">
        <f t="shared" si="35"/>
        <v>0</v>
      </c>
      <c r="AF136" s="58">
        <f t="shared" si="36"/>
        <v>0</v>
      </c>
      <c r="AG136" s="59"/>
      <c r="AH136" s="59">
        <f t="shared" si="37"/>
        <v>0</v>
      </c>
      <c r="AI136" s="59">
        <f t="shared" si="38"/>
        <v>0</v>
      </c>
      <c r="AJ136" s="59">
        <f t="shared" si="39"/>
        <v>0</v>
      </c>
    </row>
    <row r="137" spans="1:36" s="10" customFormat="1" ht="40.799999999999997" customHeight="1" x14ac:dyDescent="0.3">
      <c r="A137" s="60">
        <v>3</v>
      </c>
      <c r="B137" s="123" t="s">
        <v>477</v>
      </c>
      <c r="C137" s="124" t="s">
        <v>70</v>
      </c>
      <c r="D137" s="125"/>
      <c r="E137" s="125"/>
      <c r="F137" s="125"/>
      <c r="G137" s="73"/>
      <c r="H137" s="125">
        <v>1</v>
      </c>
      <c r="I137" s="125" t="s">
        <v>45</v>
      </c>
      <c r="J137" s="125" t="s">
        <v>149</v>
      </c>
      <c r="K137" s="126" t="s">
        <v>42</v>
      </c>
      <c r="L137" s="127">
        <v>1995</v>
      </c>
      <c r="M137" s="89">
        <v>35041</v>
      </c>
      <c r="N137" s="128"/>
      <c r="O137" s="129"/>
      <c r="P137" s="129"/>
      <c r="Q137" s="78" t="s">
        <v>426</v>
      </c>
      <c r="R137" s="103" t="s">
        <v>478</v>
      </c>
      <c r="S137" s="56"/>
      <c r="T137" s="57" t="str">
        <f t="shared" si="32"/>
        <v>Au</v>
      </c>
      <c r="U137" s="56"/>
      <c r="V137" s="56"/>
      <c r="W137" s="56"/>
      <c r="X137" s="56"/>
      <c r="Y137" s="56">
        <v>1957</v>
      </c>
      <c r="Z137" s="56"/>
      <c r="AA137" s="56"/>
      <c r="AC137" s="58">
        <f t="shared" si="33"/>
        <v>0</v>
      </c>
      <c r="AD137" s="58">
        <f t="shared" si="34"/>
        <v>0</v>
      </c>
      <c r="AE137" s="58">
        <f t="shared" si="35"/>
        <v>0</v>
      </c>
      <c r="AF137" s="58">
        <f t="shared" si="36"/>
        <v>0</v>
      </c>
      <c r="AG137" s="59"/>
      <c r="AH137" s="59">
        <f t="shared" si="37"/>
        <v>0</v>
      </c>
      <c r="AI137" s="59">
        <f t="shared" si="38"/>
        <v>0</v>
      </c>
      <c r="AJ137" s="59">
        <f t="shared" si="39"/>
        <v>0</v>
      </c>
    </row>
    <row r="138" spans="1:36" s="10" customFormat="1" ht="29.4" customHeight="1" x14ac:dyDescent="0.3">
      <c r="A138" s="60">
        <v>3</v>
      </c>
      <c r="B138" s="123" t="s">
        <v>479</v>
      </c>
      <c r="C138" s="124" t="s">
        <v>70</v>
      </c>
      <c r="D138" s="125"/>
      <c r="E138" s="125" t="s">
        <v>480</v>
      </c>
      <c r="F138" s="125" t="s">
        <v>481</v>
      </c>
      <c r="G138" s="73">
        <v>3000000</v>
      </c>
      <c r="H138" s="125">
        <v>1</v>
      </c>
      <c r="I138" s="125" t="s">
        <v>45</v>
      </c>
      <c r="J138" s="125" t="s">
        <v>159</v>
      </c>
      <c r="K138" s="126">
        <v>207</v>
      </c>
      <c r="L138" s="127">
        <v>1995</v>
      </c>
      <c r="M138" s="84">
        <v>35034</v>
      </c>
      <c r="N138" s="128"/>
      <c r="O138" s="129"/>
      <c r="P138" s="129"/>
      <c r="Q138" s="78" t="s">
        <v>482</v>
      </c>
      <c r="R138" s="103" t="s">
        <v>483</v>
      </c>
      <c r="S138" s="56"/>
      <c r="T138" s="57" t="str">
        <f t="shared" si="32"/>
        <v>Au</v>
      </c>
      <c r="U138" s="56"/>
      <c r="V138" s="56"/>
      <c r="W138" s="56"/>
      <c r="X138" s="56"/>
      <c r="Y138" s="56"/>
      <c r="Z138" s="56"/>
      <c r="AA138" s="56"/>
      <c r="AC138" s="58">
        <f t="shared" si="33"/>
        <v>0</v>
      </c>
      <c r="AD138" s="58">
        <f t="shared" si="34"/>
        <v>0</v>
      </c>
      <c r="AE138" s="58">
        <f t="shared" si="35"/>
        <v>0</v>
      </c>
      <c r="AF138" s="58">
        <f t="shared" si="36"/>
        <v>0</v>
      </c>
      <c r="AG138" s="59"/>
      <c r="AH138" s="59">
        <f t="shared" si="37"/>
        <v>0</v>
      </c>
      <c r="AI138" s="59">
        <f t="shared" si="38"/>
        <v>0</v>
      </c>
      <c r="AJ138" s="59">
        <f t="shared" si="39"/>
        <v>0</v>
      </c>
    </row>
    <row r="139" spans="1:36" s="10" customFormat="1" ht="15.6" x14ac:dyDescent="0.3">
      <c r="A139" s="63">
        <v>2</v>
      </c>
      <c r="B139" s="123" t="s">
        <v>484</v>
      </c>
      <c r="C139" s="124" t="s">
        <v>70</v>
      </c>
      <c r="D139" s="125" t="s">
        <v>325</v>
      </c>
      <c r="E139" s="125" t="s">
        <v>256</v>
      </c>
      <c r="F139" s="125">
        <v>17</v>
      </c>
      <c r="G139" s="73"/>
      <c r="H139" s="125">
        <v>1</v>
      </c>
      <c r="I139" s="125" t="s">
        <v>81</v>
      </c>
      <c r="J139" s="125" t="s">
        <v>159</v>
      </c>
      <c r="K139" s="126">
        <v>206</v>
      </c>
      <c r="L139" s="127">
        <v>1995</v>
      </c>
      <c r="M139" s="89">
        <v>34944</v>
      </c>
      <c r="N139" s="128">
        <v>50000</v>
      </c>
      <c r="O139" s="129"/>
      <c r="P139" s="129">
        <v>12</v>
      </c>
      <c r="Q139" s="78" t="s">
        <v>415</v>
      </c>
      <c r="R139" s="103" t="s">
        <v>485</v>
      </c>
      <c r="S139" s="56" t="s">
        <v>435</v>
      </c>
      <c r="T139" s="57" t="str">
        <f t="shared" si="32"/>
        <v>Au</v>
      </c>
      <c r="U139" s="56"/>
      <c r="V139" s="56"/>
      <c r="W139" s="56"/>
      <c r="X139" s="56"/>
      <c r="Y139" s="56"/>
      <c r="Z139" s="56"/>
      <c r="AA139" s="56"/>
      <c r="AC139" s="58">
        <f t="shared" si="33"/>
        <v>2.6362228620628023E-2</v>
      </c>
      <c r="AD139" s="58">
        <f t="shared" si="34"/>
        <v>0</v>
      </c>
      <c r="AE139" s="58">
        <f t="shared" si="35"/>
        <v>0.8571428571428571</v>
      </c>
      <c r="AF139" s="58">
        <f t="shared" si="36"/>
        <v>0.88350508576348508</v>
      </c>
      <c r="AG139" s="59"/>
      <c r="AH139" s="59">
        <f t="shared" si="37"/>
        <v>0</v>
      </c>
      <c r="AI139" s="59">
        <f t="shared" si="38"/>
        <v>0.88350508576348508</v>
      </c>
      <c r="AJ139" s="59">
        <f t="shared" si="39"/>
        <v>0</v>
      </c>
    </row>
    <row r="140" spans="1:36" s="10" customFormat="1" ht="25.8" customHeight="1" x14ac:dyDescent="0.3">
      <c r="A140" s="82">
        <v>1</v>
      </c>
      <c r="B140" s="123" t="s">
        <v>486</v>
      </c>
      <c r="C140" s="124" t="s">
        <v>70</v>
      </c>
      <c r="D140" s="125" t="s">
        <v>325</v>
      </c>
      <c r="E140" s="125" t="s">
        <v>480</v>
      </c>
      <c r="F140" s="125">
        <v>44</v>
      </c>
      <c r="G140" s="73">
        <v>5250000</v>
      </c>
      <c r="H140" s="125">
        <v>1</v>
      </c>
      <c r="I140" s="125" t="s">
        <v>45</v>
      </c>
      <c r="J140" s="125" t="s">
        <v>188</v>
      </c>
      <c r="K140" s="126">
        <v>205</v>
      </c>
      <c r="L140" s="127">
        <v>1995</v>
      </c>
      <c r="M140" s="89">
        <v>34930</v>
      </c>
      <c r="N140" s="128">
        <v>4200000</v>
      </c>
      <c r="O140" s="129">
        <v>80</v>
      </c>
      <c r="P140" s="129"/>
      <c r="Q140" s="78" t="s">
        <v>421</v>
      </c>
      <c r="R140" s="103" t="s">
        <v>487</v>
      </c>
      <c r="S140" s="56" t="s">
        <v>318</v>
      </c>
      <c r="T140" s="57" t="str">
        <f t="shared" si="32"/>
        <v>Au</v>
      </c>
      <c r="U140" s="56">
        <v>43</v>
      </c>
      <c r="V140" s="56"/>
      <c r="W140" s="56">
        <v>1.51</v>
      </c>
      <c r="X140" s="56">
        <v>1.2111612517188581</v>
      </c>
      <c r="Y140" s="56">
        <v>1993</v>
      </c>
      <c r="Z140" s="56">
        <v>8</v>
      </c>
      <c r="AA140" s="56" t="s">
        <v>228</v>
      </c>
      <c r="AC140" s="58">
        <f t="shared" si="33"/>
        <v>2.214427204132754</v>
      </c>
      <c r="AD140" s="58">
        <f t="shared" si="34"/>
        <v>2.0512820512820511</v>
      </c>
      <c r="AE140" s="58">
        <f t="shared" si="35"/>
        <v>0</v>
      </c>
      <c r="AF140" s="58">
        <f t="shared" si="36"/>
        <v>4.2657092554148051</v>
      </c>
      <c r="AG140" s="59"/>
      <c r="AH140" s="59">
        <f t="shared" si="37"/>
        <v>4.2657092554148051</v>
      </c>
      <c r="AI140" s="59">
        <f t="shared" si="38"/>
        <v>0</v>
      </c>
      <c r="AJ140" s="59">
        <f t="shared" si="39"/>
        <v>0</v>
      </c>
    </row>
    <row r="141" spans="1:36" s="10" customFormat="1" ht="15.6" x14ac:dyDescent="0.3">
      <c r="A141" s="60">
        <v>3</v>
      </c>
      <c r="B141" s="123" t="s">
        <v>488</v>
      </c>
      <c r="C141" s="124" t="s">
        <v>70</v>
      </c>
      <c r="D141" s="125" t="s">
        <v>274</v>
      </c>
      <c r="E141" s="125" t="s">
        <v>256</v>
      </c>
      <c r="F141" s="125">
        <v>4</v>
      </c>
      <c r="G141" s="73">
        <v>25000</v>
      </c>
      <c r="H141" s="125">
        <v>1</v>
      </c>
      <c r="I141" s="125" t="s">
        <v>45</v>
      </c>
      <c r="J141" s="125" t="s">
        <v>51</v>
      </c>
      <c r="K141" s="126">
        <v>204</v>
      </c>
      <c r="L141" s="127">
        <v>1995</v>
      </c>
      <c r="M141" s="89">
        <v>34875</v>
      </c>
      <c r="N141" s="128">
        <v>5000</v>
      </c>
      <c r="O141" s="129"/>
      <c r="P141" s="129"/>
      <c r="Q141" s="78" t="s">
        <v>482</v>
      </c>
      <c r="R141" s="103"/>
      <c r="S141" s="56"/>
      <c r="T141" s="57" t="str">
        <f t="shared" si="32"/>
        <v>Au</v>
      </c>
      <c r="U141" s="56"/>
      <c r="V141" s="56"/>
      <c r="W141" s="56"/>
      <c r="X141" s="56"/>
      <c r="Y141" s="56"/>
      <c r="Z141" s="56"/>
      <c r="AA141" s="56"/>
      <c r="AC141" s="58">
        <f t="shared" si="33"/>
        <v>2.6362228620628024E-3</v>
      </c>
      <c r="AD141" s="58">
        <f t="shared" si="34"/>
        <v>0</v>
      </c>
      <c r="AE141" s="58">
        <f t="shared" si="35"/>
        <v>0</v>
      </c>
      <c r="AF141" s="58">
        <f t="shared" si="36"/>
        <v>2.6362228620628024E-3</v>
      </c>
      <c r="AG141" s="59"/>
      <c r="AH141" s="59">
        <f t="shared" si="37"/>
        <v>0</v>
      </c>
      <c r="AI141" s="59">
        <f t="shared" si="38"/>
        <v>0</v>
      </c>
      <c r="AJ141" s="59">
        <f t="shared" si="39"/>
        <v>2.6362228620628024E-3</v>
      </c>
    </row>
    <row r="142" spans="1:36" s="10" customFormat="1" ht="15.6" x14ac:dyDescent="0.3">
      <c r="A142" s="60">
        <v>3</v>
      </c>
      <c r="B142" s="123" t="s">
        <v>489</v>
      </c>
      <c r="C142" s="124" t="s">
        <v>70</v>
      </c>
      <c r="D142" s="125" t="s">
        <v>274</v>
      </c>
      <c r="E142" s="125" t="s">
        <v>256</v>
      </c>
      <c r="F142" s="125">
        <v>7</v>
      </c>
      <c r="G142" s="73">
        <v>120000</v>
      </c>
      <c r="H142" s="125">
        <v>2</v>
      </c>
      <c r="I142" s="125" t="s">
        <v>45</v>
      </c>
      <c r="J142" s="125" t="s">
        <v>260</v>
      </c>
      <c r="K142" s="126">
        <v>203</v>
      </c>
      <c r="L142" s="127">
        <v>1995</v>
      </c>
      <c r="M142" s="84">
        <v>34851</v>
      </c>
      <c r="N142" s="128">
        <v>40000</v>
      </c>
      <c r="O142" s="129"/>
      <c r="P142" s="129"/>
      <c r="Q142" s="78" t="s">
        <v>482</v>
      </c>
      <c r="R142" s="103"/>
      <c r="S142" s="56"/>
      <c r="T142" s="57" t="str">
        <f t="shared" si="32"/>
        <v>Au</v>
      </c>
      <c r="U142" s="56"/>
      <c r="V142" s="56"/>
      <c r="W142" s="56"/>
      <c r="X142" s="56"/>
      <c r="Y142" s="56"/>
      <c r="Z142" s="56"/>
      <c r="AA142" s="56"/>
      <c r="AC142" s="58">
        <f t="shared" si="33"/>
        <v>2.1089782896502419E-2</v>
      </c>
      <c r="AD142" s="58">
        <f t="shared" si="34"/>
        <v>0</v>
      </c>
      <c r="AE142" s="58">
        <f t="shared" si="35"/>
        <v>0</v>
      </c>
      <c r="AF142" s="58">
        <f t="shared" si="36"/>
        <v>2.1089782896502419E-2</v>
      </c>
      <c r="AG142" s="59"/>
      <c r="AH142" s="59">
        <f t="shared" si="37"/>
        <v>0</v>
      </c>
      <c r="AI142" s="59">
        <f t="shared" si="38"/>
        <v>0</v>
      </c>
      <c r="AJ142" s="59">
        <f t="shared" si="39"/>
        <v>2.1089782896502419E-2</v>
      </c>
    </row>
    <row r="143" spans="1:36" s="10" customFormat="1" ht="15.6" x14ac:dyDescent="0.3">
      <c r="A143" s="82">
        <v>1</v>
      </c>
      <c r="B143" s="123" t="s">
        <v>490</v>
      </c>
      <c r="C143" s="124" t="s">
        <v>180</v>
      </c>
      <c r="D143" s="125"/>
      <c r="E143" s="125"/>
      <c r="F143" s="125"/>
      <c r="G143" s="73"/>
      <c r="H143" s="125">
        <v>1</v>
      </c>
      <c r="I143" s="125" t="s">
        <v>45</v>
      </c>
      <c r="J143" s="125" t="s">
        <v>149</v>
      </c>
      <c r="K143" s="126" t="s">
        <v>42</v>
      </c>
      <c r="L143" s="127">
        <v>1994</v>
      </c>
      <c r="M143" s="89">
        <v>34657</v>
      </c>
      <c r="N143" s="128">
        <v>1900000</v>
      </c>
      <c r="O143" s="129"/>
      <c r="P143" s="129"/>
      <c r="Q143" s="78" t="s">
        <v>109</v>
      </c>
      <c r="R143" s="103" t="s">
        <v>491</v>
      </c>
      <c r="S143" s="56" t="s">
        <v>323</v>
      </c>
      <c r="T143" s="57" t="str">
        <f t="shared" si="32"/>
        <v>P</v>
      </c>
      <c r="U143" s="56"/>
      <c r="V143" s="56"/>
      <c r="W143" s="56"/>
      <c r="X143" s="56"/>
      <c r="Y143" s="56"/>
      <c r="Z143" s="56"/>
      <c r="AA143" s="56"/>
      <c r="AC143" s="58">
        <f t="shared" si="33"/>
        <v>1.0017646875838648</v>
      </c>
      <c r="AD143" s="58">
        <f t="shared" si="34"/>
        <v>0</v>
      </c>
      <c r="AE143" s="58">
        <f t="shared" si="35"/>
        <v>0</v>
      </c>
      <c r="AF143" s="58">
        <f t="shared" si="36"/>
        <v>1.0017646875838648</v>
      </c>
      <c r="AG143" s="59"/>
      <c r="AH143" s="59">
        <f t="shared" si="37"/>
        <v>1.0017646875838648</v>
      </c>
      <c r="AI143" s="59">
        <f t="shared" si="38"/>
        <v>0</v>
      </c>
      <c r="AJ143" s="59">
        <f t="shared" si="39"/>
        <v>0</v>
      </c>
    </row>
    <row r="144" spans="1:36" s="10" customFormat="1" ht="15.6" x14ac:dyDescent="0.3">
      <c r="A144" s="82">
        <v>1</v>
      </c>
      <c r="B144" s="123" t="s">
        <v>492</v>
      </c>
      <c r="C144" s="124" t="s">
        <v>180</v>
      </c>
      <c r="D144" s="125"/>
      <c r="E144" s="125"/>
      <c r="F144" s="125"/>
      <c r="G144" s="73"/>
      <c r="H144" s="125">
        <v>1</v>
      </c>
      <c r="I144" s="125" t="s">
        <v>45</v>
      </c>
      <c r="J144" s="125" t="s">
        <v>149</v>
      </c>
      <c r="K144" s="126" t="s">
        <v>42</v>
      </c>
      <c r="L144" s="127">
        <v>1994</v>
      </c>
      <c r="M144" s="89">
        <v>34609</v>
      </c>
      <c r="N144" s="128">
        <v>6800000</v>
      </c>
      <c r="O144" s="129"/>
      <c r="P144" s="129"/>
      <c r="Q144" s="78" t="s">
        <v>109</v>
      </c>
      <c r="R144" s="103" t="s">
        <v>493</v>
      </c>
      <c r="S144" s="56" t="s">
        <v>323</v>
      </c>
      <c r="T144" s="57" t="str">
        <f t="shared" si="32"/>
        <v>P</v>
      </c>
      <c r="U144" s="56"/>
      <c r="V144" s="56"/>
      <c r="W144" s="56"/>
      <c r="X144" s="56"/>
      <c r="Y144" s="56"/>
      <c r="Z144" s="56"/>
      <c r="AA144" s="56"/>
      <c r="AC144" s="58">
        <f t="shared" si="33"/>
        <v>3.5852630924054112</v>
      </c>
      <c r="AD144" s="58">
        <f t="shared" si="34"/>
        <v>0</v>
      </c>
      <c r="AE144" s="58">
        <f t="shared" si="35"/>
        <v>0</v>
      </c>
      <c r="AF144" s="58">
        <f t="shared" si="36"/>
        <v>3.5852630924054112</v>
      </c>
      <c r="AG144" s="59"/>
      <c r="AH144" s="59">
        <f t="shared" si="37"/>
        <v>3.5852630924054112</v>
      </c>
      <c r="AI144" s="59">
        <f t="shared" si="38"/>
        <v>0</v>
      </c>
      <c r="AJ144" s="59">
        <f t="shared" si="39"/>
        <v>0</v>
      </c>
    </row>
    <row r="145" spans="1:36" s="10" customFormat="1" ht="15.6" x14ac:dyDescent="0.3">
      <c r="A145" s="60">
        <v>3</v>
      </c>
      <c r="B145" s="123" t="s">
        <v>494</v>
      </c>
      <c r="C145" s="124" t="s">
        <v>180</v>
      </c>
      <c r="D145" s="125"/>
      <c r="E145" s="125"/>
      <c r="F145" s="125"/>
      <c r="G145" s="73"/>
      <c r="H145" s="125">
        <v>2</v>
      </c>
      <c r="I145" s="125" t="s">
        <v>45</v>
      </c>
      <c r="J145" s="125" t="s">
        <v>260</v>
      </c>
      <c r="K145" s="126" t="s">
        <v>42</v>
      </c>
      <c r="L145" s="127">
        <v>1994</v>
      </c>
      <c r="M145" s="84">
        <v>34608</v>
      </c>
      <c r="N145" s="128">
        <v>76000</v>
      </c>
      <c r="O145" s="129"/>
      <c r="P145" s="129"/>
      <c r="Q145" s="78" t="s">
        <v>109</v>
      </c>
      <c r="R145" s="103" t="s">
        <v>495</v>
      </c>
      <c r="S145" s="56" t="s">
        <v>323</v>
      </c>
      <c r="T145" s="57" t="str">
        <f t="shared" si="32"/>
        <v>P</v>
      </c>
      <c r="U145" s="56"/>
      <c r="V145" s="56"/>
      <c r="W145" s="56"/>
      <c r="X145" s="56"/>
      <c r="Y145" s="56"/>
      <c r="Z145" s="56"/>
      <c r="AA145" s="56"/>
      <c r="AC145" s="58">
        <f t="shared" si="33"/>
        <v>4.0070587503354592E-2</v>
      </c>
      <c r="AD145" s="58">
        <f t="shared" si="34"/>
        <v>0</v>
      </c>
      <c r="AE145" s="58">
        <f t="shared" si="35"/>
        <v>0</v>
      </c>
      <c r="AF145" s="58">
        <f t="shared" si="36"/>
        <v>4.0070587503354592E-2</v>
      </c>
      <c r="AG145" s="59"/>
      <c r="AH145" s="59">
        <f t="shared" si="37"/>
        <v>0</v>
      </c>
      <c r="AI145" s="59">
        <f t="shared" si="38"/>
        <v>0</v>
      </c>
      <c r="AJ145" s="59">
        <f t="shared" si="39"/>
        <v>4.0070587503354592E-2</v>
      </c>
    </row>
    <row r="146" spans="1:36" s="10" customFormat="1" ht="15.6" x14ac:dyDescent="0.3">
      <c r="A146" s="66">
        <v>4</v>
      </c>
      <c r="B146" s="123" t="s">
        <v>496</v>
      </c>
      <c r="C146" s="124" t="s">
        <v>180</v>
      </c>
      <c r="D146" s="125"/>
      <c r="E146" s="125"/>
      <c r="F146" s="125"/>
      <c r="G146" s="73"/>
      <c r="H146" s="125">
        <v>2</v>
      </c>
      <c r="I146" s="125" t="s">
        <v>45</v>
      </c>
      <c r="J146" s="125" t="s">
        <v>393</v>
      </c>
      <c r="K146" s="126" t="s">
        <v>42</v>
      </c>
      <c r="L146" s="127">
        <v>1994</v>
      </c>
      <c r="M146" s="84">
        <v>34486</v>
      </c>
      <c r="N146" s="128"/>
      <c r="O146" s="129"/>
      <c r="P146" s="129"/>
      <c r="Q146" s="78" t="s">
        <v>109</v>
      </c>
      <c r="R146" s="103" t="s">
        <v>497</v>
      </c>
      <c r="S146" s="56" t="s">
        <v>323</v>
      </c>
      <c r="T146" s="57" t="str">
        <f t="shared" si="32"/>
        <v>P</v>
      </c>
      <c r="U146" s="56"/>
      <c r="V146" s="56"/>
      <c r="W146" s="56"/>
      <c r="X146" s="56"/>
      <c r="Y146" s="56"/>
      <c r="Z146" s="56"/>
      <c r="AA146" s="56"/>
      <c r="AC146" s="58">
        <f t="shared" si="33"/>
        <v>0</v>
      </c>
      <c r="AD146" s="58">
        <f t="shared" si="34"/>
        <v>0</v>
      </c>
      <c r="AE146" s="58">
        <f t="shared" si="35"/>
        <v>0</v>
      </c>
      <c r="AF146" s="58">
        <f t="shared" si="36"/>
        <v>0</v>
      </c>
      <c r="AG146" s="59"/>
      <c r="AH146" s="59">
        <f t="shared" si="37"/>
        <v>0</v>
      </c>
      <c r="AI146" s="59">
        <f t="shared" si="38"/>
        <v>0</v>
      </c>
      <c r="AJ146" s="59">
        <f t="shared" si="39"/>
        <v>0</v>
      </c>
    </row>
    <row r="147" spans="1:36" s="10" customFormat="1" ht="28.8" x14ac:dyDescent="0.3">
      <c r="A147" s="82">
        <v>1</v>
      </c>
      <c r="B147" s="123" t="s">
        <v>498</v>
      </c>
      <c r="C147" s="124" t="s">
        <v>70</v>
      </c>
      <c r="D147" s="125" t="s">
        <v>499</v>
      </c>
      <c r="E147" s="125" t="s">
        <v>135</v>
      </c>
      <c r="F147" s="125">
        <v>31</v>
      </c>
      <c r="G147" s="73">
        <v>7040000</v>
      </c>
      <c r="H147" s="125">
        <v>1</v>
      </c>
      <c r="I147" s="125" t="s">
        <v>81</v>
      </c>
      <c r="J147" s="125" t="s">
        <v>51</v>
      </c>
      <c r="K147" s="126">
        <v>202</v>
      </c>
      <c r="L147" s="127">
        <v>1994</v>
      </c>
      <c r="M147" s="89">
        <v>34387</v>
      </c>
      <c r="N147" s="128">
        <v>600000</v>
      </c>
      <c r="O147" s="129">
        <v>4</v>
      </c>
      <c r="P147" s="129">
        <v>17</v>
      </c>
      <c r="Q147" s="78" t="s">
        <v>421</v>
      </c>
      <c r="R147" s="103" t="s">
        <v>500</v>
      </c>
      <c r="S147" s="56" t="s">
        <v>501</v>
      </c>
      <c r="T147" s="57" t="str">
        <f t="shared" si="32"/>
        <v>Au</v>
      </c>
      <c r="U147" s="56"/>
      <c r="V147" s="56"/>
      <c r="W147" s="56"/>
      <c r="X147" s="56"/>
      <c r="Y147" s="56">
        <v>1950</v>
      </c>
      <c r="Z147" s="56"/>
      <c r="AA147" s="56" t="s">
        <v>228</v>
      </c>
      <c r="AC147" s="58">
        <f t="shared" si="33"/>
        <v>0.31634674344753627</v>
      </c>
      <c r="AD147" s="58">
        <f t="shared" si="34"/>
        <v>0.10256410256410256</v>
      </c>
      <c r="AE147" s="58">
        <f t="shared" si="35"/>
        <v>1.2142857142857142</v>
      </c>
      <c r="AF147" s="58">
        <f t="shared" si="36"/>
        <v>1.6331965602973531</v>
      </c>
      <c r="AG147" s="59"/>
      <c r="AH147" s="59">
        <f t="shared" si="37"/>
        <v>1.6331965602973531</v>
      </c>
      <c r="AI147" s="59">
        <f t="shared" si="38"/>
        <v>0</v>
      </c>
      <c r="AJ147" s="59">
        <f t="shared" si="39"/>
        <v>0</v>
      </c>
    </row>
    <row r="148" spans="1:36" s="10" customFormat="1" ht="28.2" customHeight="1" x14ac:dyDescent="0.3">
      <c r="A148" s="66">
        <v>4</v>
      </c>
      <c r="B148" s="123" t="s">
        <v>502</v>
      </c>
      <c r="C148" s="124" t="s">
        <v>503</v>
      </c>
      <c r="D148" s="125"/>
      <c r="E148" s="125"/>
      <c r="F148" s="125"/>
      <c r="G148" s="73"/>
      <c r="H148" s="125">
        <v>3</v>
      </c>
      <c r="I148" s="125" t="s">
        <v>149</v>
      </c>
      <c r="J148" s="125" t="s">
        <v>149</v>
      </c>
      <c r="K148" s="126" t="s">
        <v>42</v>
      </c>
      <c r="L148" s="127">
        <v>1994</v>
      </c>
      <c r="M148" s="89">
        <v>34379</v>
      </c>
      <c r="N148" s="128">
        <v>5000000</v>
      </c>
      <c r="O148" s="129"/>
      <c r="P148" s="129"/>
      <c r="Q148" s="78" t="s">
        <v>109</v>
      </c>
      <c r="R148" s="103" t="s">
        <v>504</v>
      </c>
      <c r="S148" s="56"/>
      <c r="T148" s="57" t="str">
        <f t="shared" si="32"/>
        <v>Cu U</v>
      </c>
      <c r="U148" s="56">
        <v>4800</v>
      </c>
      <c r="V148" s="56">
        <v>1.4</v>
      </c>
      <c r="W148" s="56">
        <v>0.6</v>
      </c>
      <c r="X148" s="56">
        <v>3.3212561265108045</v>
      </c>
      <c r="Y148" s="56">
        <v>1988</v>
      </c>
      <c r="Z148" s="56">
        <v>10</v>
      </c>
      <c r="AA148" s="56" t="s">
        <v>228</v>
      </c>
      <c r="AC148" s="58">
        <f t="shared" si="33"/>
        <v>2.6362228620628021</v>
      </c>
      <c r="AD148" s="58">
        <f t="shared" si="34"/>
        <v>0</v>
      </c>
      <c r="AE148" s="58">
        <f t="shared" si="35"/>
        <v>0</v>
      </c>
      <c r="AF148" s="58">
        <f t="shared" si="36"/>
        <v>2.6362228620628021</v>
      </c>
      <c r="AG148" s="59"/>
      <c r="AH148" s="59">
        <f t="shared" si="37"/>
        <v>0</v>
      </c>
      <c r="AI148" s="59">
        <f t="shared" si="38"/>
        <v>0</v>
      </c>
      <c r="AJ148" s="59">
        <f t="shared" si="39"/>
        <v>0</v>
      </c>
    </row>
    <row r="149" spans="1:36" s="10" customFormat="1" ht="28.2" customHeight="1" x14ac:dyDescent="0.3">
      <c r="A149" s="60">
        <v>3</v>
      </c>
      <c r="B149" s="123" t="s">
        <v>505</v>
      </c>
      <c r="C149" s="124" t="s">
        <v>70</v>
      </c>
      <c r="D149" s="125" t="s">
        <v>420</v>
      </c>
      <c r="E149" s="125" t="s">
        <v>302</v>
      </c>
      <c r="F149" s="125">
        <v>41</v>
      </c>
      <c r="G149" s="73">
        <v>2250000</v>
      </c>
      <c r="H149" s="125">
        <v>2</v>
      </c>
      <c r="I149" s="125" t="s">
        <v>45</v>
      </c>
      <c r="J149" s="125" t="s">
        <v>75</v>
      </c>
      <c r="K149" s="126">
        <v>214</v>
      </c>
      <c r="L149" s="127">
        <v>1994</v>
      </c>
      <c r="M149" s="84">
        <v>34366</v>
      </c>
      <c r="N149" s="135">
        <v>0</v>
      </c>
      <c r="O149" s="129"/>
      <c r="P149" s="129"/>
      <c r="Q149" s="78" t="s">
        <v>482</v>
      </c>
      <c r="R149" s="103" t="s">
        <v>506</v>
      </c>
      <c r="S149" s="56"/>
      <c r="T149" s="57" t="str">
        <f t="shared" si="32"/>
        <v>Au</v>
      </c>
      <c r="U149" s="56"/>
      <c r="V149" s="56"/>
      <c r="W149" s="56"/>
      <c r="X149" s="56"/>
      <c r="Y149" s="56"/>
      <c r="Z149" s="56"/>
      <c r="AA149" s="56"/>
      <c r="AC149" s="58">
        <f t="shared" si="33"/>
        <v>0</v>
      </c>
      <c r="AD149" s="58">
        <f t="shared" si="34"/>
        <v>0</v>
      </c>
      <c r="AE149" s="58">
        <f t="shared" si="35"/>
        <v>0</v>
      </c>
      <c r="AF149" s="58">
        <f t="shared" si="36"/>
        <v>0</v>
      </c>
      <c r="AG149" s="59"/>
      <c r="AH149" s="59">
        <f t="shared" si="37"/>
        <v>0</v>
      </c>
      <c r="AI149" s="59">
        <f t="shared" si="38"/>
        <v>0</v>
      </c>
      <c r="AJ149" s="59">
        <f t="shared" si="39"/>
        <v>0</v>
      </c>
    </row>
    <row r="150" spans="1:36" s="10" customFormat="1" ht="24" x14ac:dyDescent="0.3">
      <c r="A150" s="63">
        <v>2</v>
      </c>
      <c r="B150" s="123" t="s">
        <v>507</v>
      </c>
      <c r="C150" s="124" t="s">
        <v>508</v>
      </c>
      <c r="D150" s="125" t="s">
        <v>117</v>
      </c>
      <c r="E150" s="125" t="s">
        <v>135</v>
      </c>
      <c r="F150" s="125">
        <v>24</v>
      </c>
      <c r="G150" s="73"/>
      <c r="H150" s="125">
        <v>2</v>
      </c>
      <c r="I150" s="125" t="s">
        <v>45</v>
      </c>
      <c r="J150" s="125" t="s">
        <v>303</v>
      </c>
      <c r="K150" s="125"/>
      <c r="L150" s="127">
        <v>1994</v>
      </c>
      <c r="M150" s="89">
        <v>34351</v>
      </c>
      <c r="N150" s="128">
        <v>135000</v>
      </c>
      <c r="O150" s="136">
        <v>0.18</v>
      </c>
      <c r="P150" s="129"/>
      <c r="Q150" s="137" t="s">
        <v>509</v>
      </c>
      <c r="R150" s="103" t="s">
        <v>510</v>
      </c>
      <c r="S150" s="56"/>
      <c r="T150" s="57" t="str">
        <f t="shared" si="32"/>
        <v>Aggregate</v>
      </c>
      <c r="U150" s="56"/>
      <c r="V150" s="56"/>
      <c r="W150" s="56"/>
      <c r="X150" s="56"/>
      <c r="Y150" s="56"/>
      <c r="Z150" s="56"/>
      <c r="AA150" s="56"/>
      <c r="AB150" s="88"/>
      <c r="AC150" s="58">
        <f t="shared" si="33"/>
        <v>7.1178017275695657E-2</v>
      </c>
      <c r="AD150" s="58">
        <f t="shared" si="34"/>
        <v>4.6153846153846149E-3</v>
      </c>
      <c r="AE150" s="58">
        <f t="shared" si="35"/>
        <v>0</v>
      </c>
      <c r="AF150" s="58">
        <f t="shared" si="36"/>
        <v>7.5793401891080275E-2</v>
      </c>
      <c r="AG150" s="59"/>
      <c r="AH150" s="59">
        <f t="shared" si="37"/>
        <v>0</v>
      </c>
      <c r="AI150" s="59">
        <f t="shared" si="38"/>
        <v>7.5793401891080275E-2</v>
      </c>
      <c r="AJ150" s="59">
        <f t="shared" si="39"/>
        <v>0</v>
      </c>
    </row>
    <row r="151" spans="1:36" s="10" customFormat="1" ht="15.6" x14ac:dyDescent="0.3">
      <c r="A151" s="60">
        <v>3</v>
      </c>
      <c r="B151" s="123" t="s">
        <v>511</v>
      </c>
      <c r="C151" s="124" t="s">
        <v>180</v>
      </c>
      <c r="D151" s="125"/>
      <c r="E151" s="125"/>
      <c r="F151" s="125"/>
      <c r="G151" s="73"/>
      <c r="H151" s="125">
        <v>1</v>
      </c>
      <c r="I151" s="125" t="s">
        <v>45</v>
      </c>
      <c r="J151" s="125" t="s">
        <v>149</v>
      </c>
      <c r="K151" s="126" t="s">
        <v>42</v>
      </c>
      <c r="L151" s="127">
        <v>1994</v>
      </c>
      <c r="M151" s="84">
        <v>34336</v>
      </c>
      <c r="N151" s="128">
        <v>76000</v>
      </c>
      <c r="O151" s="129"/>
      <c r="P151" s="129"/>
      <c r="Q151" s="78" t="s">
        <v>109</v>
      </c>
      <c r="R151" s="103"/>
      <c r="S151" s="56"/>
      <c r="T151" s="57" t="str">
        <f t="shared" si="32"/>
        <v>P</v>
      </c>
      <c r="U151" s="56"/>
      <c r="V151" s="56"/>
      <c r="W151" s="56"/>
      <c r="X151" s="56"/>
      <c r="Y151" s="56"/>
      <c r="Z151" s="56"/>
      <c r="AA151" s="56"/>
      <c r="AC151" s="58">
        <f t="shared" si="33"/>
        <v>4.0070587503354592E-2</v>
      </c>
      <c r="AD151" s="58">
        <f t="shared" si="34"/>
        <v>0</v>
      </c>
      <c r="AE151" s="58">
        <f t="shared" si="35"/>
        <v>0</v>
      </c>
      <c r="AF151" s="58">
        <f t="shared" si="36"/>
        <v>4.0070587503354592E-2</v>
      </c>
      <c r="AG151" s="59"/>
      <c r="AH151" s="59">
        <f t="shared" si="37"/>
        <v>0</v>
      </c>
      <c r="AI151" s="59">
        <f t="shared" si="38"/>
        <v>0</v>
      </c>
      <c r="AJ151" s="59">
        <f t="shared" si="39"/>
        <v>4.0070587503354592E-2</v>
      </c>
    </row>
    <row r="152" spans="1:36" s="10" customFormat="1" ht="15.6" x14ac:dyDescent="0.3">
      <c r="A152" s="82">
        <v>1</v>
      </c>
      <c r="B152" s="123" t="s">
        <v>512</v>
      </c>
      <c r="C152" s="124" t="s">
        <v>55</v>
      </c>
      <c r="D152" s="125"/>
      <c r="E152" s="125"/>
      <c r="F152" s="125"/>
      <c r="G152" s="73"/>
      <c r="H152" s="125">
        <v>1</v>
      </c>
      <c r="I152" s="125" t="s">
        <v>45</v>
      </c>
      <c r="J152" s="125" t="s">
        <v>149</v>
      </c>
      <c r="K152" s="126" t="s">
        <v>42</v>
      </c>
      <c r="L152" s="127">
        <v>1994</v>
      </c>
      <c r="M152" s="84">
        <v>34335</v>
      </c>
      <c r="N152" s="128"/>
      <c r="O152" s="129"/>
      <c r="P152" s="129">
        <v>31</v>
      </c>
      <c r="Q152" s="78" t="s">
        <v>513</v>
      </c>
      <c r="R152" s="103"/>
      <c r="S152" s="56"/>
      <c r="T152" s="57" t="str">
        <f t="shared" si="32"/>
        <v>Fe</v>
      </c>
      <c r="U152" s="56"/>
      <c r="V152" s="56"/>
      <c r="W152" s="56"/>
      <c r="X152" s="56"/>
      <c r="Y152" s="56"/>
      <c r="Z152" s="56"/>
      <c r="AA152" s="56"/>
      <c r="AC152" s="58">
        <f t="shared" si="33"/>
        <v>0</v>
      </c>
      <c r="AD152" s="58">
        <f t="shared" si="34"/>
        <v>0</v>
      </c>
      <c r="AE152" s="58">
        <f t="shared" si="35"/>
        <v>2.2142857142857144</v>
      </c>
      <c r="AF152" s="58">
        <f t="shared" si="36"/>
        <v>2.2142857142857144</v>
      </c>
      <c r="AG152" s="59"/>
      <c r="AH152" s="59">
        <f t="shared" si="37"/>
        <v>2.2142857142857144</v>
      </c>
      <c r="AI152" s="59">
        <f t="shared" si="38"/>
        <v>0</v>
      </c>
      <c r="AJ152" s="59">
        <f t="shared" si="39"/>
        <v>0</v>
      </c>
    </row>
    <row r="153" spans="1:36" s="10" customFormat="1" ht="28.8" x14ac:dyDescent="0.3">
      <c r="A153" s="63">
        <v>2</v>
      </c>
      <c r="B153" s="123" t="s">
        <v>514</v>
      </c>
      <c r="C153" s="124" t="s">
        <v>97</v>
      </c>
      <c r="D153" s="125"/>
      <c r="E153" s="125"/>
      <c r="F153" s="125"/>
      <c r="G153" s="73"/>
      <c r="H153" s="125">
        <v>1</v>
      </c>
      <c r="I153" s="125" t="s">
        <v>45</v>
      </c>
      <c r="J153" s="125" t="s">
        <v>149</v>
      </c>
      <c r="K153" s="126" t="s">
        <v>42</v>
      </c>
      <c r="L153" s="127">
        <v>1993</v>
      </c>
      <c r="M153" s="89">
        <v>34309</v>
      </c>
      <c r="N153" s="128"/>
      <c r="O153" s="129"/>
      <c r="P153" s="129">
        <v>2</v>
      </c>
      <c r="Q153" s="78" t="s">
        <v>426</v>
      </c>
      <c r="R153" s="103" t="s">
        <v>515</v>
      </c>
      <c r="S153" s="56"/>
      <c r="T153" s="57" t="str">
        <f t="shared" si="32"/>
        <v>Cu</v>
      </c>
      <c r="U153" s="56"/>
      <c r="V153" s="56"/>
      <c r="W153" s="56"/>
      <c r="X153" s="56"/>
      <c r="Y153" s="56"/>
      <c r="Z153" s="56"/>
      <c r="AA153" s="56"/>
      <c r="AC153" s="58">
        <f t="shared" si="33"/>
        <v>0</v>
      </c>
      <c r="AD153" s="58">
        <f t="shared" si="34"/>
        <v>0</v>
      </c>
      <c r="AE153" s="58">
        <f t="shared" si="35"/>
        <v>0.14285714285714285</v>
      </c>
      <c r="AF153" s="58">
        <f t="shared" si="36"/>
        <v>0.14285714285714285</v>
      </c>
      <c r="AG153" s="59"/>
      <c r="AH153" s="59">
        <f t="shared" si="37"/>
        <v>0</v>
      </c>
      <c r="AI153" s="59">
        <f t="shared" si="38"/>
        <v>0.14285714285714285</v>
      </c>
      <c r="AJ153" s="59">
        <f t="shared" si="39"/>
        <v>0</v>
      </c>
    </row>
    <row r="154" spans="1:36" s="10" customFormat="1" ht="15.6" x14ac:dyDescent="0.3">
      <c r="A154" s="60">
        <v>3</v>
      </c>
      <c r="B154" s="123" t="s">
        <v>516</v>
      </c>
      <c r="C154" s="124" t="s">
        <v>180</v>
      </c>
      <c r="D154" s="125"/>
      <c r="E154" s="125"/>
      <c r="F154" s="125"/>
      <c r="G154" s="73"/>
      <c r="H154" s="125">
        <v>2</v>
      </c>
      <c r="I154" s="125" t="s">
        <v>45</v>
      </c>
      <c r="J154" s="125" t="s">
        <v>149</v>
      </c>
      <c r="K154" s="126" t="s">
        <v>42</v>
      </c>
      <c r="L154" s="127">
        <v>1993</v>
      </c>
      <c r="M154" s="84">
        <v>34243</v>
      </c>
      <c r="N154" s="128"/>
      <c r="O154" s="129"/>
      <c r="P154" s="129"/>
      <c r="Q154" s="78" t="s">
        <v>109</v>
      </c>
      <c r="R154" s="103" t="s">
        <v>517</v>
      </c>
      <c r="S154" s="56" t="s">
        <v>323</v>
      </c>
      <c r="T154" s="57" t="str">
        <f t="shared" si="32"/>
        <v>P</v>
      </c>
      <c r="U154" s="56"/>
      <c r="V154" s="56"/>
      <c r="W154" s="56"/>
      <c r="X154" s="56"/>
      <c r="Y154" s="56"/>
      <c r="Z154" s="56"/>
      <c r="AA154" s="56"/>
      <c r="AC154" s="58">
        <f t="shared" si="33"/>
        <v>0</v>
      </c>
      <c r="AD154" s="58">
        <f t="shared" si="34"/>
        <v>0</v>
      </c>
      <c r="AE154" s="58">
        <f t="shared" si="35"/>
        <v>0</v>
      </c>
      <c r="AF154" s="58">
        <f t="shared" si="36"/>
        <v>0</v>
      </c>
      <c r="AG154" s="59"/>
      <c r="AH154" s="59">
        <f t="shared" si="37"/>
        <v>0</v>
      </c>
      <c r="AI154" s="59">
        <f t="shared" si="38"/>
        <v>0</v>
      </c>
      <c r="AJ154" s="59">
        <f t="shared" si="39"/>
        <v>0</v>
      </c>
    </row>
    <row r="155" spans="1:36" s="10" customFormat="1" ht="15.6" x14ac:dyDescent="0.3">
      <c r="A155" s="60">
        <v>3</v>
      </c>
      <c r="B155" s="123" t="s">
        <v>518</v>
      </c>
      <c r="C155" s="124" t="s">
        <v>97</v>
      </c>
      <c r="D155" s="125" t="s">
        <v>117</v>
      </c>
      <c r="E155" s="125" t="s">
        <v>519</v>
      </c>
      <c r="F155" s="125">
        <v>5</v>
      </c>
      <c r="G155" s="73"/>
      <c r="H155" s="125">
        <v>1</v>
      </c>
      <c r="I155" s="125" t="s">
        <v>45</v>
      </c>
      <c r="J155" s="125" t="s">
        <v>51</v>
      </c>
      <c r="K155" s="126">
        <v>200</v>
      </c>
      <c r="L155" s="127">
        <v>1993</v>
      </c>
      <c r="M155" s="89">
        <v>34182</v>
      </c>
      <c r="N155" s="128">
        <v>42</v>
      </c>
      <c r="O155" s="129"/>
      <c r="P155" s="129"/>
      <c r="Q155" s="78" t="s">
        <v>482</v>
      </c>
      <c r="R155" s="103"/>
      <c r="S155" s="56"/>
      <c r="T155" s="57" t="str">
        <f t="shared" si="32"/>
        <v>Cu</v>
      </c>
      <c r="U155" s="56"/>
      <c r="V155" s="56"/>
      <c r="W155" s="56"/>
      <c r="X155" s="56"/>
      <c r="Y155" s="56"/>
      <c r="Z155" s="56"/>
      <c r="AA155" s="56"/>
      <c r="AC155" s="58">
        <f t="shared" si="33"/>
        <v>2.2144272041327538E-5</v>
      </c>
      <c r="AD155" s="58">
        <f t="shared" si="34"/>
        <v>0</v>
      </c>
      <c r="AE155" s="58">
        <f t="shared" si="35"/>
        <v>0</v>
      </c>
      <c r="AF155" s="58">
        <f t="shared" si="36"/>
        <v>2.2144272041327538E-5</v>
      </c>
      <c r="AG155" s="59"/>
      <c r="AH155" s="59">
        <f t="shared" si="37"/>
        <v>0</v>
      </c>
      <c r="AI155" s="59">
        <f t="shared" si="38"/>
        <v>0</v>
      </c>
      <c r="AJ155" s="59">
        <f t="shared" si="39"/>
        <v>2.2144272041327538E-5</v>
      </c>
    </row>
    <row r="156" spans="1:36" s="10" customFormat="1" ht="24" x14ac:dyDescent="0.3">
      <c r="A156" s="60">
        <v>3</v>
      </c>
      <c r="B156" s="123" t="s">
        <v>520</v>
      </c>
      <c r="C156" s="124" t="s">
        <v>145</v>
      </c>
      <c r="D156" s="125"/>
      <c r="E156" s="125"/>
      <c r="F156" s="125"/>
      <c r="G156" s="73"/>
      <c r="H156" s="125">
        <v>1</v>
      </c>
      <c r="I156" s="125" t="s">
        <v>45</v>
      </c>
      <c r="J156" s="125" t="s">
        <v>51</v>
      </c>
      <c r="K156" s="126">
        <v>199</v>
      </c>
      <c r="L156" s="127">
        <v>1993</v>
      </c>
      <c r="M156" s="89">
        <v>34146</v>
      </c>
      <c r="N156" s="128"/>
      <c r="O156" s="129"/>
      <c r="P156" s="129"/>
      <c r="Q156" s="78" t="s">
        <v>433</v>
      </c>
      <c r="R156" s="103" t="s">
        <v>521</v>
      </c>
      <c r="S156" s="56" t="s">
        <v>318</v>
      </c>
      <c r="T156" s="57" t="str">
        <f t="shared" si="32"/>
        <v>Au Ag</v>
      </c>
      <c r="U156" s="56" t="s">
        <v>522</v>
      </c>
      <c r="V156" s="56">
        <v>2.5</v>
      </c>
      <c r="W156" s="56">
        <v>6</v>
      </c>
      <c r="X156" s="56">
        <v>7.3125612651080454</v>
      </c>
      <c r="Y156" s="56">
        <v>1931</v>
      </c>
      <c r="Z156" s="56">
        <v>37</v>
      </c>
      <c r="AA156" s="56" t="s">
        <v>228</v>
      </c>
      <c r="AC156" s="58">
        <f t="shared" si="33"/>
        <v>0</v>
      </c>
      <c r="AD156" s="58">
        <f t="shared" si="34"/>
        <v>0</v>
      </c>
      <c r="AE156" s="58">
        <f t="shared" si="35"/>
        <v>0</v>
      </c>
      <c r="AF156" s="58">
        <f t="shared" si="36"/>
        <v>0</v>
      </c>
      <c r="AG156" s="59"/>
      <c r="AH156" s="59">
        <f t="shared" si="37"/>
        <v>0</v>
      </c>
      <c r="AI156" s="59">
        <f t="shared" si="38"/>
        <v>0</v>
      </c>
      <c r="AJ156" s="59">
        <f t="shared" si="39"/>
        <v>0</v>
      </c>
    </row>
    <row r="157" spans="1:36" s="10" customFormat="1" ht="24" x14ac:dyDescent="0.3">
      <c r="A157" s="60">
        <v>3</v>
      </c>
      <c r="B157" s="123" t="s">
        <v>523</v>
      </c>
      <c r="C157" s="124" t="s">
        <v>70</v>
      </c>
      <c r="D157" s="125" t="s">
        <v>117</v>
      </c>
      <c r="E157" s="125" t="s">
        <v>302</v>
      </c>
      <c r="F157" s="125">
        <v>28</v>
      </c>
      <c r="G157" s="73"/>
      <c r="H157" s="125">
        <v>1</v>
      </c>
      <c r="I157" s="125" t="s">
        <v>45</v>
      </c>
      <c r="J157" s="125" t="s">
        <v>75</v>
      </c>
      <c r="K157" s="126" t="s">
        <v>410</v>
      </c>
      <c r="L157" s="127">
        <v>1993</v>
      </c>
      <c r="M157" s="89">
        <v>34050</v>
      </c>
      <c r="N157" s="128">
        <v>100</v>
      </c>
      <c r="O157" s="129"/>
      <c r="P157" s="129"/>
      <c r="Q157" s="78" t="s">
        <v>524</v>
      </c>
      <c r="R157" s="103" t="s">
        <v>525</v>
      </c>
      <c r="S157" s="56" t="s">
        <v>526</v>
      </c>
      <c r="T157" s="57" t="str">
        <f t="shared" si="32"/>
        <v>Au</v>
      </c>
      <c r="U157" s="56"/>
      <c r="V157" s="56"/>
      <c r="W157" s="56"/>
      <c r="X157" s="56"/>
      <c r="Y157" s="56"/>
      <c r="Z157" s="56"/>
      <c r="AA157" s="56"/>
      <c r="AC157" s="58">
        <f t="shared" si="33"/>
        <v>5.2724457241256046E-5</v>
      </c>
      <c r="AD157" s="58">
        <f t="shared" si="34"/>
        <v>0</v>
      </c>
      <c r="AE157" s="58">
        <f t="shared" si="35"/>
        <v>0</v>
      </c>
      <c r="AF157" s="58">
        <f t="shared" si="36"/>
        <v>5.2724457241256046E-5</v>
      </c>
      <c r="AG157" s="59"/>
      <c r="AH157" s="59">
        <f t="shared" si="37"/>
        <v>0</v>
      </c>
      <c r="AI157" s="59">
        <f t="shared" si="38"/>
        <v>0</v>
      </c>
      <c r="AJ157" s="59">
        <f t="shared" si="39"/>
        <v>5.2724457241256046E-5</v>
      </c>
    </row>
    <row r="158" spans="1:36" s="10" customFormat="1" ht="24" x14ac:dyDescent="0.3">
      <c r="A158" s="60">
        <v>3</v>
      </c>
      <c r="B158" s="123" t="s">
        <v>527</v>
      </c>
      <c r="C158" s="124" t="s">
        <v>70</v>
      </c>
      <c r="D158" s="125" t="s">
        <v>117</v>
      </c>
      <c r="E158" s="125" t="s">
        <v>302</v>
      </c>
      <c r="F158" s="125">
        <v>28</v>
      </c>
      <c r="G158" s="73"/>
      <c r="H158" s="125">
        <v>1</v>
      </c>
      <c r="I158" s="125" t="s">
        <v>45</v>
      </c>
      <c r="J158" s="125" t="s">
        <v>75</v>
      </c>
      <c r="K158" s="126" t="s">
        <v>410</v>
      </c>
      <c r="L158" s="127">
        <v>1993</v>
      </c>
      <c r="M158" s="89">
        <v>34046</v>
      </c>
      <c r="N158" s="128">
        <v>100</v>
      </c>
      <c r="O158" s="129"/>
      <c r="P158" s="129"/>
      <c r="Q158" s="78" t="s">
        <v>524</v>
      </c>
      <c r="R158" s="103" t="s">
        <v>525</v>
      </c>
      <c r="S158" s="56" t="s">
        <v>526</v>
      </c>
      <c r="T158" s="57" t="str">
        <f t="shared" si="32"/>
        <v>Au</v>
      </c>
      <c r="U158" s="56"/>
      <c r="V158" s="56"/>
      <c r="W158" s="56"/>
      <c r="X158" s="56"/>
      <c r="Y158" s="56"/>
      <c r="Z158" s="56"/>
      <c r="AA158" s="56"/>
      <c r="AC158" s="58">
        <f t="shared" si="33"/>
        <v>5.2724457241256046E-5</v>
      </c>
      <c r="AD158" s="58">
        <f t="shared" si="34"/>
        <v>0</v>
      </c>
      <c r="AE158" s="58">
        <f t="shared" si="35"/>
        <v>0</v>
      </c>
      <c r="AF158" s="58">
        <f t="shared" si="36"/>
        <v>5.2724457241256046E-5</v>
      </c>
      <c r="AG158" s="59"/>
      <c r="AH158" s="59">
        <f t="shared" si="37"/>
        <v>0</v>
      </c>
      <c r="AI158" s="59">
        <f t="shared" si="38"/>
        <v>0</v>
      </c>
      <c r="AJ158" s="59">
        <f t="shared" si="39"/>
        <v>5.2724457241256046E-5</v>
      </c>
    </row>
    <row r="159" spans="1:36" s="10" customFormat="1" ht="28.8" x14ac:dyDescent="0.3">
      <c r="A159" s="60">
        <v>3</v>
      </c>
      <c r="B159" s="123" t="s">
        <v>528</v>
      </c>
      <c r="C159" s="124" t="s">
        <v>529</v>
      </c>
      <c r="D159" s="125"/>
      <c r="E159" s="125"/>
      <c r="F159" s="125"/>
      <c r="G159" s="73"/>
      <c r="H159" s="125">
        <v>1</v>
      </c>
      <c r="I159" s="125" t="s">
        <v>45</v>
      </c>
      <c r="J159" s="125" t="s">
        <v>51</v>
      </c>
      <c r="K159" s="126" t="s">
        <v>42</v>
      </c>
      <c r="L159" s="127">
        <v>1993</v>
      </c>
      <c r="M159" s="89" t="s">
        <v>530</v>
      </c>
      <c r="N159" s="128">
        <v>90000</v>
      </c>
      <c r="O159" s="129"/>
      <c r="P159" s="129"/>
      <c r="Q159" s="78" t="s">
        <v>531</v>
      </c>
      <c r="R159" s="103" t="s">
        <v>532</v>
      </c>
      <c r="S159" s="56"/>
      <c r="T159" s="57" t="str">
        <f t="shared" si="32"/>
        <v>cu</v>
      </c>
      <c r="U159" s="56"/>
      <c r="V159" s="56"/>
      <c r="W159" s="56"/>
      <c r="X159" s="56"/>
      <c r="Y159" s="56"/>
      <c r="Z159" s="56"/>
      <c r="AA159" s="56"/>
      <c r="AC159" s="58">
        <f>N159/1896653</f>
        <v>4.7452011517130438E-2</v>
      </c>
      <c r="AD159" s="58"/>
      <c r="AE159" s="58"/>
      <c r="AF159" s="58"/>
      <c r="AG159" s="59"/>
      <c r="AH159" s="59"/>
      <c r="AI159" s="59"/>
      <c r="AJ159" s="59"/>
    </row>
    <row r="160" spans="1:36" s="10" customFormat="1" ht="36" x14ac:dyDescent="0.3">
      <c r="A160" s="63">
        <v>2</v>
      </c>
      <c r="B160" s="123" t="s">
        <v>533</v>
      </c>
      <c r="C160" s="124" t="s">
        <v>97</v>
      </c>
      <c r="D160" s="125" t="s">
        <v>117</v>
      </c>
      <c r="E160" s="125"/>
      <c r="F160" s="125">
        <v>46</v>
      </c>
      <c r="G160" s="73"/>
      <c r="H160" s="125">
        <v>1</v>
      </c>
      <c r="I160" s="125" t="s">
        <v>45</v>
      </c>
      <c r="J160" s="125" t="s">
        <v>51</v>
      </c>
      <c r="K160" s="126" t="s">
        <v>42</v>
      </c>
      <c r="L160" s="127">
        <v>1993</v>
      </c>
      <c r="M160" s="89">
        <v>33978</v>
      </c>
      <c r="N160" s="128">
        <v>216000</v>
      </c>
      <c r="O160" s="129">
        <v>18</v>
      </c>
      <c r="P160" s="129"/>
      <c r="Q160" s="78" t="s">
        <v>534</v>
      </c>
      <c r="R160" s="103" t="s">
        <v>535</v>
      </c>
      <c r="S160" s="56"/>
      <c r="T160" s="57" t="str">
        <f t="shared" si="32"/>
        <v>Cu</v>
      </c>
      <c r="U160" s="56"/>
      <c r="V160" s="56"/>
      <c r="W160" s="56"/>
      <c r="X160" s="56"/>
      <c r="Y160" s="56"/>
      <c r="Z160" s="56"/>
      <c r="AA160" s="56"/>
      <c r="AC160" s="58">
        <f t="shared" si="33"/>
        <v>0.11388482764111306</v>
      </c>
      <c r="AD160" s="58">
        <f t="shared" si="34"/>
        <v>0.46153846153846156</v>
      </c>
      <c r="AE160" s="58">
        <f t="shared" si="35"/>
        <v>0</v>
      </c>
      <c r="AF160" s="58">
        <f t="shared" si="36"/>
        <v>0.57542328917957464</v>
      </c>
      <c r="AG160" s="59"/>
      <c r="AH160" s="59">
        <f t="shared" ref="AH160:AH196" si="40">IF(A160=1,AF160,0)</f>
        <v>0</v>
      </c>
      <c r="AI160" s="59">
        <f t="shared" ref="AI160:AI196" si="41">IF(A160=2,AF160,0)</f>
        <v>0.57542328917957464</v>
      </c>
      <c r="AJ160" s="59">
        <f t="shared" ref="AJ160:AJ196" si="42">IF(A160=3,AF160,0)</f>
        <v>0</v>
      </c>
    </row>
    <row r="161" spans="1:781" s="10" customFormat="1" ht="15.6" x14ac:dyDescent="0.3">
      <c r="A161" s="63">
        <v>2</v>
      </c>
      <c r="B161" s="123" t="s">
        <v>536</v>
      </c>
      <c r="C161" s="124" t="s">
        <v>70</v>
      </c>
      <c r="D161" s="125"/>
      <c r="E161" s="125"/>
      <c r="F161" s="125"/>
      <c r="G161" s="73"/>
      <c r="H161" s="125">
        <v>1</v>
      </c>
      <c r="I161" s="125" t="s">
        <v>45</v>
      </c>
      <c r="J161" s="125" t="s">
        <v>51</v>
      </c>
      <c r="K161" s="126" t="s">
        <v>42</v>
      </c>
      <c r="L161" s="127">
        <v>1993</v>
      </c>
      <c r="M161" s="134">
        <v>1993</v>
      </c>
      <c r="N161" s="128"/>
      <c r="O161" s="129"/>
      <c r="P161" s="129">
        <v>6</v>
      </c>
      <c r="Q161" s="78" t="s">
        <v>385</v>
      </c>
      <c r="R161" s="103" t="s">
        <v>537</v>
      </c>
      <c r="S161" s="56" t="s">
        <v>318</v>
      </c>
      <c r="T161" s="57" t="str">
        <f t="shared" si="32"/>
        <v>Au</v>
      </c>
      <c r="U161" s="56"/>
      <c r="V161" s="56"/>
      <c r="W161" s="56"/>
      <c r="X161" s="56"/>
      <c r="Y161" s="56"/>
      <c r="Z161" s="56"/>
      <c r="AA161" s="56"/>
      <c r="AC161" s="58">
        <f t="shared" si="33"/>
        <v>0</v>
      </c>
      <c r="AD161" s="58">
        <f t="shared" si="34"/>
        <v>0</v>
      </c>
      <c r="AE161" s="58">
        <f t="shared" si="35"/>
        <v>0.42857142857142855</v>
      </c>
      <c r="AF161" s="58">
        <f t="shared" si="36"/>
        <v>0.42857142857142855</v>
      </c>
      <c r="AG161" s="59"/>
      <c r="AH161" s="59">
        <f t="shared" si="40"/>
        <v>0</v>
      </c>
      <c r="AI161" s="59">
        <f t="shared" si="41"/>
        <v>0.42857142857142855</v>
      </c>
      <c r="AJ161" s="59">
        <f t="shared" si="42"/>
        <v>0</v>
      </c>
    </row>
    <row r="162" spans="1:781" s="10" customFormat="1" ht="15.6" x14ac:dyDescent="0.3">
      <c r="A162" s="60">
        <v>3</v>
      </c>
      <c r="B162" s="123" t="s">
        <v>538</v>
      </c>
      <c r="C162" s="124" t="s">
        <v>267</v>
      </c>
      <c r="D162" s="125" t="s">
        <v>325</v>
      </c>
      <c r="E162" s="125" t="s">
        <v>256</v>
      </c>
      <c r="F162" s="125"/>
      <c r="G162" s="73">
        <v>3500000</v>
      </c>
      <c r="H162" s="125">
        <v>2</v>
      </c>
      <c r="I162" s="125" t="s">
        <v>81</v>
      </c>
      <c r="J162" s="125" t="s">
        <v>188</v>
      </c>
      <c r="K162" s="126">
        <v>198</v>
      </c>
      <c r="L162" s="127">
        <v>1992</v>
      </c>
      <c r="M162" s="84">
        <v>33909</v>
      </c>
      <c r="N162" s="128">
        <v>0</v>
      </c>
      <c r="O162" s="129"/>
      <c r="P162" s="129"/>
      <c r="Q162" s="78" t="s">
        <v>482</v>
      </c>
      <c r="R162" s="103"/>
      <c r="S162" s="56"/>
      <c r="T162" s="57" t="str">
        <f t="shared" si="32"/>
        <v>Pb Zn</v>
      </c>
      <c r="U162" s="56"/>
      <c r="V162" s="56"/>
      <c r="W162" s="56"/>
      <c r="X162" s="56"/>
      <c r="Y162" s="56"/>
      <c r="Z162" s="56"/>
      <c r="AA162" s="56"/>
      <c r="AC162" s="58">
        <f t="shared" si="33"/>
        <v>0</v>
      </c>
      <c r="AD162" s="58">
        <f t="shared" si="34"/>
        <v>0</v>
      </c>
      <c r="AE162" s="58">
        <f t="shared" si="35"/>
        <v>0</v>
      </c>
      <c r="AF162" s="58">
        <f t="shared" si="36"/>
        <v>0</v>
      </c>
      <c r="AG162" s="59"/>
      <c r="AH162" s="59">
        <f t="shared" si="40"/>
        <v>0</v>
      </c>
      <c r="AI162" s="59">
        <f t="shared" si="41"/>
        <v>0</v>
      </c>
      <c r="AJ162" s="59">
        <f t="shared" si="42"/>
        <v>0</v>
      </c>
    </row>
    <row r="163" spans="1:781" s="10" customFormat="1" ht="15.6" x14ac:dyDescent="0.3">
      <c r="A163" s="63">
        <v>2</v>
      </c>
      <c r="B163" s="123" t="s">
        <v>539</v>
      </c>
      <c r="C163" s="124" t="s">
        <v>66</v>
      </c>
      <c r="D163" s="125"/>
      <c r="E163" s="125" t="s">
        <v>112</v>
      </c>
      <c r="F163" s="125">
        <v>15</v>
      </c>
      <c r="G163" s="73">
        <v>52000000</v>
      </c>
      <c r="H163" s="125">
        <v>1</v>
      </c>
      <c r="I163" s="125" t="s">
        <v>45</v>
      </c>
      <c r="J163" s="125" t="s">
        <v>188</v>
      </c>
      <c r="K163" s="126">
        <v>218</v>
      </c>
      <c r="L163" s="127">
        <v>1992</v>
      </c>
      <c r="M163" s="89">
        <v>33664</v>
      </c>
      <c r="N163" s="128">
        <v>500000</v>
      </c>
      <c r="O163" s="129"/>
      <c r="P163" s="129"/>
      <c r="Q163" s="78" t="s">
        <v>415</v>
      </c>
      <c r="R163" s="103" t="s">
        <v>540</v>
      </c>
      <c r="S163" s="56" t="s">
        <v>323</v>
      </c>
      <c r="T163" s="57" t="str">
        <f t="shared" si="32"/>
        <v>Coal</v>
      </c>
      <c r="U163" s="56"/>
      <c r="V163" s="56"/>
      <c r="W163" s="56"/>
      <c r="X163" s="56"/>
      <c r="Y163" s="56"/>
      <c r="Z163" s="56"/>
      <c r="AA163" s="56"/>
      <c r="AC163" s="58">
        <f t="shared" si="33"/>
        <v>0.2636222862062802</v>
      </c>
      <c r="AD163" s="58">
        <f t="shared" si="34"/>
        <v>0</v>
      </c>
      <c r="AE163" s="58">
        <f t="shared" si="35"/>
        <v>0</v>
      </c>
      <c r="AF163" s="58">
        <f t="shared" si="36"/>
        <v>0.2636222862062802</v>
      </c>
      <c r="AG163" s="59"/>
      <c r="AH163" s="59">
        <f t="shared" si="40"/>
        <v>0</v>
      </c>
      <c r="AI163" s="59">
        <f t="shared" si="41"/>
        <v>0.2636222862062802</v>
      </c>
      <c r="AJ163" s="59">
        <f t="shared" si="42"/>
        <v>0</v>
      </c>
    </row>
    <row r="164" spans="1:781" s="10" customFormat="1" ht="36" x14ac:dyDescent="0.3">
      <c r="A164" s="82">
        <v>1</v>
      </c>
      <c r="B164" s="123" t="s">
        <v>541</v>
      </c>
      <c r="C164" s="124" t="s">
        <v>97</v>
      </c>
      <c r="D164" s="125"/>
      <c r="E164" s="125"/>
      <c r="F164" s="125"/>
      <c r="G164" s="73">
        <v>102000000</v>
      </c>
      <c r="H164" s="125">
        <v>1</v>
      </c>
      <c r="I164" s="125" t="s">
        <v>45</v>
      </c>
      <c r="J164" s="125" t="s">
        <v>159</v>
      </c>
      <c r="K164" s="126">
        <v>197</v>
      </c>
      <c r="L164" s="127">
        <v>1992</v>
      </c>
      <c r="M164" s="89">
        <v>33605</v>
      </c>
      <c r="N164" s="128">
        <v>32243000</v>
      </c>
      <c r="O164" s="129"/>
      <c r="P164" s="129"/>
      <c r="Q164" s="78" t="s">
        <v>542</v>
      </c>
      <c r="R164" s="103" t="s">
        <v>543</v>
      </c>
      <c r="S164" s="56" t="s">
        <v>227</v>
      </c>
      <c r="T164" s="57" t="str">
        <f t="shared" si="32"/>
        <v>Cu</v>
      </c>
      <c r="U164" s="56">
        <v>590</v>
      </c>
      <c r="V164" s="56">
        <v>0.3</v>
      </c>
      <c r="W164" s="56">
        <v>0.35</v>
      </c>
      <c r="X164" s="56">
        <v>0.58073274046463597</v>
      </c>
      <c r="Y164" s="56">
        <v>1958</v>
      </c>
      <c r="Z164" s="56">
        <v>200</v>
      </c>
      <c r="AA164" s="56" t="s">
        <v>228</v>
      </c>
      <c r="AC164" s="58">
        <f t="shared" si="33"/>
        <v>16.999946748298186</v>
      </c>
      <c r="AD164" s="58">
        <f t="shared" si="34"/>
        <v>0</v>
      </c>
      <c r="AE164" s="58">
        <f t="shared" si="35"/>
        <v>0</v>
      </c>
      <c r="AF164" s="58">
        <f t="shared" si="36"/>
        <v>16.999946748298186</v>
      </c>
      <c r="AG164" s="59"/>
      <c r="AH164" s="59">
        <f t="shared" si="40"/>
        <v>16.999946748298186</v>
      </c>
      <c r="AI164" s="59">
        <f t="shared" si="41"/>
        <v>0</v>
      </c>
      <c r="AJ164" s="59">
        <f t="shared" si="42"/>
        <v>0</v>
      </c>
    </row>
    <row r="165" spans="1:781" s="10" customFormat="1" ht="41.4" customHeight="1" x14ac:dyDescent="0.3">
      <c r="A165" s="60">
        <v>3</v>
      </c>
      <c r="B165" s="71" t="s">
        <v>544</v>
      </c>
      <c r="C165" s="90" t="s">
        <v>44</v>
      </c>
      <c r="D165" s="90" t="s">
        <v>255</v>
      </c>
      <c r="E165" s="124" t="s">
        <v>288</v>
      </c>
      <c r="F165" s="138">
        <v>25</v>
      </c>
      <c r="G165" s="73">
        <v>4500000</v>
      </c>
      <c r="H165" s="125">
        <v>1</v>
      </c>
      <c r="I165" s="125" t="s">
        <v>45</v>
      </c>
      <c r="J165" s="125" t="s">
        <v>46</v>
      </c>
      <c r="K165" s="139" t="s">
        <v>42</v>
      </c>
      <c r="L165" s="127">
        <v>1991</v>
      </c>
      <c r="M165" s="89">
        <v>33545</v>
      </c>
      <c r="N165" s="128">
        <v>43200</v>
      </c>
      <c r="O165" s="140"/>
      <c r="P165" s="141"/>
      <c r="Q165" s="142" t="s">
        <v>545</v>
      </c>
      <c r="R165" s="79" t="s">
        <v>546</v>
      </c>
      <c r="S165" s="56"/>
      <c r="T165" s="57" t="str">
        <f t="shared" si="32"/>
        <v>Al</v>
      </c>
      <c r="U165" s="56"/>
      <c r="V165" s="56"/>
      <c r="W165" s="56"/>
      <c r="X165" s="56"/>
      <c r="Y165" s="56"/>
      <c r="Z165" s="56"/>
      <c r="AA165" s="56"/>
      <c r="AB165" s="80"/>
      <c r="AC165" s="58">
        <f t="shared" si="33"/>
        <v>2.2776965528222611E-2</v>
      </c>
      <c r="AD165" s="58">
        <f t="shared" si="34"/>
        <v>0</v>
      </c>
      <c r="AE165" s="58">
        <f t="shared" si="35"/>
        <v>0</v>
      </c>
      <c r="AF165" s="58">
        <f t="shared" si="36"/>
        <v>2.2776965528222611E-2</v>
      </c>
      <c r="AG165" s="59"/>
      <c r="AH165" s="59">
        <f t="shared" si="40"/>
        <v>0</v>
      </c>
      <c r="AI165" s="59">
        <f t="shared" si="41"/>
        <v>0</v>
      </c>
      <c r="AJ165" s="59">
        <f t="shared" si="42"/>
        <v>2.2776965528222611E-2</v>
      </c>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c r="BW165" s="81"/>
      <c r="BX165" s="81"/>
      <c r="BY165" s="81"/>
      <c r="BZ165" s="81"/>
      <c r="CA165" s="81"/>
      <c r="CB165" s="81"/>
      <c r="CC165" s="81"/>
      <c r="CD165" s="81"/>
      <c r="CE165" s="81"/>
      <c r="CF165" s="81"/>
      <c r="CG165" s="81"/>
      <c r="CH165" s="81"/>
      <c r="CI165" s="81"/>
      <c r="CJ165" s="81"/>
      <c r="CK165" s="81"/>
      <c r="CL165" s="81"/>
      <c r="CM165" s="81"/>
      <c r="CN165" s="81"/>
      <c r="CO165" s="81"/>
      <c r="CP165" s="81"/>
      <c r="CQ165" s="81"/>
      <c r="CR165" s="81"/>
      <c r="CS165" s="81"/>
      <c r="CT165" s="81"/>
      <c r="CU165" s="81"/>
      <c r="CV165" s="81"/>
      <c r="CW165" s="81"/>
      <c r="CX165" s="81"/>
      <c r="CY165" s="81"/>
      <c r="CZ165" s="81"/>
      <c r="DA165" s="81"/>
      <c r="DB165" s="81"/>
      <c r="DC165" s="81"/>
      <c r="DD165" s="81"/>
      <c r="DE165" s="81"/>
      <c r="DF165" s="81"/>
      <c r="DG165" s="81"/>
      <c r="DH165" s="81"/>
      <c r="DI165" s="81"/>
      <c r="DJ165" s="81"/>
      <c r="DK165" s="81"/>
      <c r="DL165" s="81"/>
      <c r="DM165" s="81"/>
      <c r="DN165" s="81"/>
      <c r="DO165" s="81"/>
      <c r="DP165" s="81"/>
      <c r="DQ165" s="81"/>
      <c r="DR165" s="81"/>
      <c r="DS165" s="81"/>
      <c r="DT165" s="81"/>
      <c r="DU165" s="81"/>
      <c r="DV165" s="81"/>
      <c r="DW165" s="81"/>
      <c r="DX165" s="81"/>
      <c r="DY165" s="81"/>
      <c r="DZ165" s="81"/>
      <c r="EA165" s="81"/>
      <c r="EB165" s="81"/>
      <c r="EC165" s="81"/>
      <c r="ED165" s="81"/>
      <c r="EE165" s="81"/>
      <c r="EF165" s="81"/>
      <c r="EG165" s="81"/>
      <c r="EH165" s="81"/>
      <c r="EI165" s="81"/>
      <c r="EJ165" s="81"/>
      <c r="EK165" s="81"/>
      <c r="EL165" s="81"/>
      <c r="EM165" s="81"/>
      <c r="EN165" s="81"/>
      <c r="EO165" s="81"/>
      <c r="EP165" s="81"/>
      <c r="EQ165" s="81"/>
      <c r="ER165" s="81"/>
      <c r="ES165" s="81"/>
      <c r="ET165" s="81"/>
      <c r="EU165" s="81"/>
      <c r="EV165" s="81"/>
      <c r="EW165" s="81"/>
      <c r="EX165" s="81"/>
      <c r="EY165" s="81"/>
      <c r="EZ165" s="81"/>
      <c r="FA165" s="81"/>
      <c r="FB165" s="81"/>
      <c r="FC165" s="81"/>
      <c r="FD165" s="81"/>
      <c r="FE165" s="81"/>
      <c r="FF165" s="81"/>
      <c r="FG165" s="81"/>
      <c r="FH165" s="81"/>
      <c r="FI165" s="81"/>
      <c r="FJ165" s="81"/>
      <c r="FK165" s="81"/>
      <c r="FL165" s="81"/>
      <c r="FM165" s="81"/>
      <c r="FN165" s="81"/>
      <c r="FO165" s="81"/>
      <c r="FP165" s="81"/>
      <c r="FQ165" s="81"/>
      <c r="FR165" s="81"/>
      <c r="FS165" s="81"/>
      <c r="FT165" s="81"/>
      <c r="FU165" s="81"/>
      <c r="FV165" s="81"/>
      <c r="FW165" s="81"/>
      <c r="FX165" s="81"/>
      <c r="FY165" s="81"/>
      <c r="FZ165" s="81"/>
      <c r="GA165" s="81"/>
      <c r="GB165" s="81"/>
      <c r="GC165" s="81"/>
      <c r="GD165" s="81"/>
      <c r="GE165" s="81"/>
      <c r="GF165" s="81"/>
      <c r="GG165" s="81"/>
      <c r="GH165" s="81"/>
      <c r="GI165" s="81"/>
      <c r="GJ165" s="81"/>
      <c r="GK165" s="81"/>
      <c r="GL165" s="81"/>
      <c r="GM165" s="81"/>
      <c r="GN165" s="81"/>
      <c r="GO165" s="81"/>
      <c r="GP165" s="81"/>
      <c r="GQ165" s="81"/>
      <c r="GR165" s="81"/>
      <c r="GS165" s="81"/>
      <c r="GT165" s="81"/>
      <c r="GU165" s="81"/>
      <c r="GV165" s="81"/>
      <c r="GW165" s="81"/>
      <c r="GX165" s="81"/>
      <c r="GY165" s="81"/>
      <c r="GZ165" s="81"/>
      <c r="HA165" s="81"/>
      <c r="HB165" s="81"/>
      <c r="HC165" s="81"/>
      <c r="HD165" s="81"/>
      <c r="HE165" s="81"/>
      <c r="HF165" s="81"/>
      <c r="HG165" s="81"/>
      <c r="HH165" s="81"/>
      <c r="HI165" s="81"/>
      <c r="HJ165" s="81"/>
      <c r="HK165" s="81"/>
      <c r="HL165" s="81"/>
      <c r="HM165" s="81"/>
      <c r="HN165" s="81"/>
      <c r="HO165" s="81"/>
      <c r="HP165" s="81"/>
      <c r="HQ165" s="81"/>
      <c r="HR165" s="81"/>
      <c r="HS165" s="81"/>
      <c r="HT165" s="81"/>
      <c r="HU165" s="81"/>
      <c r="HV165" s="81"/>
      <c r="HW165" s="81"/>
      <c r="HX165" s="81"/>
      <c r="HY165" s="81"/>
      <c r="HZ165" s="81"/>
      <c r="IA165" s="81"/>
      <c r="IB165" s="81"/>
      <c r="IC165" s="81"/>
      <c r="ID165" s="81"/>
      <c r="IE165" s="81"/>
      <c r="IF165" s="81"/>
      <c r="IG165" s="81"/>
      <c r="IH165" s="81"/>
      <c r="II165" s="81"/>
      <c r="IJ165" s="81"/>
      <c r="IK165" s="81"/>
      <c r="IL165" s="81"/>
      <c r="IM165" s="81"/>
      <c r="IN165" s="81"/>
      <c r="IO165" s="81"/>
      <c r="IP165" s="81"/>
      <c r="IQ165" s="81"/>
      <c r="IR165" s="81"/>
      <c r="IS165" s="81"/>
      <c r="IT165" s="81"/>
      <c r="IU165" s="81"/>
      <c r="IV165" s="81"/>
      <c r="IW165" s="81"/>
      <c r="IX165" s="81"/>
      <c r="IY165" s="81"/>
      <c r="IZ165" s="81"/>
      <c r="JA165" s="81"/>
      <c r="JB165" s="81"/>
      <c r="JC165" s="81"/>
      <c r="JD165" s="81"/>
      <c r="JE165" s="81"/>
      <c r="JF165" s="81"/>
      <c r="JG165" s="81"/>
      <c r="JH165" s="81"/>
      <c r="JI165" s="81"/>
      <c r="JJ165" s="81"/>
      <c r="JK165" s="81"/>
      <c r="JL165" s="81"/>
      <c r="JM165" s="81"/>
      <c r="JN165" s="81"/>
      <c r="JO165" s="81"/>
      <c r="JP165" s="81"/>
      <c r="JQ165" s="81"/>
      <c r="JR165" s="81"/>
      <c r="JS165" s="81"/>
      <c r="JT165" s="81"/>
      <c r="JU165" s="81"/>
      <c r="JV165" s="81"/>
      <c r="JW165" s="81"/>
      <c r="JX165" s="81"/>
      <c r="JY165" s="81"/>
      <c r="JZ165" s="81"/>
      <c r="KA165" s="81"/>
      <c r="KB165" s="81"/>
      <c r="KC165" s="81"/>
      <c r="KD165" s="81"/>
      <c r="KE165" s="81"/>
      <c r="KF165" s="81"/>
      <c r="KG165" s="81"/>
      <c r="KH165" s="81"/>
      <c r="KI165" s="81"/>
      <c r="KJ165" s="81"/>
      <c r="KK165" s="81"/>
      <c r="KL165" s="81"/>
      <c r="KM165" s="81"/>
      <c r="KN165" s="81"/>
      <c r="KO165" s="81"/>
      <c r="KP165" s="81"/>
      <c r="KQ165" s="81"/>
      <c r="KR165" s="81"/>
      <c r="KS165" s="81"/>
      <c r="KT165" s="81"/>
      <c r="KU165" s="81"/>
      <c r="KV165" s="81"/>
      <c r="KW165" s="81"/>
      <c r="KX165" s="81"/>
      <c r="KY165" s="81"/>
      <c r="KZ165" s="81"/>
      <c r="LA165" s="81"/>
      <c r="LB165" s="81"/>
      <c r="LC165" s="81"/>
      <c r="LD165" s="81"/>
      <c r="LE165" s="81"/>
      <c r="LF165" s="81"/>
      <c r="LG165" s="81"/>
      <c r="LH165" s="81"/>
      <c r="LI165" s="81"/>
      <c r="LJ165" s="81"/>
      <c r="LK165" s="81"/>
      <c r="LL165" s="81"/>
      <c r="LM165" s="81"/>
      <c r="LN165" s="81"/>
      <c r="LO165" s="81"/>
      <c r="LP165" s="81"/>
      <c r="LQ165" s="81"/>
      <c r="LR165" s="81"/>
      <c r="LS165" s="81"/>
      <c r="LT165" s="81"/>
      <c r="LU165" s="81"/>
      <c r="LV165" s="81"/>
      <c r="LW165" s="81"/>
      <c r="LX165" s="81"/>
      <c r="LY165" s="81"/>
      <c r="LZ165" s="81"/>
      <c r="MA165" s="81"/>
      <c r="MB165" s="81"/>
      <c r="MC165" s="81"/>
      <c r="MD165" s="81"/>
      <c r="ME165" s="81"/>
      <c r="MF165" s="81"/>
      <c r="MG165" s="81"/>
      <c r="MH165" s="81"/>
      <c r="MI165" s="81"/>
      <c r="MJ165" s="81"/>
      <c r="MK165" s="81"/>
      <c r="ML165" s="81"/>
      <c r="MM165" s="81"/>
      <c r="MN165" s="81"/>
      <c r="MO165" s="81"/>
      <c r="MP165" s="81"/>
      <c r="MQ165" s="81"/>
      <c r="MR165" s="81"/>
      <c r="MS165" s="81"/>
      <c r="MT165" s="81"/>
      <c r="MU165" s="81"/>
      <c r="MV165" s="81"/>
      <c r="MW165" s="81"/>
      <c r="MX165" s="81"/>
      <c r="MY165" s="81"/>
      <c r="MZ165" s="81"/>
      <c r="NA165" s="81"/>
      <c r="NB165" s="81"/>
      <c r="NC165" s="81"/>
      <c r="ND165" s="81"/>
      <c r="NE165" s="81"/>
      <c r="NF165" s="81"/>
      <c r="NG165" s="81"/>
      <c r="NH165" s="81"/>
      <c r="NI165" s="81"/>
      <c r="NJ165" s="81"/>
      <c r="NK165" s="81"/>
      <c r="NL165" s="81"/>
      <c r="NM165" s="81"/>
      <c r="NN165" s="81"/>
      <c r="NO165" s="81"/>
      <c r="NP165" s="81"/>
      <c r="NQ165" s="81"/>
      <c r="NR165" s="81"/>
      <c r="NS165" s="81"/>
      <c r="NT165" s="81"/>
      <c r="NU165" s="81"/>
      <c r="NV165" s="81"/>
      <c r="NW165" s="81"/>
      <c r="NX165" s="81"/>
      <c r="NY165" s="81"/>
      <c r="NZ165" s="81"/>
      <c r="OA165" s="81"/>
      <c r="OB165" s="81"/>
      <c r="OC165" s="81"/>
      <c r="OD165" s="81"/>
      <c r="OE165" s="81"/>
      <c r="OF165" s="81"/>
      <c r="OG165" s="81"/>
      <c r="OH165" s="81"/>
      <c r="OI165" s="81"/>
      <c r="OJ165" s="81"/>
      <c r="OK165" s="81"/>
      <c r="OL165" s="81"/>
      <c r="OM165" s="81"/>
      <c r="ON165" s="81"/>
      <c r="OO165" s="81"/>
      <c r="OP165" s="81"/>
      <c r="OQ165" s="81"/>
      <c r="OR165" s="81"/>
      <c r="OS165" s="81"/>
      <c r="OT165" s="81"/>
      <c r="OU165" s="81"/>
      <c r="OV165" s="81"/>
      <c r="OW165" s="81"/>
      <c r="OX165" s="81"/>
      <c r="OY165" s="81"/>
      <c r="OZ165" s="81"/>
      <c r="PA165" s="81"/>
      <c r="PB165" s="81"/>
      <c r="PC165" s="81"/>
      <c r="PD165" s="81"/>
      <c r="PE165" s="81"/>
      <c r="PF165" s="81"/>
      <c r="PG165" s="81"/>
      <c r="PH165" s="81"/>
      <c r="PI165" s="81"/>
      <c r="PJ165" s="81"/>
      <c r="PK165" s="81"/>
      <c r="PL165" s="81"/>
      <c r="PM165" s="81"/>
      <c r="PN165" s="81"/>
      <c r="PO165" s="81"/>
      <c r="PP165" s="81"/>
      <c r="PQ165" s="81"/>
      <c r="PR165" s="81"/>
      <c r="PS165" s="81"/>
      <c r="PT165" s="81"/>
      <c r="PU165" s="81"/>
      <c r="PV165" s="81"/>
      <c r="PW165" s="81"/>
      <c r="PX165" s="81"/>
      <c r="PY165" s="81"/>
      <c r="PZ165" s="81"/>
      <c r="QA165" s="81"/>
      <c r="QB165" s="81"/>
      <c r="QC165" s="81"/>
      <c r="QD165" s="81"/>
      <c r="QE165" s="81"/>
      <c r="QF165" s="81"/>
      <c r="QG165" s="81"/>
      <c r="QH165" s="81"/>
      <c r="QI165" s="81"/>
      <c r="QJ165" s="81"/>
      <c r="QK165" s="81"/>
      <c r="QL165" s="81"/>
      <c r="QM165" s="81"/>
      <c r="QN165" s="81"/>
      <c r="QO165" s="81"/>
      <c r="QP165" s="81"/>
      <c r="QQ165" s="81"/>
      <c r="QR165" s="81"/>
      <c r="QS165" s="81"/>
      <c r="QT165" s="81"/>
      <c r="QU165" s="81"/>
      <c r="QV165" s="81"/>
      <c r="QW165" s="81"/>
      <c r="QX165" s="81"/>
      <c r="QY165" s="81"/>
      <c r="QZ165" s="81"/>
      <c r="RA165" s="81"/>
      <c r="RB165" s="81"/>
      <c r="RC165" s="81"/>
      <c r="RD165" s="81"/>
      <c r="RE165" s="81"/>
      <c r="RF165" s="81"/>
      <c r="RG165" s="81"/>
      <c r="RH165" s="81"/>
      <c r="RI165" s="81"/>
      <c r="RJ165" s="81"/>
      <c r="RK165" s="81"/>
      <c r="RL165" s="81"/>
      <c r="RM165" s="81"/>
      <c r="RN165" s="81"/>
      <c r="RO165" s="81"/>
      <c r="RP165" s="81"/>
      <c r="RQ165" s="81"/>
      <c r="RR165" s="81"/>
      <c r="RS165" s="81"/>
      <c r="RT165" s="81"/>
      <c r="RU165" s="81"/>
      <c r="RV165" s="81"/>
      <c r="RW165" s="81"/>
      <c r="RX165" s="81"/>
      <c r="RY165" s="81"/>
      <c r="RZ165" s="81"/>
      <c r="SA165" s="81"/>
      <c r="SB165" s="81"/>
      <c r="SC165" s="81"/>
      <c r="SD165" s="81"/>
      <c r="SE165" s="81"/>
      <c r="SF165" s="81"/>
      <c r="SG165" s="81"/>
      <c r="SH165" s="81"/>
      <c r="SI165" s="81"/>
      <c r="SJ165" s="81"/>
      <c r="SK165" s="81"/>
      <c r="SL165" s="81"/>
      <c r="SM165" s="81"/>
      <c r="SN165" s="81"/>
      <c r="SO165" s="81"/>
      <c r="SP165" s="81"/>
      <c r="SQ165" s="81"/>
      <c r="SR165" s="81"/>
      <c r="SS165" s="81"/>
      <c r="ST165" s="81"/>
      <c r="SU165" s="81"/>
      <c r="SV165" s="81"/>
      <c r="SW165" s="81"/>
      <c r="SX165" s="81"/>
      <c r="SY165" s="81"/>
      <c r="SZ165" s="81"/>
      <c r="TA165" s="81"/>
      <c r="TB165" s="81"/>
      <c r="TC165" s="81"/>
      <c r="TD165" s="81"/>
      <c r="TE165" s="81"/>
      <c r="TF165" s="81"/>
      <c r="TG165" s="81"/>
      <c r="TH165" s="81"/>
      <c r="TI165" s="81"/>
      <c r="TJ165" s="81"/>
      <c r="TK165" s="81"/>
      <c r="TL165" s="81"/>
      <c r="TM165" s="81"/>
      <c r="TN165" s="81"/>
      <c r="TO165" s="81"/>
      <c r="TP165" s="81"/>
      <c r="TQ165" s="81"/>
      <c r="TR165" s="81"/>
      <c r="TS165" s="81"/>
      <c r="TT165" s="81"/>
      <c r="TU165" s="81"/>
      <c r="TV165" s="81"/>
      <c r="TW165" s="81"/>
      <c r="TX165" s="81"/>
      <c r="TY165" s="81"/>
      <c r="TZ165" s="81"/>
      <c r="UA165" s="81"/>
      <c r="UB165" s="81"/>
      <c r="UC165" s="81"/>
      <c r="UD165" s="81"/>
      <c r="UE165" s="81"/>
      <c r="UF165" s="81"/>
      <c r="UG165" s="81"/>
      <c r="UH165" s="81"/>
      <c r="UI165" s="81"/>
      <c r="UJ165" s="81"/>
      <c r="UK165" s="81"/>
      <c r="UL165" s="81"/>
      <c r="UM165" s="81"/>
      <c r="UN165" s="81"/>
      <c r="UO165" s="81"/>
      <c r="UP165" s="81"/>
      <c r="UQ165" s="81"/>
      <c r="UR165" s="81"/>
      <c r="US165" s="81"/>
      <c r="UT165" s="81"/>
      <c r="UU165" s="81"/>
      <c r="UV165" s="81"/>
      <c r="UW165" s="81"/>
      <c r="UX165" s="81"/>
      <c r="UY165" s="81"/>
      <c r="UZ165" s="81"/>
      <c r="VA165" s="81"/>
      <c r="VB165" s="81"/>
      <c r="VC165" s="81"/>
      <c r="VD165" s="81"/>
      <c r="VE165" s="81"/>
      <c r="VF165" s="81"/>
      <c r="VG165" s="81"/>
      <c r="VH165" s="81"/>
      <c r="VI165" s="81"/>
      <c r="VJ165" s="81"/>
      <c r="VK165" s="81"/>
      <c r="VL165" s="81"/>
      <c r="VM165" s="81"/>
      <c r="VN165" s="81"/>
      <c r="VO165" s="81"/>
      <c r="VP165" s="81"/>
      <c r="VQ165" s="81"/>
      <c r="VR165" s="81"/>
      <c r="VS165" s="81"/>
      <c r="VT165" s="81"/>
      <c r="VU165" s="81"/>
      <c r="VV165" s="81"/>
      <c r="VW165" s="81"/>
      <c r="VX165" s="81"/>
      <c r="VY165" s="81"/>
      <c r="VZ165" s="81"/>
      <c r="WA165" s="81"/>
      <c r="WB165" s="81"/>
      <c r="WC165" s="81"/>
      <c r="WD165" s="81"/>
      <c r="WE165" s="81"/>
      <c r="WF165" s="81"/>
      <c r="WG165" s="81"/>
      <c r="WH165" s="81"/>
      <c r="WI165" s="81"/>
      <c r="WJ165" s="81"/>
      <c r="WK165" s="81"/>
      <c r="WL165" s="81"/>
      <c r="WM165" s="81"/>
      <c r="WN165" s="81"/>
      <c r="WO165" s="81"/>
      <c r="WP165" s="81"/>
      <c r="WQ165" s="81"/>
      <c r="WR165" s="81"/>
      <c r="WS165" s="81"/>
      <c r="WT165" s="81"/>
      <c r="WU165" s="81"/>
      <c r="WV165" s="81"/>
      <c r="WW165" s="81"/>
      <c r="WX165" s="81"/>
      <c r="WY165" s="81"/>
      <c r="WZ165" s="81"/>
      <c r="XA165" s="81"/>
      <c r="XB165" s="81"/>
      <c r="XC165" s="81"/>
      <c r="XD165" s="81"/>
      <c r="XE165" s="81"/>
      <c r="XF165" s="81"/>
      <c r="XG165" s="81"/>
      <c r="XH165" s="81"/>
      <c r="XI165" s="81"/>
      <c r="XJ165" s="81"/>
      <c r="XK165" s="81"/>
      <c r="XL165" s="81"/>
      <c r="XM165" s="81"/>
      <c r="XN165" s="81"/>
      <c r="XO165" s="81"/>
      <c r="XP165" s="81"/>
      <c r="XQ165" s="81"/>
      <c r="XR165" s="81"/>
      <c r="XS165" s="81"/>
      <c r="XT165" s="81"/>
      <c r="XU165" s="81"/>
      <c r="XV165" s="81"/>
      <c r="XW165" s="81"/>
      <c r="XX165" s="81"/>
      <c r="XY165" s="81"/>
      <c r="XZ165" s="81"/>
      <c r="YA165" s="81"/>
      <c r="YB165" s="81"/>
      <c r="YC165" s="81"/>
      <c r="YD165" s="81"/>
      <c r="YE165" s="81"/>
      <c r="YF165" s="81"/>
      <c r="YG165" s="81"/>
      <c r="YH165" s="81"/>
      <c r="YI165" s="81"/>
      <c r="YJ165" s="81"/>
      <c r="YK165" s="81"/>
      <c r="YL165" s="81"/>
      <c r="YM165" s="81"/>
      <c r="YN165" s="81"/>
      <c r="YO165" s="81"/>
      <c r="YP165" s="81"/>
      <c r="YQ165" s="81"/>
      <c r="YR165" s="81"/>
      <c r="YS165" s="81"/>
      <c r="YT165" s="81"/>
      <c r="YU165" s="81"/>
      <c r="YV165" s="81"/>
      <c r="YW165" s="81"/>
      <c r="YX165" s="81"/>
      <c r="YY165" s="81"/>
      <c r="YZ165" s="81"/>
      <c r="ZA165" s="81"/>
      <c r="ZB165" s="81"/>
      <c r="ZC165" s="81"/>
      <c r="ZD165" s="81"/>
      <c r="ZE165" s="81"/>
      <c r="ZF165" s="81"/>
      <c r="ZG165" s="81"/>
      <c r="ZH165" s="81"/>
      <c r="ZI165" s="81"/>
      <c r="ZJ165" s="81"/>
      <c r="ZK165" s="81"/>
      <c r="ZL165" s="81"/>
      <c r="ZM165" s="81"/>
      <c r="ZN165" s="81"/>
      <c r="ZO165" s="81"/>
      <c r="ZP165" s="81"/>
      <c r="ZQ165" s="81"/>
      <c r="ZR165" s="81"/>
      <c r="ZS165" s="81"/>
      <c r="ZT165" s="81"/>
      <c r="ZU165" s="81"/>
      <c r="ZV165" s="81"/>
      <c r="ZW165" s="81"/>
      <c r="ZX165" s="81"/>
      <c r="ZY165" s="81"/>
      <c r="ZZ165" s="81"/>
      <c r="AAA165" s="81"/>
      <c r="AAB165" s="81"/>
      <c r="AAC165" s="81"/>
      <c r="AAD165" s="81"/>
      <c r="AAE165" s="81"/>
      <c r="AAF165" s="81"/>
      <c r="AAG165" s="81"/>
      <c r="AAH165" s="81"/>
      <c r="AAI165" s="81"/>
      <c r="AAJ165" s="81"/>
      <c r="AAK165" s="81"/>
      <c r="AAL165" s="81"/>
      <c r="AAM165" s="81"/>
      <c r="AAN165" s="81"/>
      <c r="AAO165" s="81"/>
      <c r="AAP165" s="81"/>
      <c r="AAQ165" s="81"/>
      <c r="AAR165" s="81"/>
      <c r="AAS165" s="81"/>
      <c r="AAT165" s="81"/>
      <c r="AAU165" s="81"/>
      <c r="AAV165" s="81"/>
      <c r="AAW165" s="81"/>
      <c r="AAX165" s="81"/>
      <c r="AAY165" s="81"/>
      <c r="AAZ165" s="81"/>
      <c r="ABA165" s="81"/>
      <c r="ABB165" s="81"/>
      <c r="ABC165" s="81"/>
      <c r="ABD165" s="81"/>
      <c r="ABE165" s="81"/>
      <c r="ABF165" s="81"/>
      <c r="ABG165" s="81"/>
      <c r="ABH165" s="81"/>
      <c r="ABI165" s="81"/>
      <c r="ABJ165" s="81"/>
      <c r="ABK165" s="81"/>
      <c r="ABL165" s="81"/>
      <c r="ABM165" s="81"/>
      <c r="ABN165" s="81"/>
      <c r="ABO165" s="81"/>
      <c r="ABP165" s="81"/>
      <c r="ABQ165" s="81"/>
      <c r="ABR165" s="81"/>
      <c r="ABS165" s="81"/>
      <c r="ABT165" s="81"/>
      <c r="ABU165" s="81"/>
      <c r="ABV165" s="81"/>
      <c r="ABW165" s="81"/>
      <c r="ABX165" s="81"/>
      <c r="ABY165" s="81"/>
      <c r="ABZ165" s="81"/>
      <c r="ACA165" s="81"/>
      <c r="ACB165" s="81"/>
      <c r="ACC165" s="81"/>
      <c r="ACD165" s="81"/>
      <c r="ACE165" s="81"/>
      <c r="ACF165" s="81"/>
      <c r="ACG165" s="81"/>
      <c r="ACH165" s="81"/>
      <c r="ACI165" s="81"/>
      <c r="ACJ165" s="81"/>
      <c r="ACK165" s="81"/>
      <c r="ACL165" s="81"/>
      <c r="ACM165" s="81"/>
      <c r="ACN165" s="81"/>
      <c r="ACO165" s="81"/>
      <c r="ACP165" s="81"/>
      <c r="ACQ165" s="81"/>
      <c r="ACR165" s="81"/>
      <c r="ACS165" s="81"/>
      <c r="ACT165" s="81"/>
      <c r="ACU165" s="81"/>
      <c r="ACV165" s="81"/>
      <c r="ACW165" s="81"/>
      <c r="ACX165" s="81"/>
      <c r="ACY165" s="81"/>
      <c r="ACZ165" s="81"/>
      <c r="ADA165" s="81"/>
    </row>
    <row r="166" spans="1:781" s="81" customFormat="1" ht="28.8" customHeight="1" x14ac:dyDescent="0.3">
      <c r="A166" s="60">
        <v>3</v>
      </c>
      <c r="B166" s="123" t="s">
        <v>547</v>
      </c>
      <c r="C166" s="124" t="s">
        <v>267</v>
      </c>
      <c r="D166" s="125" t="s">
        <v>117</v>
      </c>
      <c r="E166" s="125"/>
      <c r="F166" s="125">
        <v>21</v>
      </c>
      <c r="G166" s="73"/>
      <c r="H166" s="125">
        <v>1</v>
      </c>
      <c r="I166" s="125" t="s">
        <v>45</v>
      </c>
      <c r="J166" s="125" t="s">
        <v>75</v>
      </c>
      <c r="K166" s="126">
        <v>196</v>
      </c>
      <c r="L166" s="127">
        <v>1991</v>
      </c>
      <c r="M166" s="89">
        <v>33473</v>
      </c>
      <c r="N166" s="128">
        <v>75000</v>
      </c>
      <c r="O166" s="129"/>
      <c r="P166" s="129"/>
      <c r="Q166" s="78" t="s">
        <v>548</v>
      </c>
      <c r="R166" s="103" t="s">
        <v>549</v>
      </c>
      <c r="S166" s="56" t="s">
        <v>396</v>
      </c>
      <c r="T166" s="57" t="str">
        <f t="shared" si="32"/>
        <v>Pb Zn</v>
      </c>
      <c r="U166" s="56">
        <v>170</v>
      </c>
      <c r="V166" s="56"/>
      <c r="W166" s="56"/>
      <c r="X166" s="56">
        <v>5.6930213810062691</v>
      </c>
      <c r="Y166" s="56">
        <v>1909</v>
      </c>
      <c r="Z166" s="56">
        <v>130</v>
      </c>
      <c r="AA166" s="56" t="s">
        <v>442</v>
      </c>
      <c r="AB166" s="10"/>
      <c r="AC166" s="58">
        <f t="shared" si="33"/>
        <v>3.9543342930942034E-2</v>
      </c>
      <c r="AD166" s="58">
        <f t="shared" si="34"/>
        <v>0</v>
      </c>
      <c r="AE166" s="58">
        <f t="shared" si="35"/>
        <v>0</v>
      </c>
      <c r="AF166" s="58">
        <f t="shared" ref="AF166:AF198" si="43">SUM(AC166:AE166)</f>
        <v>3.9543342930942034E-2</v>
      </c>
      <c r="AG166" s="59"/>
      <c r="AH166" s="59">
        <f t="shared" si="40"/>
        <v>0</v>
      </c>
      <c r="AI166" s="59">
        <f t="shared" si="41"/>
        <v>0</v>
      </c>
      <c r="AJ166" s="59">
        <f t="shared" si="42"/>
        <v>3.9543342930942034E-2</v>
      </c>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c r="IW166" s="10"/>
      <c r="IX166" s="10"/>
      <c r="IY166" s="10"/>
      <c r="IZ166" s="10"/>
      <c r="JA166" s="10"/>
      <c r="JB166" s="10"/>
      <c r="JC166" s="10"/>
      <c r="JD166" s="10"/>
      <c r="JE166" s="10"/>
      <c r="JF166" s="10"/>
      <c r="JG166" s="10"/>
      <c r="JH166" s="10"/>
      <c r="JI166" s="10"/>
      <c r="JJ166" s="10"/>
      <c r="JK166" s="10"/>
      <c r="JL166" s="10"/>
      <c r="JM166" s="10"/>
      <c r="JN166" s="10"/>
      <c r="JO166" s="10"/>
      <c r="JP166" s="10"/>
      <c r="JQ166" s="10"/>
      <c r="JR166" s="10"/>
      <c r="JS166" s="10"/>
      <c r="JT166" s="10"/>
      <c r="JU166" s="10"/>
      <c r="JV166" s="10"/>
      <c r="JW166" s="10"/>
      <c r="JX166" s="10"/>
      <c r="JY166" s="10"/>
      <c r="JZ166" s="10"/>
      <c r="KA166" s="10"/>
      <c r="KB166" s="10"/>
      <c r="KC166" s="10"/>
      <c r="KD166" s="10"/>
      <c r="KE166" s="10"/>
      <c r="KF166" s="10"/>
      <c r="KG166" s="10"/>
      <c r="KH166" s="10"/>
      <c r="KI166" s="10"/>
      <c r="KJ166" s="10"/>
      <c r="KK166" s="10"/>
      <c r="KL166" s="10"/>
      <c r="KM166" s="10"/>
      <c r="KN166" s="10"/>
      <c r="KO166" s="10"/>
      <c r="KP166" s="10"/>
      <c r="KQ166" s="10"/>
      <c r="KR166" s="10"/>
      <c r="KS166" s="10"/>
      <c r="KT166" s="10"/>
      <c r="KU166" s="10"/>
      <c r="KV166" s="10"/>
      <c r="KW166" s="10"/>
      <c r="KX166" s="10"/>
      <c r="KY166" s="10"/>
      <c r="KZ166" s="10"/>
      <c r="LA166" s="10"/>
      <c r="LB166" s="10"/>
      <c r="LC166" s="10"/>
      <c r="LD166" s="10"/>
      <c r="LE166" s="10"/>
      <c r="LF166" s="10"/>
      <c r="LG166" s="10"/>
      <c r="LH166" s="10"/>
      <c r="LI166" s="10"/>
      <c r="LJ166" s="10"/>
      <c r="LK166" s="10"/>
      <c r="LL166" s="10"/>
      <c r="LM166" s="10"/>
      <c r="LN166" s="10"/>
      <c r="LO166" s="10"/>
      <c r="LP166" s="10"/>
      <c r="LQ166" s="10"/>
      <c r="LR166" s="10"/>
      <c r="LS166" s="10"/>
      <c r="LT166" s="10"/>
      <c r="LU166" s="10"/>
      <c r="LV166" s="10"/>
      <c r="LW166" s="10"/>
      <c r="LX166" s="10"/>
      <c r="LY166" s="10"/>
      <c r="LZ166" s="10"/>
      <c r="MA166" s="10"/>
      <c r="MB166" s="10"/>
      <c r="MC166" s="10"/>
      <c r="MD166" s="10"/>
      <c r="ME166" s="10"/>
      <c r="MF166" s="10"/>
      <c r="MG166" s="10"/>
      <c r="MH166" s="10"/>
      <c r="MI166" s="10"/>
      <c r="MJ166" s="10"/>
      <c r="MK166" s="10"/>
      <c r="ML166" s="10"/>
      <c r="MM166" s="10"/>
      <c r="MN166" s="10"/>
      <c r="MO166" s="10"/>
      <c r="MP166" s="10"/>
      <c r="MQ166" s="10"/>
      <c r="MR166" s="10"/>
      <c r="MS166" s="10"/>
      <c r="MT166" s="10"/>
      <c r="MU166" s="10"/>
      <c r="MV166" s="10"/>
      <c r="MW166" s="10"/>
      <c r="MX166" s="10"/>
      <c r="MY166" s="10"/>
      <c r="MZ166" s="10"/>
      <c r="NA166" s="10"/>
      <c r="NB166" s="10"/>
      <c r="NC166" s="10"/>
      <c r="ND166" s="10"/>
      <c r="NE166" s="10"/>
      <c r="NF166" s="10"/>
      <c r="NG166" s="10"/>
      <c r="NH166" s="10"/>
      <c r="NI166" s="10"/>
      <c r="NJ166" s="10"/>
      <c r="NK166" s="10"/>
      <c r="NL166" s="10"/>
      <c r="NM166" s="10"/>
      <c r="NN166" s="10"/>
      <c r="NO166" s="10"/>
      <c r="NP166" s="10"/>
      <c r="NQ166" s="10"/>
      <c r="NR166" s="10"/>
      <c r="NS166" s="10"/>
      <c r="NT166" s="10"/>
      <c r="NU166" s="10"/>
      <c r="NV166" s="10"/>
      <c r="NW166" s="10"/>
      <c r="NX166" s="10"/>
      <c r="NY166" s="10"/>
      <c r="NZ166" s="10"/>
      <c r="OA166" s="10"/>
      <c r="OB166" s="10"/>
      <c r="OC166" s="10"/>
      <c r="OD166" s="10"/>
      <c r="OE166" s="10"/>
      <c r="OF166" s="10"/>
      <c r="OG166" s="10"/>
      <c r="OH166" s="10"/>
      <c r="OI166" s="10"/>
      <c r="OJ166" s="10"/>
      <c r="OK166" s="10"/>
      <c r="OL166" s="10"/>
      <c r="OM166" s="10"/>
      <c r="ON166" s="10"/>
      <c r="OO166" s="10"/>
      <c r="OP166" s="10"/>
      <c r="OQ166" s="10"/>
      <c r="OR166" s="10"/>
      <c r="OS166" s="10"/>
      <c r="OT166" s="10"/>
      <c r="OU166" s="10"/>
      <c r="OV166" s="10"/>
      <c r="OW166" s="10"/>
      <c r="OX166" s="10"/>
      <c r="OY166" s="10"/>
      <c r="OZ166" s="10"/>
      <c r="PA166" s="10"/>
      <c r="PB166" s="10"/>
      <c r="PC166" s="10"/>
      <c r="PD166" s="10"/>
      <c r="PE166" s="10"/>
      <c r="PF166" s="10"/>
      <c r="PG166" s="10"/>
      <c r="PH166" s="10"/>
      <c r="PI166" s="10"/>
      <c r="PJ166" s="10"/>
      <c r="PK166" s="10"/>
      <c r="PL166" s="10"/>
      <c r="PM166" s="10"/>
      <c r="PN166" s="10"/>
      <c r="PO166" s="10"/>
      <c r="PP166" s="10"/>
      <c r="PQ166" s="10"/>
      <c r="PR166" s="10"/>
      <c r="PS166" s="10"/>
      <c r="PT166" s="10"/>
      <c r="PU166" s="10"/>
      <c r="PV166" s="10"/>
      <c r="PW166" s="10"/>
      <c r="PX166" s="10"/>
      <c r="PY166" s="10"/>
      <c r="PZ166" s="10"/>
      <c r="QA166" s="10"/>
      <c r="QB166" s="10"/>
      <c r="QC166" s="10"/>
      <c r="QD166" s="10"/>
      <c r="QE166" s="10"/>
      <c r="QF166" s="10"/>
      <c r="QG166" s="10"/>
      <c r="QH166" s="10"/>
      <c r="QI166" s="10"/>
      <c r="QJ166" s="10"/>
      <c r="QK166" s="10"/>
      <c r="QL166" s="10"/>
      <c r="QM166" s="10"/>
      <c r="QN166" s="10"/>
      <c r="QO166" s="10"/>
      <c r="QP166" s="10"/>
      <c r="QQ166" s="10"/>
      <c r="QR166" s="10"/>
      <c r="QS166" s="10"/>
      <c r="QT166" s="10"/>
      <c r="QU166" s="10"/>
      <c r="QV166" s="10"/>
      <c r="QW166" s="10"/>
      <c r="QX166" s="10"/>
      <c r="QY166" s="10"/>
      <c r="QZ166" s="10"/>
      <c r="RA166" s="10"/>
      <c r="RB166" s="10"/>
      <c r="RC166" s="10"/>
      <c r="RD166" s="10"/>
      <c r="RE166" s="10"/>
      <c r="RF166" s="10"/>
      <c r="RG166" s="10"/>
      <c r="RH166" s="10"/>
      <c r="RI166" s="10"/>
      <c r="RJ166" s="10"/>
      <c r="RK166" s="10"/>
      <c r="RL166" s="10"/>
      <c r="RM166" s="10"/>
      <c r="RN166" s="10"/>
      <c r="RO166" s="10"/>
      <c r="RP166" s="10"/>
      <c r="RQ166" s="10"/>
      <c r="RR166" s="10"/>
      <c r="RS166" s="10"/>
      <c r="RT166" s="10"/>
      <c r="RU166" s="10"/>
      <c r="RV166" s="10"/>
      <c r="RW166" s="10"/>
      <c r="RX166" s="10"/>
      <c r="RY166" s="10"/>
      <c r="RZ166" s="10"/>
      <c r="SA166" s="10"/>
      <c r="SB166" s="10"/>
      <c r="SC166" s="10"/>
      <c r="SD166" s="10"/>
      <c r="SE166" s="10"/>
      <c r="SF166" s="10"/>
      <c r="SG166" s="10"/>
      <c r="SH166" s="10"/>
      <c r="SI166" s="10"/>
      <c r="SJ166" s="10"/>
      <c r="SK166" s="10"/>
      <c r="SL166" s="10"/>
      <c r="SM166" s="10"/>
      <c r="SN166" s="10"/>
      <c r="SO166" s="10"/>
      <c r="SP166" s="10"/>
      <c r="SQ166" s="10"/>
      <c r="SR166" s="10"/>
      <c r="SS166" s="10"/>
      <c r="ST166" s="10"/>
      <c r="SU166" s="10"/>
      <c r="SV166" s="10"/>
      <c r="SW166" s="10"/>
      <c r="SX166" s="10"/>
      <c r="SY166" s="10"/>
      <c r="SZ166" s="10"/>
      <c r="TA166" s="10"/>
      <c r="TB166" s="10"/>
      <c r="TC166" s="10"/>
      <c r="TD166" s="10"/>
      <c r="TE166" s="10"/>
      <c r="TF166" s="10"/>
      <c r="TG166" s="10"/>
      <c r="TH166" s="10"/>
      <c r="TI166" s="10"/>
      <c r="TJ166" s="10"/>
      <c r="TK166" s="10"/>
      <c r="TL166" s="10"/>
      <c r="TM166" s="10"/>
      <c r="TN166" s="10"/>
      <c r="TO166" s="10"/>
      <c r="TP166" s="10"/>
      <c r="TQ166" s="10"/>
      <c r="TR166" s="10"/>
      <c r="TS166" s="10"/>
      <c r="TT166" s="10"/>
      <c r="TU166" s="10"/>
      <c r="TV166" s="10"/>
      <c r="TW166" s="10"/>
      <c r="TX166" s="10"/>
      <c r="TY166" s="10"/>
      <c r="TZ166" s="10"/>
      <c r="UA166" s="10"/>
      <c r="UB166" s="10"/>
      <c r="UC166" s="10"/>
      <c r="UD166" s="10"/>
      <c r="UE166" s="10"/>
      <c r="UF166" s="10"/>
      <c r="UG166" s="10"/>
      <c r="UH166" s="10"/>
      <c r="UI166" s="10"/>
      <c r="UJ166" s="10"/>
      <c r="UK166" s="10"/>
      <c r="UL166" s="10"/>
      <c r="UM166" s="10"/>
      <c r="UN166" s="10"/>
      <c r="UO166" s="10"/>
      <c r="UP166" s="10"/>
      <c r="UQ166" s="10"/>
      <c r="UR166" s="10"/>
      <c r="US166" s="10"/>
      <c r="UT166" s="10"/>
      <c r="UU166" s="10"/>
      <c r="UV166" s="10"/>
      <c r="UW166" s="10"/>
      <c r="UX166" s="10"/>
      <c r="UY166" s="10"/>
      <c r="UZ166" s="10"/>
      <c r="VA166" s="10"/>
      <c r="VB166" s="10"/>
      <c r="VC166" s="10"/>
      <c r="VD166" s="10"/>
      <c r="VE166" s="10"/>
      <c r="VF166" s="10"/>
      <c r="VG166" s="10"/>
      <c r="VH166" s="10"/>
      <c r="VI166" s="10"/>
      <c r="VJ166" s="10"/>
      <c r="VK166" s="10"/>
      <c r="VL166" s="10"/>
      <c r="VM166" s="10"/>
      <c r="VN166" s="10"/>
      <c r="VO166" s="10"/>
      <c r="VP166" s="10"/>
      <c r="VQ166" s="10"/>
      <c r="VR166" s="10"/>
      <c r="VS166" s="10"/>
      <c r="VT166" s="10"/>
      <c r="VU166" s="10"/>
      <c r="VV166" s="10"/>
      <c r="VW166" s="10"/>
      <c r="VX166" s="10"/>
      <c r="VY166" s="10"/>
      <c r="VZ166" s="10"/>
      <c r="WA166" s="10"/>
      <c r="WB166" s="10"/>
      <c r="WC166" s="10"/>
      <c r="WD166" s="10"/>
      <c r="WE166" s="10"/>
      <c r="WF166" s="10"/>
      <c r="WG166" s="10"/>
      <c r="WH166" s="10"/>
      <c r="WI166" s="10"/>
      <c r="WJ166" s="10"/>
      <c r="WK166" s="10"/>
      <c r="WL166" s="10"/>
      <c r="WM166" s="10"/>
      <c r="WN166" s="10"/>
      <c r="WO166" s="10"/>
      <c r="WP166" s="10"/>
      <c r="WQ166" s="10"/>
      <c r="WR166" s="10"/>
      <c r="WS166" s="10"/>
      <c r="WT166" s="10"/>
      <c r="WU166" s="10"/>
      <c r="WV166" s="10"/>
      <c r="WW166" s="10"/>
      <c r="WX166" s="10"/>
      <c r="WY166" s="10"/>
      <c r="WZ166" s="10"/>
      <c r="XA166" s="10"/>
      <c r="XB166" s="10"/>
      <c r="XC166" s="10"/>
      <c r="XD166" s="10"/>
      <c r="XE166" s="10"/>
      <c r="XF166" s="10"/>
      <c r="XG166" s="10"/>
      <c r="XH166" s="10"/>
      <c r="XI166" s="10"/>
      <c r="XJ166" s="10"/>
      <c r="XK166" s="10"/>
      <c r="XL166" s="10"/>
      <c r="XM166" s="10"/>
      <c r="XN166" s="10"/>
      <c r="XO166" s="10"/>
      <c r="XP166" s="10"/>
      <c r="XQ166" s="10"/>
      <c r="XR166" s="10"/>
      <c r="XS166" s="10"/>
      <c r="XT166" s="10"/>
      <c r="XU166" s="10"/>
      <c r="XV166" s="10"/>
      <c r="XW166" s="10"/>
      <c r="XX166" s="10"/>
      <c r="XY166" s="10"/>
      <c r="XZ166" s="10"/>
      <c r="YA166" s="10"/>
      <c r="YB166" s="10"/>
      <c r="YC166" s="10"/>
      <c r="YD166" s="10"/>
      <c r="YE166" s="10"/>
      <c r="YF166" s="10"/>
      <c r="YG166" s="10"/>
      <c r="YH166" s="10"/>
      <c r="YI166" s="10"/>
      <c r="YJ166" s="10"/>
      <c r="YK166" s="10"/>
      <c r="YL166" s="10"/>
      <c r="YM166" s="10"/>
      <c r="YN166" s="10"/>
      <c r="YO166" s="10"/>
      <c r="YP166" s="10"/>
      <c r="YQ166" s="10"/>
      <c r="YR166" s="10"/>
      <c r="YS166" s="10"/>
      <c r="YT166" s="10"/>
      <c r="YU166" s="10"/>
      <c r="YV166" s="10"/>
      <c r="YW166" s="10"/>
      <c r="YX166" s="10"/>
      <c r="YY166" s="10"/>
      <c r="YZ166" s="10"/>
      <c r="ZA166" s="10"/>
      <c r="ZB166" s="10"/>
      <c r="ZC166" s="10"/>
      <c r="ZD166" s="10"/>
      <c r="ZE166" s="10"/>
      <c r="ZF166" s="10"/>
      <c r="ZG166" s="10"/>
      <c r="ZH166" s="10"/>
      <c r="ZI166" s="10"/>
      <c r="ZJ166" s="10"/>
      <c r="ZK166" s="10"/>
      <c r="ZL166" s="10"/>
      <c r="ZM166" s="10"/>
      <c r="ZN166" s="10"/>
      <c r="ZO166" s="10"/>
      <c r="ZP166" s="10"/>
      <c r="ZQ166" s="10"/>
      <c r="ZR166" s="10"/>
      <c r="ZS166" s="10"/>
      <c r="ZT166" s="10"/>
      <c r="ZU166" s="10"/>
      <c r="ZV166" s="10"/>
      <c r="ZW166" s="10"/>
      <c r="ZX166" s="10"/>
      <c r="ZY166" s="10"/>
      <c r="ZZ166" s="10"/>
      <c r="AAA166" s="10"/>
      <c r="AAB166" s="10"/>
      <c r="AAC166" s="10"/>
      <c r="AAD166" s="10"/>
      <c r="AAE166" s="10"/>
      <c r="AAF166" s="10"/>
      <c r="AAG166" s="10"/>
      <c r="AAH166" s="10"/>
      <c r="AAI166" s="10"/>
      <c r="AAJ166" s="10"/>
      <c r="AAK166" s="10"/>
      <c r="AAL166" s="10"/>
      <c r="AAM166" s="10"/>
      <c r="AAN166" s="10"/>
      <c r="AAO166" s="10"/>
      <c r="AAP166" s="10"/>
      <c r="AAQ166" s="10"/>
      <c r="AAR166" s="10"/>
      <c r="AAS166" s="10"/>
      <c r="AAT166" s="10"/>
      <c r="AAU166" s="10"/>
      <c r="AAV166" s="10"/>
      <c r="AAW166" s="10"/>
      <c r="AAX166" s="10"/>
      <c r="AAY166" s="10"/>
      <c r="AAZ166" s="10"/>
      <c r="ABA166" s="10"/>
      <c r="ABB166" s="10"/>
      <c r="ABC166" s="10"/>
      <c r="ABD166" s="10"/>
      <c r="ABE166" s="10"/>
      <c r="ABF166" s="10"/>
      <c r="ABG166" s="10"/>
      <c r="ABH166" s="10"/>
      <c r="ABI166" s="10"/>
      <c r="ABJ166" s="10"/>
      <c r="ABK166" s="10"/>
      <c r="ABL166" s="10"/>
      <c r="ABM166" s="10"/>
      <c r="ABN166" s="10"/>
      <c r="ABO166" s="10"/>
      <c r="ABP166" s="10"/>
      <c r="ABQ166" s="10"/>
      <c r="ABR166" s="10"/>
      <c r="ABS166" s="10"/>
      <c r="ABT166" s="10"/>
      <c r="ABU166" s="10"/>
      <c r="ABV166" s="10"/>
      <c r="ABW166" s="10"/>
      <c r="ABX166" s="10"/>
      <c r="ABY166" s="10"/>
      <c r="ABZ166" s="10"/>
      <c r="ACA166" s="10"/>
      <c r="ACB166" s="10"/>
      <c r="ACC166" s="10"/>
      <c r="ACD166" s="10"/>
      <c r="ACE166" s="10"/>
      <c r="ACF166" s="10"/>
      <c r="ACG166" s="10"/>
      <c r="ACH166" s="10"/>
      <c r="ACI166" s="10"/>
      <c r="ACJ166" s="10"/>
      <c r="ACK166" s="10"/>
      <c r="ACL166" s="10"/>
      <c r="ACM166" s="10"/>
      <c r="ACN166" s="10"/>
      <c r="ACO166" s="10"/>
      <c r="ACP166" s="10"/>
      <c r="ACQ166" s="10"/>
      <c r="ACR166" s="10"/>
      <c r="ACS166" s="10"/>
      <c r="ACT166" s="10"/>
      <c r="ACU166" s="10"/>
      <c r="ACV166" s="10"/>
      <c r="ACW166" s="10"/>
      <c r="ACX166" s="10"/>
      <c r="ACY166" s="10"/>
      <c r="ACZ166" s="10"/>
      <c r="ADA166" s="10"/>
    </row>
    <row r="167" spans="1:781" s="81" customFormat="1" ht="24" x14ac:dyDescent="0.3">
      <c r="A167" s="60">
        <v>3</v>
      </c>
      <c r="B167" s="123" t="s">
        <v>550</v>
      </c>
      <c r="C167" s="124" t="s">
        <v>97</v>
      </c>
      <c r="D167" s="125" t="s">
        <v>117</v>
      </c>
      <c r="E167" s="125"/>
      <c r="F167" s="125"/>
      <c r="G167" s="73"/>
      <c r="H167" s="125">
        <v>1</v>
      </c>
      <c r="I167" s="125" t="s">
        <v>45</v>
      </c>
      <c r="J167" s="125" t="s">
        <v>75</v>
      </c>
      <c r="K167" s="139" t="s">
        <v>42</v>
      </c>
      <c r="L167" s="127">
        <v>1991</v>
      </c>
      <c r="M167" s="89">
        <v>33242</v>
      </c>
      <c r="N167" s="128">
        <v>8000</v>
      </c>
      <c r="O167" s="129"/>
      <c r="P167" s="129"/>
      <c r="Q167" s="78" t="s">
        <v>534</v>
      </c>
      <c r="R167" s="103" t="s">
        <v>551</v>
      </c>
      <c r="S167" s="56"/>
      <c r="T167" s="57" t="str">
        <f t="shared" si="32"/>
        <v>Cu</v>
      </c>
      <c r="U167" s="56"/>
      <c r="V167" s="56"/>
      <c r="W167" s="56"/>
      <c r="X167" s="56"/>
      <c r="Y167" s="56"/>
      <c r="Z167" s="56"/>
      <c r="AA167" s="56"/>
      <c r="AB167" s="10"/>
      <c r="AC167" s="58">
        <f t="shared" si="33"/>
        <v>4.2179565793004836E-3</v>
      </c>
      <c r="AD167" s="58">
        <f t="shared" si="34"/>
        <v>0</v>
      </c>
      <c r="AE167" s="58">
        <f t="shared" si="35"/>
        <v>0</v>
      </c>
      <c r="AF167" s="58">
        <f t="shared" si="43"/>
        <v>4.2179565793004836E-3</v>
      </c>
      <c r="AG167" s="59"/>
      <c r="AH167" s="59">
        <f t="shared" si="40"/>
        <v>0</v>
      </c>
      <c r="AI167" s="59">
        <f t="shared" si="41"/>
        <v>0</v>
      </c>
      <c r="AJ167" s="59">
        <f t="shared" si="42"/>
        <v>4.2179565793004836E-3</v>
      </c>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c r="IW167" s="10"/>
      <c r="IX167" s="10"/>
      <c r="IY167" s="10"/>
      <c r="IZ167" s="10"/>
      <c r="JA167" s="10"/>
      <c r="JB167" s="10"/>
      <c r="JC167" s="10"/>
      <c r="JD167" s="10"/>
      <c r="JE167" s="10"/>
      <c r="JF167" s="10"/>
      <c r="JG167" s="10"/>
      <c r="JH167" s="10"/>
      <c r="JI167" s="10"/>
      <c r="JJ167" s="10"/>
      <c r="JK167" s="10"/>
      <c r="JL167" s="10"/>
      <c r="JM167" s="10"/>
      <c r="JN167" s="10"/>
      <c r="JO167" s="10"/>
      <c r="JP167" s="10"/>
      <c r="JQ167" s="10"/>
      <c r="JR167" s="10"/>
      <c r="JS167" s="10"/>
      <c r="JT167" s="10"/>
      <c r="JU167" s="10"/>
      <c r="JV167" s="10"/>
      <c r="JW167" s="10"/>
      <c r="JX167" s="10"/>
      <c r="JY167" s="10"/>
      <c r="JZ167" s="10"/>
      <c r="KA167" s="10"/>
      <c r="KB167" s="10"/>
      <c r="KC167" s="10"/>
      <c r="KD167" s="10"/>
      <c r="KE167" s="10"/>
      <c r="KF167" s="10"/>
      <c r="KG167" s="10"/>
      <c r="KH167" s="10"/>
      <c r="KI167" s="10"/>
      <c r="KJ167" s="10"/>
      <c r="KK167" s="10"/>
      <c r="KL167" s="10"/>
      <c r="KM167" s="10"/>
      <c r="KN167" s="10"/>
      <c r="KO167" s="10"/>
      <c r="KP167" s="10"/>
      <c r="KQ167" s="10"/>
      <c r="KR167" s="10"/>
      <c r="KS167" s="10"/>
      <c r="KT167" s="10"/>
      <c r="KU167" s="10"/>
      <c r="KV167" s="10"/>
      <c r="KW167" s="10"/>
      <c r="KX167" s="10"/>
      <c r="KY167" s="10"/>
      <c r="KZ167" s="10"/>
      <c r="LA167" s="10"/>
      <c r="LB167" s="10"/>
      <c r="LC167" s="10"/>
      <c r="LD167" s="10"/>
      <c r="LE167" s="10"/>
      <c r="LF167" s="10"/>
      <c r="LG167" s="10"/>
      <c r="LH167" s="10"/>
      <c r="LI167" s="10"/>
      <c r="LJ167" s="10"/>
      <c r="LK167" s="10"/>
      <c r="LL167" s="10"/>
      <c r="LM167" s="10"/>
      <c r="LN167" s="10"/>
      <c r="LO167" s="10"/>
      <c r="LP167" s="10"/>
      <c r="LQ167" s="10"/>
      <c r="LR167" s="10"/>
      <c r="LS167" s="10"/>
      <c r="LT167" s="10"/>
      <c r="LU167" s="10"/>
      <c r="LV167" s="10"/>
      <c r="LW167" s="10"/>
      <c r="LX167" s="10"/>
      <c r="LY167" s="10"/>
      <c r="LZ167" s="10"/>
      <c r="MA167" s="10"/>
      <c r="MB167" s="10"/>
      <c r="MC167" s="10"/>
      <c r="MD167" s="10"/>
      <c r="ME167" s="10"/>
      <c r="MF167" s="10"/>
      <c r="MG167" s="10"/>
      <c r="MH167" s="10"/>
      <c r="MI167" s="10"/>
      <c r="MJ167" s="10"/>
      <c r="MK167" s="10"/>
      <c r="ML167" s="10"/>
      <c r="MM167" s="10"/>
      <c r="MN167" s="10"/>
      <c r="MO167" s="10"/>
      <c r="MP167" s="10"/>
      <c r="MQ167" s="10"/>
      <c r="MR167" s="10"/>
      <c r="MS167" s="10"/>
      <c r="MT167" s="10"/>
      <c r="MU167" s="10"/>
      <c r="MV167" s="10"/>
      <c r="MW167" s="10"/>
      <c r="MX167" s="10"/>
      <c r="MY167" s="10"/>
      <c r="MZ167" s="10"/>
      <c r="NA167" s="10"/>
      <c r="NB167" s="10"/>
      <c r="NC167" s="10"/>
      <c r="ND167" s="10"/>
      <c r="NE167" s="10"/>
      <c r="NF167" s="10"/>
      <c r="NG167" s="10"/>
      <c r="NH167" s="10"/>
      <c r="NI167" s="10"/>
      <c r="NJ167" s="10"/>
      <c r="NK167" s="10"/>
      <c r="NL167" s="10"/>
      <c r="NM167" s="10"/>
      <c r="NN167" s="10"/>
      <c r="NO167" s="10"/>
      <c r="NP167" s="10"/>
      <c r="NQ167" s="10"/>
      <c r="NR167" s="10"/>
      <c r="NS167" s="10"/>
      <c r="NT167" s="10"/>
      <c r="NU167" s="10"/>
      <c r="NV167" s="10"/>
      <c r="NW167" s="10"/>
      <c r="NX167" s="10"/>
      <c r="NY167" s="10"/>
      <c r="NZ167" s="10"/>
      <c r="OA167" s="10"/>
      <c r="OB167" s="10"/>
      <c r="OC167" s="10"/>
      <c r="OD167" s="10"/>
      <c r="OE167" s="10"/>
      <c r="OF167" s="10"/>
      <c r="OG167" s="10"/>
      <c r="OH167" s="10"/>
      <c r="OI167" s="10"/>
      <c r="OJ167" s="10"/>
      <c r="OK167" s="10"/>
      <c r="OL167" s="10"/>
      <c r="OM167" s="10"/>
      <c r="ON167" s="10"/>
      <c r="OO167" s="10"/>
      <c r="OP167" s="10"/>
      <c r="OQ167" s="10"/>
      <c r="OR167" s="10"/>
      <c r="OS167" s="10"/>
      <c r="OT167" s="10"/>
      <c r="OU167" s="10"/>
      <c r="OV167" s="10"/>
      <c r="OW167" s="10"/>
      <c r="OX167" s="10"/>
      <c r="OY167" s="10"/>
      <c r="OZ167" s="10"/>
      <c r="PA167" s="10"/>
      <c r="PB167" s="10"/>
      <c r="PC167" s="10"/>
      <c r="PD167" s="10"/>
      <c r="PE167" s="10"/>
      <c r="PF167" s="10"/>
      <c r="PG167" s="10"/>
      <c r="PH167" s="10"/>
      <c r="PI167" s="10"/>
      <c r="PJ167" s="10"/>
      <c r="PK167" s="10"/>
      <c r="PL167" s="10"/>
      <c r="PM167" s="10"/>
      <c r="PN167" s="10"/>
      <c r="PO167" s="10"/>
      <c r="PP167" s="10"/>
      <c r="PQ167" s="10"/>
      <c r="PR167" s="10"/>
      <c r="PS167" s="10"/>
      <c r="PT167" s="10"/>
      <c r="PU167" s="10"/>
      <c r="PV167" s="10"/>
      <c r="PW167" s="10"/>
      <c r="PX167" s="10"/>
      <c r="PY167" s="10"/>
      <c r="PZ167" s="10"/>
      <c r="QA167" s="10"/>
      <c r="QB167" s="10"/>
      <c r="QC167" s="10"/>
      <c r="QD167" s="10"/>
      <c r="QE167" s="10"/>
      <c r="QF167" s="10"/>
      <c r="QG167" s="10"/>
      <c r="QH167" s="10"/>
      <c r="QI167" s="10"/>
      <c r="QJ167" s="10"/>
      <c r="QK167" s="10"/>
      <c r="QL167" s="10"/>
      <c r="QM167" s="10"/>
      <c r="QN167" s="10"/>
      <c r="QO167" s="10"/>
      <c r="QP167" s="10"/>
      <c r="QQ167" s="10"/>
      <c r="QR167" s="10"/>
      <c r="QS167" s="10"/>
      <c r="QT167" s="10"/>
      <c r="QU167" s="10"/>
      <c r="QV167" s="10"/>
      <c r="QW167" s="10"/>
      <c r="QX167" s="10"/>
      <c r="QY167" s="10"/>
      <c r="QZ167" s="10"/>
      <c r="RA167" s="10"/>
      <c r="RB167" s="10"/>
      <c r="RC167" s="10"/>
      <c r="RD167" s="10"/>
      <c r="RE167" s="10"/>
      <c r="RF167" s="10"/>
      <c r="RG167" s="10"/>
      <c r="RH167" s="10"/>
      <c r="RI167" s="10"/>
      <c r="RJ167" s="10"/>
      <c r="RK167" s="10"/>
      <c r="RL167" s="10"/>
      <c r="RM167" s="10"/>
      <c r="RN167" s="10"/>
      <c r="RO167" s="10"/>
      <c r="RP167" s="10"/>
      <c r="RQ167" s="10"/>
      <c r="RR167" s="10"/>
      <c r="RS167" s="10"/>
      <c r="RT167" s="10"/>
      <c r="RU167" s="10"/>
      <c r="RV167" s="10"/>
      <c r="RW167" s="10"/>
      <c r="RX167" s="10"/>
      <c r="RY167" s="10"/>
      <c r="RZ167" s="10"/>
      <c r="SA167" s="10"/>
      <c r="SB167" s="10"/>
      <c r="SC167" s="10"/>
      <c r="SD167" s="10"/>
      <c r="SE167" s="10"/>
      <c r="SF167" s="10"/>
      <c r="SG167" s="10"/>
      <c r="SH167" s="10"/>
      <c r="SI167" s="10"/>
      <c r="SJ167" s="10"/>
      <c r="SK167" s="10"/>
      <c r="SL167" s="10"/>
      <c r="SM167" s="10"/>
      <c r="SN167" s="10"/>
      <c r="SO167" s="10"/>
      <c r="SP167" s="10"/>
      <c r="SQ167" s="10"/>
      <c r="SR167" s="10"/>
      <c r="SS167" s="10"/>
      <c r="ST167" s="10"/>
      <c r="SU167" s="10"/>
      <c r="SV167" s="10"/>
      <c r="SW167" s="10"/>
      <c r="SX167" s="10"/>
      <c r="SY167" s="10"/>
      <c r="SZ167" s="10"/>
      <c r="TA167" s="10"/>
      <c r="TB167" s="10"/>
      <c r="TC167" s="10"/>
      <c r="TD167" s="10"/>
      <c r="TE167" s="10"/>
      <c r="TF167" s="10"/>
      <c r="TG167" s="10"/>
      <c r="TH167" s="10"/>
      <c r="TI167" s="10"/>
      <c r="TJ167" s="10"/>
      <c r="TK167" s="10"/>
      <c r="TL167" s="10"/>
      <c r="TM167" s="10"/>
      <c r="TN167" s="10"/>
      <c r="TO167" s="10"/>
      <c r="TP167" s="10"/>
      <c r="TQ167" s="10"/>
      <c r="TR167" s="10"/>
      <c r="TS167" s="10"/>
      <c r="TT167" s="10"/>
      <c r="TU167" s="10"/>
      <c r="TV167" s="10"/>
      <c r="TW167" s="10"/>
      <c r="TX167" s="10"/>
      <c r="TY167" s="10"/>
      <c r="TZ167" s="10"/>
      <c r="UA167" s="10"/>
      <c r="UB167" s="10"/>
      <c r="UC167" s="10"/>
      <c r="UD167" s="10"/>
      <c r="UE167" s="10"/>
      <c r="UF167" s="10"/>
      <c r="UG167" s="10"/>
      <c r="UH167" s="10"/>
      <c r="UI167" s="10"/>
      <c r="UJ167" s="10"/>
      <c r="UK167" s="10"/>
      <c r="UL167" s="10"/>
      <c r="UM167" s="10"/>
      <c r="UN167" s="10"/>
      <c r="UO167" s="10"/>
      <c r="UP167" s="10"/>
      <c r="UQ167" s="10"/>
      <c r="UR167" s="10"/>
      <c r="US167" s="10"/>
      <c r="UT167" s="10"/>
      <c r="UU167" s="10"/>
      <c r="UV167" s="10"/>
      <c r="UW167" s="10"/>
      <c r="UX167" s="10"/>
      <c r="UY167" s="10"/>
      <c r="UZ167" s="10"/>
      <c r="VA167" s="10"/>
      <c r="VB167" s="10"/>
      <c r="VC167" s="10"/>
      <c r="VD167" s="10"/>
      <c r="VE167" s="10"/>
      <c r="VF167" s="10"/>
      <c r="VG167" s="10"/>
      <c r="VH167" s="10"/>
      <c r="VI167" s="10"/>
      <c r="VJ167" s="10"/>
      <c r="VK167" s="10"/>
      <c r="VL167" s="10"/>
      <c r="VM167" s="10"/>
      <c r="VN167" s="10"/>
      <c r="VO167" s="10"/>
      <c r="VP167" s="10"/>
      <c r="VQ167" s="10"/>
      <c r="VR167" s="10"/>
      <c r="VS167" s="10"/>
      <c r="VT167" s="10"/>
      <c r="VU167" s="10"/>
      <c r="VV167" s="10"/>
      <c r="VW167" s="10"/>
      <c r="VX167" s="10"/>
      <c r="VY167" s="10"/>
      <c r="VZ167" s="10"/>
      <c r="WA167" s="10"/>
      <c r="WB167" s="10"/>
      <c r="WC167" s="10"/>
      <c r="WD167" s="10"/>
      <c r="WE167" s="10"/>
      <c r="WF167" s="10"/>
      <c r="WG167" s="10"/>
      <c r="WH167" s="10"/>
      <c r="WI167" s="10"/>
      <c r="WJ167" s="10"/>
      <c r="WK167" s="10"/>
      <c r="WL167" s="10"/>
      <c r="WM167" s="10"/>
      <c r="WN167" s="10"/>
      <c r="WO167" s="10"/>
      <c r="WP167" s="10"/>
      <c r="WQ167" s="10"/>
      <c r="WR167" s="10"/>
      <c r="WS167" s="10"/>
      <c r="WT167" s="10"/>
      <c r="WU167" s="10"/>
      <c r="WV167" s="10"/>
      <c r="WW167" s="10"/>
      <c r="WX167" s="10"/>
      <c r="WY167" s="10"/>
      <c r="WZ167" s="10"/>
      <c r="XA167" s="10"/>
      <c r="XB167" s="10"/>
      <c r="XC167" s="10"/>
      <c r="XD167" s="10"/>
      <c r="XE167" s="10"/>
      <c r="XF167" s="10"/>
      <c r="XG167" s="10"/>
      <c r="XH167" s="10"/>
      <c r="XI167" s="10"/>
      <c r="XJ167" s="10"/>
      <c r="XK167" s="10"/>
      <c r="XL167" s="10"/>
      <c r="XM167" s="10"/>
      <c r="XN167" s="10"/>
      <c r="XO167" s="10"/>
      <c r="XP167" s="10"/>
      <c r="XQ167" s="10"/>
      <c r="XR167" s="10"/>
      <c r="XS167" s="10"/>
      <c r="XT167" s="10"/>
      <c r="XU167" s="10"/>
      <c r="XV167" s="10"/>
      <c r="XW167" s="10"/>
      <c r="XX167" s="10"/>
      <c r="XY167" s="10"/>
      <c r="XZ167" s="10"/>
      <c r="YA167" s="10"/>
      <c r="YB167" s="10"/>
      <c r="YC167" s="10"/>
      <c r="YD167" s="10"/>
      <c r="YE167" s="10"/>
      <c r="YF167" s="10"/>
      <c r="YG167" s="10"/>
      <c r="YH167" s="10"/>
      <c r="YI167" s="10"/>
      <c r="YJ167" s="10"/>
      <c r="YK167" s="10"/>
      <c r="YL167" s="10"/>
      <c r="YM167" s="10"/>
      <c r="YN167" s="10"/>
      <c r="YO167" s="10"/>
      <c r="YP167" s="10"/>
      <c r="YQ167" s="10"/>
      <c r="YR167" s="10"/>
      <c r="YS167" s="10"/>
      <c r="YT167" s="10"/>
      <c r="YU167" s="10"/>
      <c r="YV167" s="10"/>
      <c r="YW167" s="10"/>
      <c r="YX167" s="10"/>
      <c r="YY167" s="10"/>
      <c r="YZ167" s="10"/>
      <c r="ZA167" s="10"/>
      <c r="ZB167" s="10"/>
      <c r="ZC167" s="10"/>
      <c r="ZD167" s="10"/>
      <c r="ZE167" s="10"/>
      <c r="ZF167" s="10"/>
      <c r="ZG167" s="10"/>
      <c r="ZH167" s="10"/>
      <c r="ZI167" s="10"/>
      <c r="ZJ167" s="10"/>
      <c r="ZK167" s="10"/>
      <c r="ZL167" s="10"/>
      <c r="ZM167" s="10"/>
      <c r="ZN167" s="10"/>
      <c r="ZO167" s="10"/>
      <c r="ZP167" s="10"/>
      <c r="ZQ167" s="10"/>
      <c r="ZR167" s="10"/>
      <c r="ZS167" s="10"/>
      <c r="ZT167" s="10"/>
      <c r="ZU167" s="10"/>
      <c r="ZV167" s="10"/>
      <c r="ZW167" s="10"/>
      <c r="ZX167" s="10"/>
      <c r="ZY167" s="10"/>
      <c r="ZZ167" s="10"/>
      <c r="AAA167" s="10"/>
      <c r="AAB167" s="10"/>
      <c r="AAC167" s="10"/>
      <c r="AAD167" s="10"/>
      <c r="AAE167" s="10"/>
      <c r="AAF167" s="10"/>
      <c r="AAG167" s="10"/>
      <c r="AAH167" s="10"/>
      <c r="AAI167" s="10"/>
      <c r="AAJ167" s="10"/>
      <c r="AAK167" s="10"/>
      <c r="AAL167" s="10"/>
      <c r="AAM167" s="10"/>
      <c r="AAN167" s="10"/>
      <c r="AAO167" s="10"/>
      <c r="AAP167" s="10"/>
      <c r="AAQ167" s="10"/>
      <c r="AAR167" s="10"/>
      <c r="AAS167" s="10"/>
      <c r="AAT167" s="10"/>
      <c r="AAU167" s="10"/>
      <c r="AAV167" s="10"/>
      <c r="AAW167" s="10"/>
      <c r="AAX167" s="10"/>
      <c r="AAY167" s="10"/>
      <c r="AAZ167" s="10"/>
      <c r="ABA167" s="10"/>
      <c r="ABB167" s="10"/>
      <c r="ABC167" s="10"/>
      <c r="ABD167" s="10"/>
      <c r="ABE167" s="10"/>
      <c r="ABF167" s="10"/>
      <c r="ABG167" s="10"/>
      <c r="ABH167" s="10"/>
      <c r="ABI167" s="10"/>
      <c r="ABJ167" s="10"/>
      <c r="ABK167" s="10"/>
      <c r="ABL167" s="10"/>
      <c r="ABM167" s="10"/>
      <c r="ABN167" s="10"/>
      <c r="ABO167" s="10"/>
      <c r="ABP167" s="10"/>
      <c r="ABQ167" s="10"/>
      <c r="ABR167" s="10"/>
      <c r="ABS167" s="10"/>
      <c r="ABT167" s="10"/>
      <c r="ABU167" s="10"/>
      <c r="ABV167" s="10"/>
      <c r="ABW167" s="10"/>
      <c r="ABX167" s="10"/>
      <c r="ABY167" s="10"/>
      <c r="ABZ167" s="10"/>
      <c r="ACA167" s="10"/>
      <c r="ACB167" s="10"/>
      <c r="ACC167" s="10"/>
      <c r="ACD167" s="10"/>
      <c r="ACE167" s="10"/>
      <c r="ACF167" s="10"/>
      <c r="ACG167" s="10"/>
      <c r="ACH167" s="10"/>
      <c r="ACI167" s="10"/>
      <c r="ACJ167" s="10"/>
      <c r="ACK167" s="10"/>
      <c r="ACL167" s="10"/>
      <c r="ACM167" s="10"/>
      <c r="ACN167" s="10"/>
      <c r="ACO167" s="10"/>
      <c r="ACP167" s="10"/>
      <c r="ACQ167" s="10"/>
      <c r="ACR167" s="10"/>
      <c r="ACS167" s="10"/>
      <c r="ACT167" s="10"/>
      <c r="ACU167" s="10"/>
      <c r="ACV167" s="10"/>
      <c r="ACW167" s="10"/>
      <c r="ACX167" s="10"/>
      <c r="ACY167" s="10"/>
      <c r="ACZ167" s="10"/>
      <c r="ADA167" s="10"/>
    </row>
    <row r="168" spans="1:781" s="10" customFormat="1" ht="24" x14ac:dyDescent="0.3">
      <c r="A168" s="63">
        <v>2</v>
      </c>
      <c r="B168" s="123" t="s">
        <v>552</v>
      </c>
      <c r="C168" s="124" t="s">
        <v>70</v>
      </c>
      <c r="D168" s="125"/>
      <c r="E168" s="125"/>
      <c r="F168" s="125"/>
      <c r="G168" s="73"/>
      <c r="H168" s="125">
        <v>1</v>
      </c>
      <c r="I168" s="125" t="s">
        <v>45</v>
      </c>
      <c r="J168" s="125" t="s">
        <v>149</v>
      </c>
      <c r="K168" s="139" t="s">
        <v>42</v>
      </c>
      <c r="L168" s="127">
        <v>1990</v>
      </c>
      <c r="M168" s="89">
        <v>33178</v>
      </c>
      <c r="N168" s="128">
        <v>41639.51</v>
      </c>
      <c r="O168" s="129">
        <v>80</v>
      </c>
      <c r="P168" s="129"/>
      <c r="Q168" s="78" t="s">
        <v>553</v>
      </c>
      <c r="R168" s="103" t="s">
        <v>554</v>
      </c>
      <c r="S168" s="56"/>
      <c r="T168" s="57" t="str">
        <f t="shared" si="32"/>
        <v>Au</v>
      </c>
      <c r="U168" s="56"/>
      <c r="V168" s="56"/>
      <c r="W168" s="56"/>
      <c r="X168" s="56"/>
      <c r="Y168" s="56"/>
      <c r="Z168" s="56"/>
      <c r="AA168" s="56"/>
      <c r="AC168" s="58">
        <f t="shared" si="33"/>
        <v>2.1954205645418536E-2</v>
      </c>
      <c r="AD168" s="58">
        <f t="shared" si="34"/>
        <v>2.0512820512820511</v>
      </c>
      <c r="AE168" s="58">
        <f t="shared" si="35"/>
        <v>0</v>
      </c>
      <c r="AF168" s="58">
        <f t="shared" si="43"/>
        <v>2.0732362569274696</v>
      </c>
      <c r="AG168" s="59"/>
      <c r="AH168" s="59">
        <f t="shared" si="40"/>
        <v>0</v>
      </c>
      <c r="AI168" s="59">
        <f t="shared" si="41"/>
        <v>2.0732362569274696</v>
      </c>
      <c r="AJ168" s="59">
        <f t="shared" si="42"/>
        <v>0</v>
      </c>
    </row>
    <row r="169" spans="1:781" s="10" customFormat="1" ht="36" x14ac:dyDescent="0.3">
      <c r="A169" s="63">
        <v>2</v>
      </c>
      <c r="B169" s="123" t="s">
        <v>555</v>
      </c>
      <c r="C169" s="124" t="s">
        <v>149</v>
      </c>
      <c r="D169" s="125"/>
      <c r="E169" s="125"/>
      <c r="F169" s="125"/>
      <c r="G169" s="73"/>
      <c r="H169" s="125">
        <v>1</v>
      </c>
      <c r="I169" s="125" t="s">
        <v>45</v>
      </c>
      <c r="J169" s="125" t="s">
        <v>149</v>
      </c>
      <c r="K169" s="126" t="s">
        <v>42</v>
      </c>
      <c r="L169" s="127">
        <v>1990</v>
      </c>
      <c r="M169" s="89">
        <v>33163</v>
      </c>
      <c r="N169" s="128">
        <v>190000</v>
      </c>
      <c r="O169" s="129">
        <v>168</v>
      </c>
      <c r="P169" s="129"/>
      <c r="Q169" s="78" t="s">
        <v>556</v>
      </c>
      <c r="R169" s="103" t="s">
        <v>557</v>
      </c>
      <c r="S169" s="56"/>
      <c r="T169" s="57" t="str">
        <f t="shared" si="32"/>
        <v>U</v>
      </c>
      <c r="U169" s="56"/>
      <c r="V169" s="56"/>
      <c r="W169" s="56"/>
      <c r="X169" s="56"/>
      <c r="Y169" s="56"/>
      <c r="Z169" s="56"/>
      <c r="AA169" s="56"/>
      <c r="AC169" s="58">
        <f t="shared" si="33"/>
        <v>0.10017646875838648</v>
      </c>
      <c r="AD169" s="58">
        <f t="shared" si="34"/>
        <v>4.3076923076923075</v>
      </c>
      <c r="AE169" s="58">
        <f t="shared" si="35"/>
        <v>0</v>
      </c>
      <c r="AF169" s="58">
        <f t="shared" si="43"/>
        <v>4.4078687764506936</v>
      </c>
      <c r="AG169" s="59"/>
      <c r="AH169" s="59">
        <f t="shared" si="40"/>
        <v>0</v>
      </c>
      <c r="AI169" s="59">
        <f t="shared" si="41"/>
        <v>4.4078687764506936</v>
      </c>
      <c r="AJ169" s="59">
        <f t="shared" si="42"/>
        <v>0</v>
      </c>
    </row>
    <row r="170" spans="1:781" s="10" customFormat="1" ht="15.6" x14ac:dyDescent="0.3">
      <c r="A170" s="60">
        <v>3</v>
      </c>
      <c r="B170" s="69" t="s">
        <v>558</v>
      </c>
      <c r="C170" s="46" t="s">
        <v>559</v>
      </c>
      <c r="D170" s="47" t="s">
        <v>117</v>
      </c>
      <c r="E170" s="47" t="s">
        <v>256</v>
      </c>
      <c r="F170" s="47">
        <v>3</v>
      </c>
      <c r="G170" s="104"/>
      <c r="H170" s="47">
        <v>2</v>
      </c>
      <c r="I170" s="47" t="s">
        <v>45</v>
      </c>
      <c r="J170" s="47" t="s">
        <v>303</v>
      </c>
      <c r="K170" s="120">
        <v>111</v>
      </c>
      <c r="L170" s="50">
        <v>1989</v>
      </c>
      <c r="M170" s="51">
        <v>32798</v>
      </c>
      <c r="N170" s="52"/>
      <c r="O170" s="53"/>
      <c r="P170" s="53"/>
      <c r="Q170" s="54" t="s">
        <v>482</v>
      </c>
      <c r="R170" s="55"/>
      <c r="S170" s="56" t="s">
        <v>323</v>
      </c>
      <c r="T170" s="57" t="str">
        <f t="shared" si="32"/>
        <v>Na</v>
      </c>
      <c r="U170" s="56"/>
      <c r="V170" s="56"/>
      <c r="W170" s="56"/>
      <c r="X170" s="56"/>
      <c r="Y170" s="56"/>
      <c r="Z170" s="56"/>
      <c r="AA170" s="56"/>
      <c r="AC170" s="58">
        <f t="shared" si="33"/>
        <v>0</v>
      </c>
      <c r="AD170" s="58">
        <f t="shared" si="34"/>
        <v>0</v>
      </c>
      <c r="AE170" s="58">
        <f t="shared" si="35"/>
        <v>0</v>
      </c>
      <c r="AF170" s="58">
        <f t="shared" si="43"/>
        <v>0</v>
      </c>
      <c r="AG170" s="59"/>
      <c r="AH170" s="59">
        <f t="shared" si="40"/>
        <v>0</v>
      </c>
      <c r="AI170" s="59">
        <f t="shared" si="41"/>
        <v>0</v>
      </c>
      <c r="AJ170" s="59">
        <f t="shared" si="42"/>
        <v>0</v>
      </c>
    </row>
    <row r="171" spans="1:781" s="10" customFormat="1" ht="15.6" x14ac:dyDescent="0.3">
      <c r="A171" s="60">
        <v>3</v>
      </c>
      <c r="B171" s="69" t="s">
        <v>560</v>
      </c>
      <c r="C171" s="46" t="s">
        <v>187</v>
      </c>
      <c r="D171" s="47" t="s">
        <v>117</v>
      </c>
      <c r="E171" s="47" t="s">
        <v>256</v>
      </c>
      <c r="F171" s="47">
        <v>9</v>
      </c>
      <c r="G171" s="104">
        <v>74000</v>
      </c>
      <c r="H171" s="47">
        <v>1</v>
      </c>
      <c r="I171" s="47" t="s">
        <v>45</v>
      </c>
      <c r="J171" s="47" t="s">
        <v>75</v>
      </c>
      <c r="K171" s="120">
        <v>116</v>
      </c>
      <c r="L171" s="50">
        <v>1989</v>
      </c>
      <c r="M171" s="122">
        <v>32745</v>
      </c>
      <c r="N171" s="52">
        <v>38000</v>
      </c>
      <c r="O171" s="53">
        <v>0.1</v>
      </c>
      <c r="P171" s="53"/>
      <c r="Q171" s="54" t="s">
        <v>561</v>
      </c>
      <c r="R171" s="55"/>
      <c r="S171" s="56" t="s">
        <v>323</v>
      </c>
      <c r="T171" s="57" t="str">
        <f>C171</f>
        <v>Sand</v>
      </c>
      <c r="U171" s="56"/>
      <c r="V171" s="56"/>
      <c r="W171" s="56"/>
      <c r="X171" s="56"/>
      <c r="Y171" s="56"/>
      <c r="Z171" s="56"/>
      <c r="AA171" s="56"/>
      <c r="AC171" s="58">
        <f>N171/1896653</f>
        <v>2.0035293751677296E-2</v>
      </c>
      <c r="AD171" s="58">
        <f>O171/39</f>
        <v>2.5641025641025641E-3</v>
      </c>
      <c r="AE171" s="58">
        <f>P171/14</f>
        <v>0</v>
      </c>
      <c r="AF171" s="58">
        <f>SUM(AC171:AE171)</f>
        <v>2.2599396315779861E-2</v>
      </c>
      <c r="AG171" s="59"/>
      <c r="AH171" s="59">
        <f t="shared" si="40"/>
        <v>0</v>
      </c>
      <c r="AI171" s="59">
        <f t="shared" si="41"/>
        <v>0</v>
      </c>
      <c r="AJ171" s="59">
        <f t="shared" si="42"/>
        <v>2.2599396315779861E-2</v>
      </c>
    </row>
    <row r="172" spans="1:781" s="10" customFormat="1" ht="15.6" x14ac:dyDescent="0.3">
      <c r="A172" s="60">
        <v>3</v>
      </c>
      <c r="B172" s="69" t="s">
        <v>562</v>
      </c>
      <c r="C172" s="46" t="s">
        <v>563</v>
      </c>
      <c r="D172" s="47" t="s">
        <v>255</v>
      </c>
      <c r="E172" s="47" t="s">
        <v>256</v>
      </c>
      <c r="F172" s="47">
        <v>9</v>
      </c>
      <c r="G172" s="104">
        <v>37000</v>
      </c>
      <c r="H172" s="47">
        <v>2</v>
      </c>
      <c r="I172" s="47" t="s">
        <v>45</v>
      </c>
      <c r="J172" s="47" t="s">
        <v>51</v>
      </c>
      <c r="K172" s="120">
        <v>108</v>
      </c>
      <c r="L172" s="50">
        <v>1989</v>
      </c>
      <c r="M172" s="51">
        <v>32725</v>
      </c>
      <c r="N172" s="52">
        <v>100</v>
      </c>
      <c r="O172" s="53"/>
      <c r="P172" s="53"/>
      <c r="Q172" s="54" t="s">
        <v>482</v>
      </c>
      <c r="R172" s="55"/>
      <c r="S172" s="56"/>
      <c r="T172" s="57" t="str">
        <f t="shared" si="32"/>
        <v>Ag Pb</v>
      </c>
      <c r="U172" s="56"/>
      <c r="V172" s="56"/>
      <c r="W172" s="56"/>
      <c r="X172" s="56"/>
      <c r="Y172" s="56"/>
      <c r="Z172" s="56"/>
      <c r="AA172" s="56"/>
      <c r="AC172" s="58">
        <f t="shared" si="33"/>
        <v>5.2724457241256046E-5</v>
      </c>
      <c r="AD172" s="58">
        <f t="shared" si="34"/>
        <v>0</v>
      </c>
      <c r="AE172" s="58">
        <f t="shared" si="35"/>
        <v>0</v>
      </c>
      <c r="AF172" s="58">
        <f t="shared" si="43"/>
        <v>5.2724457241256046E-5</v>
      </c>
      <c r="AG172" s="59"/>
      <c r="AH172" s="59">
        <f t="shared" si="40"/>
        <v>0</v>
      </c>
      <c r="AI172" s="59">
        <f t="shared" si="41"/>
        <v>0</v>
      </c>
      <c r="AJ172" s="59">
        <f t="shared" si="42"/>
        <v>5.2724457241256046E-5</v>
      </c>
    </row>
    <row r="173" spans="1:781" s="10" customFormat="1" ht="15.6" x14ac:dyDescent="0.3">
      <c r="A173" s="60">
        <v>3</v>
      </c>
      <c r="B173" s="69" t="s">
        <v>564</v>
      </c>
      <c r="C173" s="46" t="s">
        <v>565</v>
      </c>
      <c r="D173" s="47" t="s">
        <v>325</v>
      </c>
      <c r="E173" s="47" t="s">
        <v>256</v>
      </c>
      <c r="F173" s="47">
        <v>5</v>
      </c>
      <c r="G173" s="104"/>
      <c r="H173" s="47">
        <v>1</v>
      </c>
      <c r="I173" s="47" t="s">
        <v>45</v>
      </c>
      <c r="J173" s="47" t="s">
        <v>260</v>
      </c>
      <c r="K173" s="120">
        <v>112</v>
      </c>
      <c r="L173" s="50">
        <v>1989</v>
      </c>
      <c r="M173" s="122">
        <v>32698</v>
      </c>
      <c r="N173" s="52">
        <v>300</v>
      </c>
      <c r="O173" s="53"/>
      <c r="P173" s="53"/>
      <c r="Q173" s="54" t="s">
        <v>482</v>
      </c>
      <c r="R173" s="55"/>
      <c r="S173" s="56" t="s">
        <v>323</v>
      </c>
      <c r="T173" s="57" t="str">
        <f>C173</f>
        <v>Clay</v>
      </c>
      <c r="U173" s="56"/>
      <c r="V173" s="56"/>
      <c r="W173" s="56"/>
      <c r="X173" s="56"/>
      <c r="Y173" s="56"/>
      <c r="Z173" s="56"/>
      <c r="AA173" s="56"/>
      <c r="AC173" s="58">
        <f>N173/1896653</f>
        <v>1.5817337172376815E-4</v>
      </c>
      <c r="AD173" s="58">
        <f>O173/39</f>
        <v>0</v>
      </c>
      <c r="AE173" s="58">
        <f>P173/14</f>
        <v>0</v>
      </c>
      <c r="AF173" s="58">
        <f>SUM(AC173:AE173)</f>
        <v>1.5817337172376815E-4</v>
      </c>
      <c r="AG173" s="59"/>
      <c r="AH173" s="59">
        <f t="shared" si="40"/>
        <v>0</v>
      </c>
      <c r="AI173" s="59">
        <f t="shared" si="41"/>
        <v>0</v>
      </c>
      <c r="AJ173" s="59">
        <f t="shared" si="42"/>
        <v>1.5817337172376815E-4</v>
      </c>
    </row>
    <row r="174" spans="1:781" s="10" customFormat="1" ht="57.6" customHeight="1" x14ac:dyDescent="0.3">
      <c r="A174" s="63">
        <v>2</v>
      </c>
      <c r="B174" s="69" t="s">
        <v>566</v>
      </c>
      <c r="C174" s="46" t="s">
        <v>97</v>
      </c>
      <c r="D174" s="47"/>
      <c r="E174" s="47"/>
      <c r="F174" s="47"/>
      <c r="G174" s="104">
        <v>1250000</v>
      </c>
      <c r="H174" s="47">
        <v>2</v>
      </c>
      <c r="I174" s="47" t="s">
        <v>45</v>
      </c>
      <c r="J174" s="47"/>
      <c r="K174" s="120"/>
      <c r="L174" s="50">
        <v>1989</v>
      </c>
      <c r="M174" s="117">
        <v>1989</v>
      </c>
      <c r="N174" s="52">
        <v>500000</v>
      </c>
      <c r="O174" s="53"/>
      <c r="P174" s="53"/>
      <c r="Q174" s="54" t="s">
        <v>567</v>
      </c>
      <c r="R174" s="55" t="s">
        <v>568</v>
      </c>
      <c r="S174" s="56"/>
      <c r="T174" s="57" t="str">
        <f t="shared" si="32"/>
        <v>Cu</v>
      </c>
      <c r="U174" s="56"/>
      <c r="V174" s="56"/>
      <c r="W174" s="56"/>
      <c r="X174" s="56"/>
      <c r="Y174" s="56"/>
      <c r="Z174" s="56"/>
      <c r="AA174" s="56"/>
      <c r="AC174" s="58">
        <f t="shared" si="33"/>
        <v>0.2636222862062802</v>
      </c>
      <c r="AD174" s="58">
        <f t="shared" si="34"/>
        <v>0</v>
      </c>
      <c r="AE174" s="58">
        <f t="shared" si="35"/>
        <v>0</v>
      </c>
      <c r="AF174" s="58">
        <f t="shared" si="43"/>
        <v>0.2636222862062802</v>
      </c>
      <c r="AG174" s="59"/>
      <c r="AH174" s="59">
        <f t="shared" si="40"/>
        <v>0</v>
      </c>
      <c r="AI174" s="59">
        <f t="shared" si="41"/>
        <v>0.2636222862062802</v>
      </c>
      <c r="AJ174" s="59">
        <f t="shared" si="42"/>
        <v>0</v>
      </c>
    </row>
    <row r="175" spans="1:781" s="10" customFormat="1" ht="15.6" x14ac:dyDescent="0.3">
      <c r="A175" s="60">
        <v>3</v>
      </c>
      <c r="B175" s="69" t="s">
        <v>569</v>
      </c>
      <c r="C175" s="46" t="s">
        <v>180</v>
      </c>
      <c r="D175" s="47" t="s">
        <v>274</v>
      </c>
      <c r="E175" s="47" t="s">
        <v>256</v>
      </c>
      <c r="F175" s="47"/>
      <c r="G175" s="104"/>
      <c r="H175" s="47">
        <v>2</v>
      </c>
      <c r="I175" s="47" t="s">
        <v>45</v>
      </c>
      <c r="J175" s="47" t="s">
        <v>159</v>
      </c>
      <c r="K175" s="120">
        <v>14</v>
      </c>
      <c r="L175" s="50">
        <v>1989</v>
      </c>
      <c r="M175" s="117">
        <v>1989</v>
      </c>
      <c r="N175" s="52"/>
      <c r="O175" s="53"/>
      <c r="P175" s="53"/>
      <c r="Q175" s="54" t="s">
        <v>482</v>
      </c>
      <c r="R175" s="55"/>
      <c r="S175" s="56" t="s">
        <v>323</v>
      </c>
      <c r="T175" s="57" t="str">
        <f t="shared" si="32"/>
        <v>P</v>
      </c>
      <c r="U175" s="56"/>
      <c r="V175" s="56"/>
      <c r="W175" s="56"/>
      <c r="X175" s="56"/>
      <c r="Y175" s="56"/>
      <c r="Z175" s="56"/>
      <c r="AA175" s="56"/>
      <c r="AC175" s="58">
        <f t="shared" si="33"/>
        <v>0</v>
      </c>
      <c r="AD175" s="58">
        <f t="shared" si="34"/>
        <v>0</v>
      </c>
      <c r="AE175" s="58">
        <f t="shared" si="35"/>
        <v>0</v>
      </c>
      <c r="AF175" s="58">
        <f t="shared" si="43"/>
        <v>0</v>
      </c>
      <c r="AG175" s="59"/>
      <c r="AH175" s="59">
        <f t="shared" si="40"/>
        <v>0</v>
      </c>
      <c r="AI175" s="59">
        <f t="shared" si="41"/>
        <v>0</v>
      </c>
      <c r="AJ175" s="59">
        <f t="shared" si="42"/>
        <v>0</v>
      </c>
    </row>
    <row r="176" spans="1:781" s="10" customFormat="1" ht="15.6" x14ac:dyDescent="0.3">
      <c r="A176" s="60">
        <v>3</v>
      </c>
      <c r="B176" s="69" t="s">
        <v>570</v>
      </c>
      <c r="C176" s="46" t="s">
        <v>116</v>
      </c>
      <c r="D176" s="47" t="s">
        <v>274</v>
      </c>
      <c r="E176" s="47" t="s">
        <v>302</v>
      </c>
      <c r="F176" s="47">
        <v>146</v>
      </c>
      <c r="G176" s="104">
        <v>27000000</v>
      </c>
      <c r="H176" s="47">
        <v>2</v>
      </c>
      <c r="I176" s="47" t="s">
        <v>45</v>
      </c>
      <c r="J176" s="47" t="s">
        <v>260</v>
      </c>
      <c r="K176" s="120">
        <v>34</v>
      </c>
      <c r="L176" s="50">
        <v>1989</v>
      </c>
      <c r="M176" s="117">
        <v>1989</v>
      </c>
      <c r="N176" s="52"/>
      <c r="O176" s="53"/>
      <c r="P176" s="53"/>
      <c r="Q176" s="54" t="s">
        <v>482</v>
      </c>
      <c r="R176" s="55"/>
      <c r="S176" s="56"/>
      <c r="T176" s="57" t="str">
        <f t="shared" si="32"/>
        <v>Mo</v>
      </c>
      <c r="U176" s="56"/>
      <c r="V176" s="56"/>
      <c r="W176" s="56"/>
      <c r="X176" s="56"/>
      <c r="Y176" s="56"/>
      <c r="Z176" s="56"/>
      <c r="AA176" s="56"/>
      <c r="AC176" s="58">
        <f t="shared" si="33"/>
        <v>0</v>
      </c>
      <c r="AD176" s="58">
        <f t="shared" si="34"/>
        <v>0</v>
      </c>
      <c r="AE176" s="58">
        <f t="shared" si="35"/>
        <v>0</v>
      </c>
      <c r="AF176" s="58">
        <f t="shared" si="43"/>
        <v>0</v>
      </c>
      <c r="AG176" s="59"/>
      <c r="AH176" s="59">
        <f t="shared" si="40"/>
        <v>0</v>
      </c>
      <c r="AI176" s="59">
        <f t="shared" si="41"/>
        <v>0</v>
      </c>
      <c r="AJ176" s="59">
        <f t="shared" si="42"/>
        <v>0</v>
      </c>
    </row>
    <row r="177" spans="1:781" s="10" customFormat="1" ht="15.6" x14ac:dyDescent="0.3">
      <c r="A177" s="60">
        <v>3</v>
      </c>
      <c r="B177" s="69" t="s">
        <v>571</v>
      </c>
      <c r="C177" s="46" t="s">
        <v>332</v>
      </c>
      <c r="D177" s="47" t="s">
        <v>117</v>
      </c>
      <c r="E177" s="47" t="s">
        <v>256</v>
      </c>
      <c r="F177" s="47">
        <v>12</v>
      </c>
      <c r="G177" s="104">
        <v>3300000</v>
      </c>
      <c r="H177" s="47">
        <v>1</v>
      </c>
      <c r="I177" s="47" t="s">
        <v>45</v>
      </c>
      <c r="J177" s="47" t="s">
        <v>51</v>
      </c>
      <c r="K177" s="120">
        <v>163</v>
      </c>
      <c r="L177" s="50">
        <v>1988</v>
      </c>
      <c r="M177" s="113">
        <v>32387</v>
      </c>
      <c r="N177" s="52">
        <v>4600</v>
      </c>
      <c r="O177" s="53"/>
      <c r="P177" s="53"/>
      <c r="Q177" s="54" t="s">
        <v>482</v>
      </c>
      <c r="R177" s="55"/>
      <c r="S177" s="56" t="s">
        <v>323</v>
      </c>
      <c r="T177" s="57" t="str">
        <f t="shared" si="32"/>
        <v>Limestone</v>
      </c>
      <c r="U177" s="56"/>
      <c r="V177" s="56"/>
      <c r="W177" s="56"/>
      <c r="X177" s="56"/>
      <c r="Y177" s="56"/>
      <c r="Z177" s="56"/>
      <c r="AA177" s="56"/>
      <c r="AC177" s="58">
        <f t="shared" si="33"/>
        <v>2.4253250330977779E-3</v>
      </c>
      <c r="AD177" s="58">
        <f t="shared" si="34"/>
        <v>0</v>
      </c>
      <c r="AE177" s="58">
        <f t="shared" si="35"/>
        <v>0</v>
      </c>
      <c r="AF177" s="58">
        <f t="shared" si="43"/>
        <v>2.4253250330977779E-3</v>
      </c>
      <c r="AG177" s="59"/>
      <c r="AH177" s="59">
        <f t="shared" si="40"/>
        <v>0</v>
      </c>
      <c r="AI177" s="59">
        <f t="shared" si="41"/>
        <v>0</v>
      </c>
      <c r="AJ177" s="59">
        <f t="shared" si="42"/>
        <v>2.4253250330977779E-3</v>
      </c>
    </row>
    <row r="178" spans="1:781" s="10" customFormat="1" ht="15.6" x14ac:dyDescent="0.3">
      <c r="A178" s="82">
        <v>1</v>
      </c>
      <c r="B178" s="69" t="s">
        <v>572</v>
      </c>
      <c r="C178" s="46" t="s">
        <v>116</v>
      </c>
      <c r="D178" s="47" t="s">
        <v>117</v>
      </c>
      <c r="E178" s="47"/>
      <c r="F178" s="47">
        <v>40</v>
      </c>
      <c r="G178" s="104"/>
      <c r="H178" s="47">
        <v>1</v>
      </c>
      <c r="I178" s="47" t="s">
        <v>45</v>
      </c>
      <c r="J178" s="47" t="s">
        <v>51</v>
      </c>
      <c r="K178" s="120">
        <v>195</v>
      </c>
      <c r="L178" s="50">
        <v>1988</v>
      </c>
      <c r="M178" s="51">
        <v>32263</v>
      </c>
      <c r="N178" s="52">
        <v>700000</v>
      </c>
      <c r="O178" s="53"/>
      <c r="P178" s="53">
        <v>20</v>
      </c>
      <c r="Q178" s="54" t="s">
        <v>415</v>
      </c>
      <c r="R178" s="55"/>
      <c r="S178" s="56"/>
      <c r="T178" s="57" t="str">
        <f t="shared" si="32"/>
        <v>Mo</v>
      </c>
      <c r="U178" s="56"/>
      <c r="V178" s="56"/>
      <c r="W178" s="56"/>
      <c r="X178" s="56"/>
      <c r="Y178" s="56"/>
      <c r="Z178" s="56"/>
      <c r="AA178" s="56"/>
      <c r="AC178" s="58">
        <f t="shared" si="33"/>
        <v>0.36907120068879229</v>
      </c>
      <c r="AD178" s="58">
        <f t="shared" si="34"/>
        <v>0</v>
      </c>
      <c r="AE178" s="58">
        <f t="shared" si="35"/>
        <v>1.4285714285714286</v>
      </c>
      <c r="AF178" s="58">
        <f t="shared" si="43"/>
        <v>1.797642629260221</v>
      </c>
      <c r="AG178" s="59"/>
      <c r="AH178" s="59">
        <f t="shared" si="40"/>
        <v>1.797642629260221</v>
      </c>
      <c r="AI178" s="59">
        <f t="shared" si="41"/>
        <v>0</v>
      </c>
      <c r="AJ178" s="59">
        <f t="shared" si="42"/>
        <v>0</v>
      </c>
    </row>
    <row r="179" spans="1:781" s="10" customFormat="1" ht="15.6" x14ac:dyDescent="0.3">
      <c r="A179" s="63">
        <v>2</v>
      </c>
      <c r="B179" s="69" t="s">
        <v>573</v>
      </c>
      <c r="C179" s="46" t="s">
        <v>66</v>
      </c>
      <c r="D179" s="47" t="s">
        <v>255</v>
      </c>
      <c r="E179" s="47" t="s">
        <v>158</v>
      </c>
      <c r="F179" s="47">
        <v>85</v>
      </c>
      <c r="G179" s="104">
        <v>1000000</v>
      </c>
      <c r="H179" s="47">
        <v>2</v>
      </c>
      <c r="I179" s="47" t="s">
        <v>45</v>
      </c>
      <c r="J179" s="47" t="s">
        <v>46</v>
      </c>
      <c r="K179" s="120">
        <v>121</v>
      </c>
      <c r="L179" s="50">
        <v>1988</v>
      </c>
      <c r="M179" s="51">
        <v>32161</v>
      </c>
      <c r="N179" s="52">
        <v>250000</v>
      </c>
      <c r="O179" s="53"/>
      <c r="P179" s="53"/>
      <c r="Q179" s="54" t="s">
        <v>415</v>
      </c>
      <c r="R179" s="55"/>
      <c r="S179" s="56" t="s">
        <v>323</v>
      </c>
      <c r="T179" s="57" t="str">
        <f t="shared" si="32"/>
        <v>Coal</v>
      </c>
      <c r="U179" s="56"/>
      <c r="V179" s="56"/>
      <c r="W179" s="56"/>
      <c r="X179" s="56"/>
      <c r="Y179" s="56"/>
      <c r="Z179" s="56"/>
      <c r="AA179" s="56"/>
      <c r="AC179" s="58">
        <f t="shared" si="33"/>
        <v>0.1318111431031401</v>
      </c>
      <c r="AD179" s="58">
        <f t="shared" si="34"/>
        <v>0</v>
      </c>
      <c r="AE179" s="58">
        <f t="shared" si="35"/>
        <v>0</v>
      </c>
      <c r="AF179" s="58">
        <f t="shared" si="43"/>
        <v>0.1318111431031401</v>
      </c>
      <c r="AG179" s="59"/>
      <c r="AH179" s="59">
        <f t="shared" si="40"/>
        <v>0</v>
      </c>
      <c r="AI179" s="59">
        <f t="shared" si="41"/>
        <v>0.1318111431031401</v>
      </c>
      <c r="AJ179" s="59">
        <f t="shared" si="42"/>
        <v>0</v>
      </c>
    </row>
    <row r="180" spans="1:781" s="106" customFormat="1" ht="36" x14ac:dyDescent="0.3">
      <c r="A180" s="60">
        <v>3</v>
      </c>
      <c r="B180" s="69" t="s">
        <v>574</v>
      </c>
      <c r="C180" s="46" t="s">
        <v>180</v>
      </c>
      <c r="D180" s="47"/>
      <c r="E180" s="47"/>
      <c r="F180" s="47"/>
      <c r="G180" s="104"/>
      <c r="H180" s="47">
        <v>1</v>
      </c>
      <c r="I180" s="47" t="s">
        <v>45</v>
      </c>
      <c r="J180" s="47" t="s">
        <v>188</v>
      </c>
      <c r="K180" s="120"/>
      <c r="L180" s="50">
        <v>1988</v>
      </c>
      <c r="M180" s="117">
        <v>1988</v>
      </c>
      <c r="N180" s="52">
        <v>246</v>
      </c>
      <c r="O180" s="53"/>
      <c r="P180" s="53"/>
      <c r="Q180" s="54" t="s">
        <v>444</v>
      </c>
      <c r="R180" s="55" t="s">
        <v>575</v>
      </c>
      <c r="S180" s="56" t="s">
        <v>323</v>
      </c>
      <c r="T180" s="57" t="str">
        <f t="shared" si="32"/>
        <v>P</v>
      </c>
      <c r="U180" s="56"/>
      <c r="V180" s="56"/>
      <c r="W180" s="56"/>
      <c r="X180" s="56"/>
      <c r="Y180" s="56"/>
      <c r="Z180" s="56"/>
      <c r="AA180" s="56"/>
      <c r="AB180" s="10"/>
      <c r="AC180" s="58">
        <f t="shared" si="33"/>
        <v>1.2970216481348988E-4</v>
      </c>
      <c r="AD180" s="58">
        <f t="shared" si="34"/>
        <v>0</v>
      </c>
      <c r="AE180" s="58">
        <f t="shared" si="35"/>
        <v>0</v>
      </c>
      <c r="AF180" s="58">
        <f t="shared" si="43"/>
        <v>1.2970216481348988E-4</v>
      </c>
      <c r="AG180" s="59"/>
      <c r="AH180" s="59">
        <f t="shared" si="40"/>
        <v>0</v>
      </c>
      <c r="AI180" s="59">
        <f t="shared" si="41"/>
        <v>0</v>
      </c>
      <c r="AJ180" s="59">
        <f t="shared" si="42"/>
        <v>1.2970216481348988E-4</v>
      </c>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c r="IW180" s="10"/>
      <c r="IX180" s="10"/>
      <c r="IY180" s="10"/>
      <c r="IZ180" s="10"/>
      <c r="JA180" s="10"/>
      <c r="JB180" s="10"/>
      <c r="JC180" s="10"/>
      <c r="JD180" s="10"/>
      <c r="JE180" s="10"/>
      <c r="JF180" s="10"/>
      <c r="JG180" s="10"/>
      <c r="JH180" s="10"/>
      <c r="JI180" s="10"/>
      <c r="JJ180" s="10"/>
      <c r="JK180" s="10"/>
      <c r="JL180" s="10"/>
      <c r="JM180" s="10"/>
      <c r="JN180" s="10"/>
      <c r="JO180" s="10"/>
      <c r="JP180" s="10"/>
      <c r="JQ180" s="10"/>
      <c r="JR180" s="10"/>
      <c r="JS180" s="10"/>
      <c r="JT180" s="10"/>
      <c r="JU180" s="10"/>
      <c r="JV180" s="10"/>
      <c r="JW180" s="10"/>
      <c r="JX180" s="10"/>
      <c r="JY180" s="10"/>
      <c r="JZ180" s="10"/>
      <c r="KA180" s="10"/>
      <c r="KB180" s="10"/>
      <c r="KC180" s="10"/>
      <c r="KD180" s="10"/>
      <c r="KE180" s="10"/>
      <c r="KF180" s="10"/>
      <c r="KG180" s="10"/>
      <c r="KH180" s="10"/>
      <c r="KI180" s="10"/>
      <c r="KJ180" s="10"/>
      <c r="KK180" s="10"/>
      <c r="KL180" s="10"/>
      <c r="KM180" s="10"/>
      <c r="KN180" s="10"/>
      <c r="KO180" s="10"/>
      <c r="KP180" s="10"/>
      <c r="KQ180" s="10"/>
      <c r="KR180" s="10"/>
      <c r="KS180" s="10"/>
      <c r="KT180" s="10"/>
      <c r="KU180" s="10"/>
      <c r="KV180" s="10"/>
      <c r="KW180" s="10"/>
      <c r="KX180" s="10"/>
      <c r="KY180" s="10"/>
      <c r="KZ180" s="10"/>
      <c r="LA180" s="10"/>
      <c r="LB180" s="10"/>
      <c r="LC180" s="10"/>
      <c r="LD180" s="10"/>
      <c r="LE180" s="10"/>
      <c r="LF180" s="10"/>
      <c r="LG180" s="10"/>
      <c r="LH180" s="10"/>
      <c r="LI180" s="10"/>
      <c r="LJ180" s="10"/>
      <c r="LK180" s="10"/>
      <c r="LL180" s="10"/>
      <c r="LM180" s="10"/>
      <c r="LN180" s="10"/>
      <c r="LO180" s="10"/>
      <c r="LP180" s="10"/>
      <c r="LQ180" s="10"/>
      <c r="LR180" s="10"/>
      <c r="LS180" s="10"/>
      <c r="LT180" s="10"/>
      <c r="LU180" s="10"/>
      <c r="LV180" s="10"/>
      <c r="LW180" s="10"/>
      <c r="LX180" s="10"/>
      <c r="LY180" s="10"/>
      <c r="LZ180" s="10"/>
      <c r="MA180" s="10"/>
      <c r="MB180" s="10"/>
      <c r="MC180" s="10"/>
      <c r="MD180" s="10"/>
      <c r="ME180" s="10"/>
      <c r="MF180" s="10"/>
      <c r="MG180" s="10"/>
      <c r="MH180" s="10"/>
      <c r="MI180" s="10"/>
      <c r="MJ180" s="10"/>
      <c r="MK180" s="10"/>
      <c r="ML180" s="10"/>
      <c r="MM180" s="10"/>
      <c r="MN180" s="10"/>
      <c r="MO180" s="10"/>
      <c r="MP180" s="10"/>
      <c r="MQ180" s="10"/>
      <c r="MR180" s="10"/>
      <c r="MS180" s="10"/>
      <c r="MT180" s="10"/>
      <c r="MU180" s="10"/>
      <c r="MV180" s="10"/>
      <c r="MW180" s="10"/>
      <c r="MX180" s="10"/>
      <c r="MY180" s="10"/>
      <c r="MZ180" s="10"/>
      <c r="NA180" s="10"/>
      <c r="NB180" s="10"/>
      <c r="NC180" s="10"/>
      <c r="ND180" s="10"/>
      <c r="NE180" s="10"/>
      <c r="NF180" s="10"/>
      <c r="NG180" s="10"/>
      <c r="NH180" s="10"/>
      <c r="NI180" s="10"/>
      <c r="NJ180" s="10"/>
      <c r="NK180" s="10"/>
      <c r="NL180" s="10"/>
      <c r="NM180" s="10"/>
      <c r="NN180" s="10"/>
      <c r="NO180" s="10"/>
      <c r="NP180" s="10"/>
      <c r="NQ180" s="10"/>
      <c r="NR180" s="10"/>
      <c r="NS180" s="10"/>
      <c r="NT180" s="10"/>
      <c r="NU180" s="10"/>
      <c r="NV180" s="10"/>
      <c r="NW180" s="10"/>
      <c r="NX180" s="10"/>
      <c r="NY180" s="10"/>
      <c r="NZ180" s="10"/>
      <c r="OA180" s="10"/>
      <c r="OB180" s="10"/>
      <c r="OC180" s="10"/>
      <c r="OD180" s="10"/>
      <c r="OE180" s="10"/>
      <c r="OF180" s="10"/>
      <c r="OG180" s="10"/>
      <c r="OH180" s="10"/>
      <c r="OI180" s="10"/>
      <c r="OJ180" s="10"/>
      <c r="OK180" s="10"/>
      <c r="OL180" s="10"/>
      <c r="OM180" s="10"/>
      <c r="ON180" s="10"/>
      <c r="OO180" s="10"/>
      <c r="OP180" s="10"/>
      <c r="OQ180" s="10"/>
      <c r="OR180" s="10"/>
      <c r="OS180" s="10"/>
      <c r="OT180" s="10"/>
      <c r="OU180" s="10"/>
      <c r="OV180" s="10"/>
      <c r="OW180" s="10"/>
      <c r="OX180" s="10"/>
      <c r="OY180" s="10"/>
      <c r="OZ180" s="10"/>
      <c r="PA180" s="10"/>
      <c r="PB180" s="10"/>
      <c r="PC180" s="10"/>
      <c r="PD180" s="10"/>
      <c r="PE180" s="10"/>
      <c r="PF180" s="10"/>
      <c r="PG180" s="10"/>
      <c r="PH180" s="10"/>
      <c r="PI180" s="10"/>
      <c r="PJ180" s="10"/>
      <c r="PK180" s="10"/>
      <c r="PL180" s="10"/>
      <c r="PM180" s="10"/>
      <c r="PN180" s="10"/>
      <c r="PO180" s="10"/>
      <c r="PP180" s="10"/>
      <c r="PQ180" s="10"/>
      <c r="PR180" s="10"/>
      <c r="PS180" s="10"/>
      <c r="PT180" s="10"/>
      <c r="PU180" s="10"/>
      <c r="PV180" s="10"/>
      <c r="PW180" s="10"/>
      <c r="PX180" s="10"/>
      <c r="PY180" s="10"/>
      <c r="PZ180" s="10"/>
      <c r="QA180" s="10"/>
      <c r="QB180" s="10"/>
      <c r="QC180" s="10"/>
      <c r="QD180" s="10"/>
      <c r="QE180" s="10"/>
      <c r="QF180" s="10"/>
      <c r="QG180" s="10"/>
      <c r="QH180" s="10"/>
      <c r="QI180" s="10"/>
      <c r="QJ180" s="10"/>
      <c r="QK180" s="10"/>
      <c r="QL180" s="10"/>
      <c r="QM180" s="10"/>
      <c r="QN180" s="10"/>
      <c r="QO180" s="10"/>
      <c r="QP180" s="10"/>
      <c r="QQ180" s="10"/>
      <c r="QR180" s="10"/>
      <c r="QS180" s="10"/>
      <c r="QT180" s="10"/>
      <c r="QU180" s="10"/>
      <c r="QV180" s="10"/>
      <c r="QW180" s="10"/>
      <c r="QX180" s="10"/>
      <c r="QY180" s="10"/>
      <c r="QZ180" s="10"/>
      <c r="RA180" s="10"/>
      <c r="RB180" s="10"/>
      <c r="RC180" s="10"/>
      <c r="RD180" s="10"/>
      <c r="RE180" s="10"/>
      <c r="RF180" s="10"/>
      <c r="RG180" s="10"/>
      <c r="RH180" s="10"/>
      <c r="RI180" s="10"/>
      <c r="RJ180" s="10"/>
      <c r="RK180" s="10"/>
      <c r="RL180" s="10"/>
      <c r="RM180" s="10"/>
      <c r="RN180" s="10"/>
      <c r="RO180" s="10"/>
      <c r="RP180" s="10"/>
      <c r="RQ180" s="10"/>
      <c r="RR180" s="10"/>
      <c r="RS180" s="10"/>
      <c r="RT180" s="10"/>
      <c r="RU180" s="10"/>
      <c r="RV180" s="10"/>
      <c r="RW180" s="10"/>
      <c r="RX180" s="10"/>
      <c r="RY180" s="10"/>
      <c r="RZ180" s="10"/>
      <c r="SA180" s="10"/>
      <c r="SB180" s="10"/>
      <c r="SC180" s="10"/>
      <c r="SD180" s="10"/>
      <c r="SE180" s="10"/>
      <c r="SF180" s="10"/>
      <c r="SG180" s="10"/>
      <c r="SH180" s="10"/>
      <c r="SI180" s="10"/>
      <c r="SJ180" s="10"/>
      <c r="SK180" s="10"/>
      <c r="SL180" s="10"/>
      <c r="SM180" s="10"/>
      <c r="SN180" s="10"/>
      <c r="SO180" s="10"/>
      <c r="SP180" s="10"/>
      <c r="SQ180" s="10"/>
      <c r="SR180" s="10"/>
      <c r="SS180" s="10"/>
      <c r="ST180" s="10"/>
      <c r="SU180" s="10"/>
      <c r="SV180" s="10"/>
      <c r="SW180" s="10"/>
      <c r="SX180" s="10"/>
      <c r="SY180" s="10"/>
      <c r="SZ180" s="10"/>
      <c r="TA180" s="10"/>
      <c r="TB180" s="10"/>
      <c r="TC180" s="10"/>
      <c r="TD180" s="10"/>
      <c r="TE180" s="10"/>
      <c r="TF180" s="10"/>
      <c r="TG180" s="10"/>
      <c r="TH180" s="10"/>
      <c r="TI180" s="10"/>
      <c r="TJ180" s="10"/>
      <c r="TK180" s="10"/>
      <c r="TL180" s="10"/>
      <c r="TM180" s="10"/>
      <c r="TN180" s="10"/>
      <c r="TO180" s="10"/>
      <c r="TP180" s="10"/>
      <c r="TQ180" s="10"/>
      <c r="TR180" s="10"/>
      <c r="TS180" s="10"/>
      <c r="TT180" s="10"/>
      <c r="TU180" s="10"/>
      <c r="TV180" s="10"/>
      <c r="TW180" s="10"/>
      <c r="TX180" s="10"/>
      <c r="TY180" s="10"/>
      <c r="TZ180" s="10"/>
      <c r="UA180" s="10"/>
      <c r="UB180" s="10"/>
      <c r="UC180" s="10"/>
      <c r="UD180" s="10"/>
      <c r="UE180" s="10"/>
      <c r="UF180" s="10"/>
      <c r="UG180" s="10"/>
      <c r="UH180" s="10"/>
      <c r="UI180" s="10"/>
      <c r="UJ180" s="10"/>
      <c r="UK180" s="10"/>
      <c r="UL180" s="10"/>
      <c r="UM180" s="10"/>
      <c r="UN180" s="10"/>
      <c r="UO180" s="10"/>
      <c r="UP180" s="10"/>
      <c r="UQ180" s="10"/>
      <c r="UR180" s="10"/>
      <c r="US180" s="10"/>
      <c r="UT180" s="10"/>
      <c r="UU180" s="10"/>
      <c r="UV180" s="10"/>
      <c r="UW180" s="10"/>
      <c r="UX180" s="10"/>
      <c r="UY180" s="10"/>
      <c r="UZ180" s="10"/>
      <c r="VA180" s="10"/>
      <c r="VB180" s="10"/>
      <c r="VC180" s="10"/>
      <c r="VD180" s="10"/>
      <c r="VE180" s="10"/>
      <c r="VF180" s="10"/>
      <c r="VG180" s="10"/>
      <c r="VH180" s="10"/>
      <c r="VI180" s="10"/>
      <c r="VJ180" s="10"/>
      <c r="VK180" s="10"/>
      <c r="VL180" s="10"/>
      <c r="VM180" s="10"/>
      <c r="VN180" s="10"/>
      <c r="VO180" s="10"/>
      <c r="VP180" s="10"/>
      <c r="VQ180" s="10"/>
      <c r="VR180" s="10"/>
      <c r="VS180" s="10"/>
      <c r="VT180" s="10"/>
      <c r="VU180" s="10"/>
      <c r="VV180" s="10"/>
      <c r="VW180" s="10"/>
      <c r="VX180" s="10"/>
      <c r="VY180" s="10"/>
      <c r="VZ180" s="10"/>
      <c r="WA180" s="10"/>
      <c r="WB180" s="10"/>
      <c r="WC180" s="10"/>
      <c r="WD180" s="10"/>
      <c r="WE180" s="10"/>
      <c r="WF180" s="10"/>
      <c r="WG180" s="10"/>
      <c r="WH180" s="10"/>
      <c r="WI180" s="10"/>
      <c r="WJ180" s="10"/>
      <c r="WK180" s="10"/>
      <c r="WL180" s="10"/>
      <c r="WM180" s="10"/>
      <c r="WN180" s="10"/>
      <c r="WO180" s="10"/>
      <c r="WP180" s="10"/>
      <c r="WQ180" s="10"/>
      <c r="WR180" s="10"/>
      <c r="WS180" s="10"/>
      <c r="WT180" s="10"/>
      <c r="WU180" s="10"/>
      <c r="WV180" s="10"/>
      <c r="WW180" s="10"/>
      <c r="WX180" s="10"/>
      <c r="WY180" s="10"/>
      <c r="WZ180" s="10"/>
      <c r="XA180" s="10"/>
      <c r="XB180" s="10"/>
      <c r="XC180" s="10"/>
      <c r="XD180" s="10"/>
      <c r="XE180" s="10"/>
      <c r="XF180" s="10"/>
      <c r="XG180" s="10"/>
      <c r="XH180" s="10"/>
      <c r="XI180" s="10"/>
      <c r="XJ180" s="10"/>
      <c r="XK180" s="10"/>
      <c r="XL180" s="10"/>
      <c r="XM180" s="10"/>
      <c r="XN180" s="10"/>
      <c r="XO180" s="10"/>
      <c r="XP180" s="10"/>
      <c r="XQ180" s="10"/>
      <c r="XR180" s="10"/>
      <c r="XS180" s="10"/>
      <c r="XT180" s="10"/>
      <c r="XU180" s="10"/>
      <c r="XV180" s="10"/>
      <c r="XW180" s="10"/>
      <c r="XX180" s="10"/>
      <c r="XY180" s="10"/>
      <c r="XZ180" s="10"/>
      <c r="YA180" s="10"/>
      <c r="YB180" s="10"/>
      <c r="YC180" s="10"/>
      <c r="YD180" s="10"/>
      <c r="YE180" s="10"/>
      <c r="YF180" s="10"/>
      <c r="YG180" s="10"/>
      <c r="YH180" s="10"/>
      <c r="YI180" s="10"/>
      <c r="YJ180" s="10"/>
      <c r="YK180" s="10"/>
      <c r="YL180" s="10"/>
      <c r="YM180" s="10"/>
      <c r="YN180" s="10"/>
      <c r="YO180" s="10"/>
      <c r="YP180" s="10"/>
      <c r="YQ180" s="10"/>
      <c r="YR180" s="10"/>
      <c r="YS180" s="10"/>
      <c r="YT180" s="10"/>
      <c r="YU180" s="10"/>
      <c r="YV180" s="10"/>
      <c r="YW180" s="10"/>
      <c r="YX180" s="10"/>
      <c r="YY180" s="10"/>
      <c r="YZ180" s="10"/>
      <c r="ZA180" s="10"/>
      <c r="ZB180" s="10"/>
      <c r="ZC180" s="10"/>
      <c r="ZD180" s="10"/>
      <c r="ZE180" s="10"/>
      <c r="ZF180" s="10"/>
      <c r="ZG180" s="10"/>
      <c r="ZH180" s="10"/>
      <c r="ZI180" s="10"/>
      <c r="ZJ180" s="10"/>
      <c r="ZK180" s="10"/>
      <c r="ZL180" s="10"/>
      <c r="ZM180" s="10"/>
      <c r="ZN180" s="10"/>
      <c r="ZO180" s="10"/>
      <c r="ZP180" s="10"/>
      <c r="ZQ180" s="10"/>
      <c r="ZR180" s="10"/>
      <c r="ZS180" s="10"/>
      <c r="ZT180" s="10"/>
      <c r="ZU180" s="10"/>
      <c r="ZV180" s="10"/>
      <c r="ZW180" s="10"/>
      <c r="ZX180" s="10"/>
      <c r="ZY180" s="10"/>
      <c r="ZZ180" s="10"/>
      <c r="AAA180" s="10"/>
      <c r="AAB180" s="10"/>
      <c r="AAC180" s="10"/>
      <c r="AAD180" s="10"/>
      <c r="AAE180" s="10"/>
      <c r="AAF180" s="10"/>
      <c r="AAG180" s="10"/>
      <c r="AAH180" s="10"/>
      <c r="AAI180" s="10"/>
      <c r="AAJ180" s="10"/>
      <c r="AAK180" s="10"/>
      <c r="AAL180" s="10"/>
      <c r="AAM180" s="10"/>
      <c r="AAN180" s="10"/>
      <c r="AAO180" s="10"/>
      <c r="AAP180" s="10"/>
      <c r="AAQ180" s="10"/>
      <c r="AAR180" s="10"/>
      <c r="AAS180" s="10"/>
      <c r="AAT180" s="10"/>
      <c r="AAU180" s="10"/>
      <c r="AAV180" s="10"/>
      <c r="AAW180" s="10"/>
      <c r="AAX180" s="10"/>
      <c r="AAY180" s="10"/>
      <c r="AAZ180" s="10"/>
      <c r="ABA180" s="10"/>
      <c r="ABB180" s="10"/>
      <c r="ABC180" s="10"/>
      <c r="ABD180" s="10"/>
      <c r="ABE180" s="10"/>
      <c r="ABF180" s="10"/>
      <c r="ABG180" s="10"/>
      <c r="ABH180" s="10"/>
      <c r="ABI180" s="10"/>
      <c r="ABJ180" s="10"/>
      <c r="ABK180" s="10"/>
      <c r="ABL180" s="10"/>
      <c r="ABM180" s="10"/>
      <c r="ABN180" s="10"/>
      <c r="ABO180" s="10"/>
      <c r="ABP180" s="10"/>
      <c r="ABQ180" s="10"/>
      <c r="ABR180" s="10"/>
      <c r="ABS180" s="10"/>
      <c r="ABT180" s="10"/>
      <c r="ABU180" s="10"/>
      <c r="ABV180" s="10"/>
      <c r="ABW180" s="10"/>
      <c r="ABX180" s="10"/>
      <c r="ABY180" s="10"/>
      <c r="ABZ180" s="10"/>
      <c r="ACA180" s="10"/>
      <c r="ACB180" s="10"/>
      <c r="ACC180" s="10"/>
      <c r="ACD180" s="10"/>
      <c r="ACE180" s="10"/>
      <c r="ACF180" s="10"/>
      <c r="ACG180" s="10"/>
      <c r="ACH180" s="10"/>
      <c r="ACI180" s="10"/>
      <c r="ACJ180" s="10"/>
      <c r="ACK180" s="10"/>
      <c r="ACL180" s="10"/>
      <c r="ACM180" s="10"/>
      <c r="ACN180" s="10"/>
      <c r="ACO180" s="10"/>
      <c r="ACP180" s="10"/>
      <c r="ACQ180" s="10"/>
      <c r="ACR180" s="10"/>
      <c r="ACS180" s="10"/>
      <c r="ACT180" s="10"/>
      <c r="ACU180" s="10"/>
      <c r="ACV180" s="10"/>
      <c r="ACW180" s="10"/>
      <c r="ACX180" s="10"/>
      <c r="ACY180" s="10"/>
      <c r="ACZ180" s="10"/>
      <c r="ADA180" s="10"/>
    </row>
    <row r="181" spans="1:781" s="10" customFormat="1" ht="15.6" x14ac:dyDescent="0.3">
      <c r="A181" s="60">
        <v>3</v>
      </c>
      <c r="B181" s="69" t="s">
        <v>576</v>
      </c>
      <c r="C181" s="46" t="s">
        <v>332</v>
      </c>
      <c r="D181" s="47" t="s">
        <v>255</v>
      </c>
      <c r="E181" s="47" t="s">
        <v>256</v>
      </c>
      <c r="F181" s="47">
        <v>12</v>
      </c>
      <c r="G181" s="104"/>
      <c r="H181" s="47">
        <v>2</v>
      </c>
      <c r="I181" s="47" t="s">
        <v>45</v>
      </c>
      <c r="J181" s="47" t="s">
        <v>159</v>
      </c>
      <c r="K181" s="120">
        <v>164</v>
      </c>
      <c r="L181" s="50">
        <v>1988</v>
      </c>
      <c r="M181" s="117">
        <v>1988</v>
      </c>
      <c r="N181" s="52"/>
      <c r="O181" s="53"/>
      <c r="P181" s="53"/>
      <c r="Q181" s="54" t="s">
        <v>482</v>
      </c>
      <c r="R181" s="55"/>
      <c r="S181" s="56" t="s">
        <v>323</v>
      </c>
      <c r="T181" s="57" t="str">
        <f t="shared" si="32"/>
        <v>Limestone</v>
      </c>
      <c r="U181" s="56"/>
      <c r="V181" s="56"/>
      <c r="W181" s="56"/>
      <c r="X181" s="56"/>
      <c r="Y181" s="56"/>
      <c r="Z181" s="56"/>
      <c r="AA181" s="56"/>
      <c r="AC181" s="58">
        <f t="shared" si="33"/>
        <v>0</v>
      </c>
      <c r="AD181" s="58">
        <f t="shared" si="34"/>
        <v>0</v>
      </c>
      <c r="AE181" s="58">
        <f t="shared" si="35"/>
        <v>0</v>
      </c>
      <c r="AF181" s="58">
        <f t="shared" si="43"/>
        <v>0</v>
      </c>
      <c r="AG181" s="59"/>
      <c r="AH181" s="59">
        <f t="shared" si="40"/>
        <v>0</v>
      </c>
      <c r="AI181" s="59">
        <f t="shared" si="41"/>
        <v>0</v>
      </c>
      <c r="AJ181" s="59">
        <f t="shared" si="42"/>
        <v>0</v>
      </c>
    </row>
    <row r="182" spans="1:781" s="106" customFormat="1" ht="15.6" x14ac:dyDescent="0.3">
      <c r="A182" s="66">
        <v>4</v>
      </c>
      <c r="B182" s="69" t="s">
        <v>577</v>
      </c>
      <c r="C182" s="46" t="s">
        <v>70</v>
      </c>
      <c r="D182" s="47" t="s">
        <v>325</v>
      </c>
      <c r="E182" s="47" t="s">
        <v>188</v>
      </c>
      <c r="F182" s="47">
        <v>27</v>
      </c>
      <c r="G182" s="104">
        <v>1500000</v>
      </c>
      <c r="H182" s="47">
        <v>3</v>
      </c>
      <c r="I182" s="47" t="s">
        <v>149</v>
      </c>
      <c r="J182" s="47" t="s">
        <v>149</v>
      </c>
      <c r="K182" s="120">
        <v>98</v>
      </c>
      <c r="L182" s="50">
        <v>1988</v>
      </c>
      <c r="M182" s="117">
        <v>1988</v>
      </c>
      <c r="N182" s="52"/>
      <c r="O182" s="53"/>
      <c r="P182" s="53"/>
      <c r="Q182" s="54" t="s">
        <v>482</v>
      </c>
      <c r="R182" s="55"/>
      <c r="S182" s="56"/>
      <c r="T182" s="57" t="str">
        <f t="shared" si="32"/>
        <v>Au</v>
      </c>
      <c r="U182" s="56"/>
      <c r="V182" s="56"/>
      <c r="W182" s="56"/>
      <c r="X182" s="56"/>
      <c r="Y182" s="56"/>
      <c r="Z182" s="56"/>
      <c r="AA182" s="56"/>
      <c r="AB182" s="10"/>
      <c r="AC182" s="58">
        <f t="shared" si="33"/>
        <v>0</v>
      </c>
      <c r="AD182" s="58">
        <f t="shared" si="34"/>
        <v>0</v>
      </c>
      <c r="AE182" s="58">
        <f t="shared" si="35"/>
        <v>0</v>
      </c>
      <c r="AF182" s="58">
        <f t="shared" si="43"/>
        <v>0</v>
      </c>
      <c r="AG182" s="59"/>
      <c r="AH182" s="59">
        <f t="shared" si="40"/>
        <v>0</v>
      </c>
      <c r="AI182" s="59">
        <f t="shared" si="41"/>
        <v>0</v>
      </c>
      <c r="AJ182" s="59">
        <f t="shared" si="42"/>
        <v>0</v>
      </c>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c r="IW182" s="10"/>
      <c r="IX182" s="10"/>
      <c r="IY182" s="10"/>
      <c r="IZ182" s="10"/>
      <c r="JA182" s="10"/>
      <c r="JB182" s="10"/>
      <c r="JC182" s="10"/>
      <c r="JD182" s="10"/>
      <c r="JE182" s="10"/>
      <c r="JF182" s="10"/>
      <c r="JG182" s="10"/>
      <c r="JH182" s="10"/>
      <c r="JI182" s="10"/>
      <c r="JJ182" s="10"/>
      <c r="JK182" s="10"/>
      <c r="JL182" s="10"/>
      <c r="JM182" s="10"/>
      <c r="JN182" s="10"/>
      <c r="JO182" s="10"/>
      <c r="JP182" s="10"/>
      <c r="JQ182" s="10"/>
      <c r="JR182" s="10"/>
      <c r="JS182" s="10"/>
      <c r="JT182" s="10"/>
      <c r="JU182" s="10"/>
      <c r="JV182" s="10"/>
      <c r="JW182" s="10"/>
      <c r="JX182" s="10"/>
      <c r="JY182" s="10"/>
      <c r="JZ182" s="10"/>
      <c r="KA182" s="10"/>
      <c r="KB182" s="10"/>
      <c r="KC182" s="10"/>
      <c r="KD182" s="10"/>
      <c r="KE182" s="10"/>
      <c r="KF182" s="10"/>
      <c r="KG182" s="10"/>
      <c r="KH182" s="10"/>
      <c r="KI182" s="10"/>
      <c r="KJ182" s="10"/>
      <c r="KK182" s="10"/>
      <c r="KL182" s="10"/>
      <c r="KM182" s="10"/>
      <c r="KN182" s="10"/>
      <c r="KO182" s="10"/>
      <c r="KP182" s="10"/>
      <c r="KQ182" s="10"/>
      <c r="KR182" s="10"/>
      <c r="KS182" s="10"/>
      <c r="KT182" s="10"/>
      <c r="KU182" s="10"/>
      <c r="KV182" s="10"/>
      <c r="KW182" s="10"/>
      <c r="KX182" s="10"/>
      <c r="KY182" s="10"/>
      <c r="KZ182" s="10"/>
      <c r="LA182" s="10"/>
      <c r="LB182" s="10"/>
      <c r="LC182" s="10"/>
      <c r="LD182" s="10"/>
      <c r="LE182" s="10"/>
      <c r="LF182" s="10"/>
      <c r="LG182" s="10"/>
      <c r="LH182" s="10"/>
      <c r="LI182" s="10"/>
      <c r="LJ182" s="10"/>
      <c r="LK182" s="10"/>
      <c r="LL182" s="10"/>
      <c r="LM182" s="10"/>
      <c r="LN182" s="10"/>
      <c r="LO182" s="10"/>
      <c r="LP182" s="10"/>
      <c r="LQ182" s="10"/>
      <c r="LR182" s="10"/>
      <c r="LS182" s="10"/>
      <c r="LT182" s="10"/>
      <c r="LU182" s="10"/>
      <c r="LV182" s="10"/>
      <c r="LW182" s="10"/>
      <c r="LX182" s="10"/>
      <c r="LY182" s="10"/>
      <c r="LZ182" s="10"/>
      <c r="MA182" s="10"/>
      <c r="MB182" s="10"/>
      <c r="MC182" s="10"/>
      <c r="MD182" s="10"/>
      <c r="ME182" s="10"/>
      <c r="MF182" s="10"/>
      <c r="MG182" s="10"/>
      <c r="MH182" s="10"/>
      <c r="MI182" s="10"/>
      <c r="MJ182" s="10"/>
      <c r="MK182" s="10"/>
      <c r="ML182" s="10"/>
      <c r="MM182" s="10"/>
      <c r="MN182" s="10"/>
      <c r="MO182" s="10"/>
      <c r="MP182" s="10"/>
      <c r="MQ182" s="10"/>
      <c r="MR182" s="10"/>
      <c r="MS182" s="10"/>
      <c r="MT182" s="10"/>
      <c r="MU182" s="10"/>
      <c r="MV182" s="10"/>
      <c r="MW182" s="10"/>
      <c r="MX182" s="10"/>
      <c r="MY182" s="10"/>
      <c r="MZ182" s="10"/>
      <c r="NA182" s="10"/>
      <c r="NB182" s="10"/>
      <c r="NC182" s="10"/>
      <c r="ND182" s="10"/>
      <c r="NE182" s="10"/>
      <c r="NF182" s="10"/>
      <c r="NG182" s="10"/>
      <c r="NH182" s="10"/>
      <c r="NI182" s="10"/>
      <c r="NJ182" s="10"/>
      <c r="NK182" s="10"/>
      <c r="NL182" s="10"/>
      <c r="NM182" s="10"/>
      <c r="NN182" s="10"/>
      <c r="NO182" s="10"/>
      <c r="NP182" s="10"/>
      <c r="NQ182" s="10"/>
      <c r="NR182" s="10"/>
      <c r="NS182" s="10"/>
      <c r="NT182" s="10"/>
      <c r="NU182" s="10"/>
      <c r="NV182" s="10"/>
      <c r="NW182" s="10"/>
      <c r="NX182" s="10"/>
      <c r="NY182" s="10"/>
      <c r="NZ182" s="10"/>
      <c r="OA182" s="10"/>
      <c r="OB182" s="10"/>
      <c r="OC182" s="10"/>
      <c r="OD182" s="10"/>
      <c r="OE182" s="10"/>
      <c r="OF182" s="10"/>
      <c r="OG182" s="10"/>
      <c r="OH182" s="10"/>
      <c r="OI182" s="10"/>
      <c r="OJ182" s="10"/>
      <c r="OK182" s="10"/>
      <c r="OL182" s="10"/>
      <c r="OM182" s="10"/>
      <c r="ON182" s="10"/>
      <c r="OO182" s="10"/>
      <c r="OP182" s="10"/>
      <c r="OQ182" s="10"/>
      <c r="OR182" s="10"/>
      <c r="OS182" s="10"/>
      <c r="OT182" s="10"/>
      <c r="OU182" s="10"/>
      <c r="OV182" s="10"/>
      <c r="OW182" s="10"/>
      <c r="OX182" s="10"/>
      <c r="OY182" s="10"/>
      <c r="OZ182" s="10"/>
      <c r="PA182" s="10"/>
      <c r="PB182" s="10"/>
      <c r="PC182" s="10"/>
      <c r="PD182" s="10"/>
      <c r="PE182" s="10"/>
      <c r="PF182" s="10"/>
      <c r="PG182" s="10"/>
      <c r="PH182" s="10"/>
      <c r="PI182" s="10"/>
      <c r="PJ182" s="10"/>
      <c r="PK182" s="10"/>
      <c r="PL182" s="10"/>
      <c r="PM182" s="10"/>
      <c r="PN182" s="10"/>
      <c r="PO182" s="10"/>
      <c r="PP182" s="10"/>
      <c r="PQ182" s="10"/>
      <c r="PR182" s="10"/>
      <c r="PS182" s="10"/>
      <c r="PT182" s="10"/>
      <c r="PU182" s="10"/>
      <c r="PV182" s="10"/>
      <c r="PW182" s="10"/>
      <c r="PX182" s="10"/>
      <c r="PY182" s="10"/>
      <c r="PZ182" s="10"/>
      <c r="QA182" s="10"/>
      <c r="QB182" s="10"/>
      <c r="QC182" s="10"/>
      <c r="QD182" s="10"/>
      <c r="QE182" s="10"/>
      <c r="QF182" s="10"/>
      <c r="QG182" s="10"/>
      <c r="QH182" s="10"/>
      <c r="QI182" s="10"/>
      <c r="QJ182" s="10"/>
      <c r="QK182" s="10"/>
      <c r="QL182" s="10"/>
      <c r="QM182" s="10"/>
      <c r="QN182" s="10"/>
      <c r="QO182" s="10"/>
      <c r="QP182" s="10"/>
      <c r="QQ182" s="10"/>
      <c r="QR182" s="10"/>
      <c r="QS182" s="10"/>
      <c r="QT182" s="10"/>
      <c r="QU182" s="10"/>
      <c r="QV182" s="10"/>
      <c r="QW182" s="10"/>
      <c r="QX182" s="10"/>
      <c r="QY182" s="10"/>
      <c r="QZ182" s="10"/>
      <c r="RA182" s="10"/>
      <c r="RB182" s="10"/>
      <c r="RC182" s="10"/>
      <c r="RD182" s="10"/>
      <c r="RE182" s="10"/>
      <c r="RF182" s="10"/>
      <c r="RG182" s="10"/>
      <c r="RH182" s="10"/>
      <c r="RI182" s="10"/>
      <c r="RJ182" s="10"/>
      <c r="RK182" s="10"/>
      <c r="RL182" s="10"/>
      <c r="RM182" s="10"/>
      <c r="RN182" s="10"/>
      <c r="RO182" s="10"/>
      <c r="RP182" s="10"/>
      <c r="RQ182" s="10"/>
      <c r="RR182" s="10"/>
      <c r="RS182" s="10"/>
      <c r="RT182" s="10"/>
      <c r="RU182" s="10"/>
      <c r="RV182" s="10"/>
      <c r="RW182" s="10"/>
      <c r="RX182" s="10"/>
      <c r="RY182" s="10"/>
      <c r="RZ182" s="10"/>
      <c r="SA182" s="10"/>
      <c r="SB182" s="10"/>
      <c r="SC182" s="10"/>
      <c r="SD182" s="10"/>
      <c r="SE182" s="10"/>
      <c r="SF182" s="10"/>
      <c r="SG182" s="10"/>
      <c r="SH182" s="10"/>
      <c r="SI182" s="10"/>
      <c r="SJ182" s="10"/>
      <c r="SK182" s="10"/>
      <c r="SL182" s="10"/>
      <c r="SM182" s="10"/>
      <c r="SN182" s="10"/>
      <c r="SO182" s="10"/>
      <c r="SP182" s="10"/>
      <c r="SQ182" s="10"/>
      <c r="SR182" s="10"/>
      <c r="SS182" s="10"/>
      <c r="ST182" s="10"/>
      <c r="SU182" s="10"/>
      <c r="SV182" s="10"/>
      <c r="SW182" s="10"/>
      <c r="SX182" s="10"/>
      <c r="SY182" s="10"/>
      <c r="SZ182" s="10"/>
      <c r="TA182" s="10"/>
      <c r="TB182" s="10"/>
      <c r="TC182" s="10"/>
      <c r="TD182" s="10"/>
      <c r="TE182" s="10"/>
      <c r="TF182" s="10"/>
      <c r="TG182" s="10"/>
      <c r="TH182" s="10"/>
      <c r="TI182" s="10"/>
      <c r="TJ182" s="10"/>
      <c r="TK182" s="10"/>
      <c r="TL182" s="10"/>
      <c r="TM182" s="10"/>
      <c r="TN182" s="10"/>
      <c r="TO182" s="10"/>
      <c r="TP182" s="10"/>
      <c r="TQ182" s="10"/>
      <c r="TR182" s="10"/>
      <c r="TS182" s="10"/>
      <c r="TT182" s="10"/>
      <c r="TU182" s="10"/>
      <c r="TV182" s="10"/>
      <c r="TW182" s="10"/>
      <c r="TX182" s="10"/>
      <c r="TY182" s="10"/>
      <c r="TZ182" s="10"/>
      <c r="UA182" s="10"/>
      <c r="UB182" s="10"/>
      <c r="UC182" s="10"/>
      <c r="UD182" s="10"/>
      <c r="UE182" s="10"/>
      <c r="UF182" s="10"/>
      <c r="UG182" s="10"/>
      <c r="UH182" s="10"/>
      <c r="UI182" s="10"/>
      <c r="UJ182" s="10"/>
      <c r="UK182" s="10"/>
      <c r="UL182" s="10"/>
      <c r="UM182" s="10"/>
      <c r="UN182" s="10"/>
      <c r="UO182" s="10"/>
      <c r="UP182" s="10"/>
      <c r="UQ182" s="10"/>
      <c r="UR182" s="10"/>
      <c r="US182" s="10"/>
      <c r="UT182" s="10"/>
      <c r="UU182" s="10"/>
      <c r="UV182" s="10"/>
      <c r="UW182" s="10"/>
      <c r="UX182" s="10"/>
      <c r="UY182" s="10"/>
      <c r="UZ182" s="10"/>
      <c r="VA182" s="10"/>
      <c r="VB182" s="10"/>
      <c r="VC182" s="10"/>
      <c r="VD182" s="10"/>
      <c r="VE182" s="10"/>
      <c r="VF182" s="10"/>
      <c r="VG182" s="10"/>
      <c r="VH182" s="10"/>
      <c r="VI182" s="10"/>
      <c r="VJ182" s="10"/>
      <c r="VK182" s="10"/>
      <c r="VL182" s="10"/>
      <c r="VM182" s="10"/>
      <c r="VN182" s="10"/>
      <c r="VO182" s="10"/>
      <c r="VP182" s="10"/>
      <c r="VQ182" s="10"/>
      <c r="VR182" s="10"/>
      <c r="VS182" s="10"/>
      <c r="VT182" s="10"/>
      <c r="VU182" s="10"/>
      <c r="VV182" s="10"/>
      <c r="VW182" s="10"/>
      <c r="VX182" s="10"/>
      <c r="VY182" s="10"/>
      <c r="VZ182" s="10"/>
      <c r="WA182" s="10"/>
      <c r="WB182" s="10"/>
      <c r="WC182" s="10"/>
      <c r="WD182" s="10"/>
      <c r="WE182" s="10"/>
      <c r="WF182" s="10"/>
      <c r="WG182" s="10"/>
      <c r="WH182" s="10"/>
      <c r="WI182" s="10"/>
      <c r="WJ182" s="10"/>
      <c r="WK182" s="10"/>
      <c r="WL182" s="10"/>
      <c r="WM182" s="10"/>
      <c r="WN182" s="10"/>
      <c r="WO182" s="10"/>
      <c r="WP182" s="10"/>
      <c r="WQ182" s="10"/>
      <c r="WR182" s="10"/>
      <c r="WS182" s="10"/>
      <c r="WT182" s="10"/>
      <c r="WU182" s="10"/>
      <c r="WV182" s="10"/>
      <c r="WW182" s="10"/>
      <c r="WX182" s="10"/>
      <c r="WY182" s="10"/>
      <c r="WZ182" s="10"/>
      <c r="XA182" s="10"/>
      <c r="XB182" s="10"/>
      <c r="XC182" s="10"/>
      <c r="XD182" s="10"/>
      <c r="XE182" s="10"/>
      <c r="XF182" s="10"/>
      <c r="XG182" s="10"/>
      <c r="XH182" s="10"/>
      <c r="XI182" s="10"/>
      <c r="XJ182" s="10"/>
      <c r="XK182" s="10"/>
      <c r="XL182" s="10"/>
      <c r="XM182" s="10"/>
      <c r="XN182" s="10"/>
      <c r="XO182" s="10"/>
      <c r="XP182" s="10"/>
      <c r="XQ182" s="10"/>
      <c r="XR182" s="10"/>
      <c r="XS182" s="10"/>
      <c r="XT182" s="10"/>
      <c r="XU182" s="10"/>
      <c r="XV182" s="10"/>
      <c r="XW182" s="10"/>
      <c r="XX182" s="10"/>
      <c r="XY182" s="10"/>
      <c r="XZ182" s="10"/>
      <c r="YA182" s="10"/>
      <c r="YB182" s="10"/>
      <c r="YC182" s="10"/>
      <c r="YD182" s="10"/>
      <c r="YE182" s="10"/>
      <c r="YF182" s="10"/>
      <c r="YG182" s="10"/>
      <c r="YH182" s="10"/>
      <c r="YI182" s="10"/>
      <c r="YJ182" s="10"/>
      <c r="YK182" s="10"/>
      <c r="YL182" s="10"/>
      <c r="YM182" s="10"/>
      <c r="YN182" s="10"/>
      <c r="YO182" s="10"/>
      <c r="YP182" s="10"/>
      <c r="YQ182" s="10"/>
      <c r="YR182" s="10"/>
      <c r="YS182" s="10"/>
      <c r="YT182" s="10"/>
      <c r="YU182" s="10"/>
      <c r="YV182" s="10"/>
      <c r="YW182" s="10"/>
      <c r="YX182" s="10"/>
      <c r="YY182" s="10"/>
      <c r="YZ182" s="10"/>
      <c r="ZA182" s="10"/>
      <c r="ZB182" s="10"/>
      <c r="ZC182" s="10"/>
      <c r="ZD182" s="10"/>
      <c r="ZE182" s="10"/>
      <c r="ZF182" s="10"/>
      <c r="ZG182" s="10"/>
      <c r="ZH182" s="10"/>
      <c r="ZI182" s="10"/>
      <c r="ZJ182" s="10"/>
      <c r="ZK182" s="10"/>
      <c r="ZL182" s="10"/>
      <c r="ZM182" s="10"/>
      <c r="ZN182" s="10"/>
      <c r="ZO182" s="10"/>
      <c r="ZP182" s="10"/>
      <c r="ZQ182" s="10"/>
      <c r="ZR182" s="10"/>
      <c r="ZS182" s="10"/>
      <c r="ZT182" s="10"/>
      <c r="ZU182" s="10"/>
      <c r="ZV182" s="10"/>
      <c r="ZW182" s="10"/>
      <c r="ZX182" s="10"/>
      <c r="ZY182" s="10"/>
      <c r="ZZ182" s="10"/>
      <c r="AAA182" s="10"/>
      <c r="AAB182" s="10"/>
      <c r="AAC182" s="10"/>
      <c r="AAD182" s="10"/>
      <c r="AAE182" s="10"/>
      <c r="AAF182" s="10"/>
      <c r="AAG182" s="10"/>
      <c r="AAH182" s="10"/>
      <c r="AAI182" s="10"/>
      <c r="AAJ182" s="10"/>
      <c r="AAK182" s="10"/>
      <c r="AAL182" s="10"/>
      <c r="AAM182" s="10"/>
      <c r="AAN182" s="10"/>
      <c r="AAO182" s="10"/>
      <c r="AAP182" s="10"/>
      <c r="AAQ182" s="10"/>
      <c r="AAR182" s="10"/>
      <c r="AAS182" s="10"/>
      <c r="AAT182" s="10"/>
      <c r="AAU182" s="10"/>
      <c r="AAV182" s="10"/>
      <c r="AAW182" s="10"/>
      <c r="AAX182" s="10"/>
      <c r="AAY182" s="10"/>
      <c r="AAZ182" s="10"/>
      <c r="ABA182" s="10"/>
      <c r="ABB182" s="10"/>
      <c r="ABC182" s="10"/>
      <c r="ABD182" s="10"/>
      <c r="ABE182" s="10"/>
      <c r="ABF182" s="10"/>
      <c r="ABG182" s="10"/>
      <c r="ABH182" s="10"/>
      <c r="ABI182" s="10"/>
      <c r="ABJ182" s="10"/>
      <c r="ABK182" s="10"/>
      <c r="ABL182" s="10"/>
      <c r="ABM182" s="10"/>
      <c r="ABN182" s="10"/>
      <c r="ABO182" s="10"/>
      <c r="ABP182" s="10"/>
      <c r="ABQ182" s="10"/>
      <c r="ABR182" s="10"/>
      <c r="ABS182" s="10"/>
      <c r="ABT182" s="10"/>
      <c r="ABU182" s="10"/>
      <c r="ABV182" s="10"/>
      <c r="ABW182" s="10"/>
      <c r="ABX182" s="10"/>
      <c r="ABY182" s="10"/>
      <c r="ABZ182" s="10"/>
      <c r="ACA182" s="10"/>
      <c r="ACB182" s="10"/>
      <c r="ACC182" s="10"/>
      <c r="ACD182" s="10"/>
      <c r="ACE182" s="10"/>
      <c r="ACF182" s="10"/>
      <c r="ACG182" s="10"/>
      <c r="ACH182" s="10"/>
      <c r="ACI182" s="10"/>
      <c r="ACJ182" s="10"/>
      <c r="ACK182" s="10"/>
      <c r="ACL182" s="10"/>
      <c r="ACM182" s="10"/>
      <c r="ACN182" s="10"/>
      <c r="ACO182" s="10"/>
      <c r="ACP182" s="10"/>
      <c r="ACQ182" s="10"/>
      <c r="ACR182" s="10"/>
      <c r="ACS182" s="10"/>
      <c r="ACT182" s="10"/>
      <c r="ACU182" s="10"/>
      <c r="ACV182" s="10"/>
      <c r="ACW182" s="10"/>
      <c r="ACX182" s="10"/>
      <c r="ACY182" s="10"/>
      <c r="ACZ182" s="10"/>
      <c r="ADA182" s="10"/>
    </row>
    <row r="183" spans="1:781" s="106" customFormat="1" ht="15.6" x14ac:dyDescent="0.3">
      <c r="A183" s="60">
        <v>3</v>
      </c>
      <c r="B183" s="69" t="s">
        <v>578</v>
      </c>
      <c r="C183" s="46" t="s">
        <v>70</v>
      </c>
      <c r="D183" s="47"/>
      <c r="E183" s="47"/>
      <c r="F183" s="47"/>
      <c r="G183" s="104"/>
      <c r="H183" s="47">
        <v>1</v>
      </c>
      <c r="I183" s="47" t="s">
        <v>45</v>
      </c>
      <c r="J183" s="47" t="s">
        <v>149</v>
      </c>
      <c r="K183" s="120"/>
      <c r="L183" s="50">
        <v>1987</v>
      </c>
      <c r="M183" s="51">
        <v>31967</v>
      </c>
      <c r="N183" s="52"/>
      <c r="O183" s="53"/>
      <c r="P183" s="53"/>
      <c r="Q183" s="54" t="s">
        <v>426</v>
      </c>
      <c r="R183" s="55"/>
      <c r="S183" s="56" t="s">
        <v>435</v>
      </c>
      <c r="T183" s="57" t="str">
        <f t="shared" si="32"/>
        <v>Au</v>
      </c>
      <c r="U183" s="56"/>
      <c r="V183" s="56"/>
      <c r="W183" s="56"/>
      <c r="X183" s="56"/>
      <c r="Y183" s="56"/>
      <c r="Z183" s="56"/>
      <c r="AA183" s="56"/>
      <c r="AB183" s="10"/>
      <c r="AC183" s="58">
        <f t="shared" si="33"/>
        <v>0</v>
      </c>
      <c r="AD183" s="58">
        <f t="shared" si="34"/>
        <v>0</v>
      </c>
      <c r="AE183" s="58">
        <f t="shared" si="35"/>
        <v>0</v>
      </c>
      <c r="AF183" s="58">
        <f t="shared" si="43"/>
        <v>0</v>
      </c>
      <c r="AG183" s="59"/>
      <c r="AH183" s="59">
        <f t="shared" si="40"/>
        <v>0</v>
      </c>
      <c r="AI183" s="59">
        <f t="shared" si="41"/>
        <v>0</v>
      </c>
      <c r="AJ183" s="59">
        <f t="shared" si="42"/>
        <v>0</v>
      </c>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c r="IW183" s="10"/>
      <c r="IX183" s="10"/>
      <c r="IY183" s="10"/>
      <c r="IZ183" s="10"/>
      <c r="JA183" s="10"/>
      <c r="JB183" s="10"/>
      <c r="JC183" s="10"/>
      <c r="JD183" s="10"/>
      <c r="JE183" s="10"/>
      <c r="JF183" s="10"/>
      <c r="JG183" s="10"/>
      <c r="JH183" s="10"/>
      <c r="JI183" s="10"/>
      <c r="JJ183" s="10"/>
      <c r="JK183" s="10"/>
      <c r="JL183" s="10"/>
      <c r="JM183" s="10"/>
      <c r="JN183" s="10"/>
      <c r="JO183" s="10"/>
      <c r="JP183" s="10"/>
      <c r="JQ183" s="10"/>
      <c r="JR183" s="10"/>
      <c r="JS183" s="10"/>
      <c r="JT183" s="10"/>
      <c r="JU183" s="10"/>
      <c r="JV183" s="10"/>
      <c r="JW183" s="10"/>
      <c r="JX183" s="10"/>
      <c r="JY183" s="10"/>
      <c r="JZ183" s="10"/>
      <c r="KA183" s="10"/>
      <c r="KB183" s="10"/>
      <c r="KC183" s="10"/>
      <c r="KD183" s="10"/>
      <c r="KE183" s="10"/>
      <c r="KF183" s="10"/>
      <c r="KG183" s="10"/>
      <c r="KH183" s="10"/>
      <c r="KI183" s="10"/>
      <c r="KJ183" s="10"/>
      <c r="KK183" s="10"/>
      <c r="KL183" s="10"/>
      <c r="KM183" s="10"/>
      <c r="KN183" s="10"/>
      <c r="KO183" s="10"/>
      <c r="KP183" s="10"/>
      <c r="KQ183" s="10"/>
      <c r="KR183" s="10"/>
      <c r="KS183" s="10"/>
      <c r="KT183" s="10"/>
      <c r="KU183" s="10"/>
      <c r="KV183" s="10"/>
      <c r="KW183" s="10"/>
      <c r="KX183" s="10"/>
      <c r="KY183" s="10"/>
      <c r="KZ183" s="10"/>
      <c r="LA183" s="10"/>
      <c r="LB183" s="10"/>
      <c r="LC183" s="10"/>
      <c r="LD183" s="10"/>
      <c r="LE183" s="10"/>
      <c r="LF183" s="10"/>
      <c r="LG183" s="10"/>
      <c r="LH183" s="10"/>
      <c r="LI183" s="10"/>
      <c r="LJ183" s="10"/>
      <c r="LK183" s="10"/>
      <c r="LL183" s="10"/>
      <c r="LM183" s="10"/>
      <c r="LN183" s="10"/>
      <c r="LO183" s="10"/>
      <c r="LP183" s="10"/>
      <c r="LQ183" s="10"/>
      <c r="LR183" s="10"/>
      <c r="LS183" s="10"/>
      <c r="LT183" s="10"/>
      <c r="LU183" s="10"/>
      <c r="LV183" s="10"/>
      <c r="LW183" s="10"/>
      <c r="LX183" s="10"/>
      <c r="LY183" s="10"/>
      <c r="LZ183" s="10"/>
      <c r="MA183" s="10"/>
      <c r="MB183" s="10"/>
      <c r="MC183" s="10"/>
      <c r="MD183" s="10"/>
      <c r="ME183" s="10"/>
      <c r="MF183" s="10"/>
      <c r="MG183" s="10"/>
      <c r="MH183" s="10"/>
      <c r="MI183" s="10"/>
      <c r="MJ183" s="10"/>
      <c r="MK183" s="10"/>
      <c r="ML183" s="10"/>
      <c r="MM183" s="10"/>
      <c r="MN183" s="10"/>
      <c r="MO183" s="10"/>
      <c r="MP183" s="10"/>
      <c r="MQ183" s="10"/>
      <c r="MR183" s="10"/>
      <c r="MS183" s="10"/>
      <c r="MT183" s="10"/>
      <c r="MU183" s="10"/>
      <c r="MV183" s="10"/>
      <c r="MW183" s="10"/>
      <c r="MX183" s="10"/>
      <c r="MY183" s="10"/>
      <c r="MZ183" s="10"/>
      <c r="NA183" s="10"/>
      <c r="NB183" s="10"/>
      <c r="NC183" s="10"/>
      <c r="ND183" s="10"/>
      <c r="NE183" s="10"/>
      <c r="NF183" s="10"/>
      <c r="NG183" s="10"/>
      <c r="NH183" s="10"/>
      <c r="NI183" s="10"/>
      <c r="NJ183" s="10"/>
      <c r="NK183" s="10"/>
      <c r="NL183" s="10"/>
      <c r="NM183" s="10"/>
      <c r="NN183" s="10"/>
      <c r="NO183" s="10"/>
      <c r="NP183" s="10"/>
      <c r="NQ183" s="10"/>
      <c r="NR183" s="10"/>
      <c r="NS183" s="10"/>
      <c r="NT183" s="10"/>
      <c r="NU183" s="10"/>
      <c r="NV183" s="10"/>
      <c r="NW183" s="10"/>
      <c r="NX183" s="10"/>
      <c r="NY183" s="10"/>
      <c r="NZ183" s="10"/>
      <c r="OA183" s="10"/>
      <c r="OB183" s="10"/>
      <c r="OC183" s="10"/>
      <c r="OD183" s="10"/>
      <c r="OE183" s="10"/>
      <c r="OF183" s="10"/>
      <c r="OG183" s="10"/>
      <c r="OH183" s="10"/>
      <c r="OI183" s="10"/>
      <c r="OJ183" s="10"/>
      <c r="OK183" s="10"/>
      <c r="OL183" s="10"/>
      <c r="OM183" s="10"/>
      <c r="ON183" s="10"/>
      <c r="OO183" s="10"/>
      <c r="OP183" s="10"/>
      <c r="OQ183" s="10"/>
      <c r="OR183" s="10"/>
      <c r="OS183" s="10"/>
      <c r="OT183" s="10"/>
      <c r="OU183" s="10"/>
      <c r="OV183" s="10"/>
      <c r="OW183" s="10"/>
      <c r="OX183" s="10"/>
      <c r="OY183" s="10"/>
      <c r="OZ183" s="10"/>
      <c r="PA183" s="10"/>
      <c r="PB183" s="10"/>
      <c r="PC183" s="10"/>
      <c r="PD183" s="10"/>
      <c r="PE183" s="10"/>
      <c r="PF183" s="10"/>
      <c r="PG183" s="10"/>
      <c r="PH183" s="10"/>
      <c r="PI183" s="10"/>
      <c r="PJ183" s="10"/>
      <c r="PK183" s="10"/>
      <c r="PL183" s="10"/>
      <c r="PM183" s="10"/>
      <c r="PN183" s="10"/>
      <c r="PO183" s="10"/>
      <c r="PP183" s="10"/>
      <c r="PQ183" s="10"/>
      <c r="PR183" s="10"/>
      <c r="PS183" s="10"/>
      <c r="PT183" s="10"/>
      <c r="PU183" s="10"/>
      <c r="PV183" s="10"/>
      <c r="PW183" s="10"/>
      <c r="PX183" s="10"/>
      <c r="PY183" s="10"/>
      <c r="PZ183" s="10"/>
      <c r="QA183" s="10"/>
      <c r="QB183" s="10"/>
      <c r="QC183" s="10"/>
      <c r="QD183" s="10"/>
      <c r="QE183" s="10"/>
      <c r="QF183" s="10"/>
      <c r="QG183" s="10"/>
      <c r="QH183" s="10"/>
      <c r="QI183" s="10"/>
      <c r="QJ183" s="10"/>
      <c r="QK183" s="10"/>
      <c r="QL183" s="10"/>
      <c r="QM183" s="10"/>
      <c r="QN183" s="10"/>
      <c r="QO183" s="10"/>
      <c r="QP183" s="10"/>
      <c r="QQ183" s="10"/>
      <c r="QR183" s="10"/>
      <c r="QS183" s="10"/>
      <c r="QT183" s="10"/>
      <c r="QU183" s="10"/>
      <c r="QV183" s="10"/>
      <c r="QW183" s="10"/>
      <c r="QX183" s="10"/>
      <c r="QY183" s="10"/>
      <c r="QZ183" s="10"/>
      <c r="RA183" s="10"/>
      <c r="RB183" s="10"/>
      <c r="RC183" s="10"/>
      <c r="RD183" s="10"/>
      <c r="RE183" s="10"/>
      <c r="RF183" s="10"/>
      <c r="RG183" s="10"/>
      <c r="RH183" s="10"/>
      <c r="RI183" s="10"/>
      <c r="RJ183" s="10"/>
      <c r="RK183" s="10"/>
      <c r="RL183" s="10"/>
      <c r="RM183" s="10"/>
      <c r="RN183" s="10"/>
      <c r="RO183" s="10"/>
      <c r="RP183" s="10"/>
      <c r="RQ183" s="10"/>
      <c r="RR183" s="10"/>
      <c r="RS183" s="10"/>
      <c r="RT183" s="10"/>
      <c r="RU183" s="10"/>
      <c r="RV183" s="10"/>
      <c r="RW183" s="10"/>
      <c r="RX183" s="10"/>
      <c r="RY183" s="10"/>
      <c r="RZ183" s="10"/>
      <c r="SA183" s="10"/>
      <c r="SB183" s="10"/>
      <c r="SC183" s="10"/>
      <c r="SD183" s="10"/>
      <c r="SE183" s="10"/>
      <c r="SF183" s="10"/>
      <c r="SG183" s="10"/>
      <c r="SH183" s="10"/>
      <c r="SI183" s="10"/>
      <c r="SJ183" s="10"/>
      <c r="SK183" s="10"/>
      <c r="SL183" s="10"/>
      <c r="SM183" s="10"/>
      <c r="SN183" s="10"/>
      <c r="SO183" s="10"/>
      <c r="SP183" s="10"/>
      <c r="SQ183" s="10"/>
      <c r="SR183" s="10"/>
      <c r="SS183" s="10"/>
      <c r="ST183" s="10"/>
      <c r="SU183" s="10"/>
      <c r="SV183" s="10"/>
      <c r="SW183" s="10"/>
      <c r="SX183" s="10"/>
      <c r="SY183" s="10"/>
      <c r="SZ183" s="10"/>
      <c r="TA183" s="10"/>
      <c r="TB183" s="10"/>
      <c r="TC183" s="10"/>
      <c r="TD183" s="10"/>
      <c r="TE183" s="10"/>
      <c r="TF183" s="10"/>
      <c r="TG183" s="10"/>
      <c r="TH183" s="10"/>
      <c r="TI183" s="10"/>
      <c r="TJ183" s="10"/>
      <c r="TK183" s="10"/>
      <c r="TL183" s="10"/>
      <c r="TM183" s="10"/>
      <c r="TN183" s="10"/>
      <c r="TO183" s="10"/>
      <c r="TP183" s="10"/>
      <c r="TQ183" s="10"/>
      <c r="TR183" s="10"/>
      <c r="TS183" s="10"/>
      <c r="TT183" s="10"/>
      <c r="TU183" s="10"/>
      <c r="TV183" s="10"/>
      <c r="TW183" s="10"/>
      <c r="TX183" s="10"/>
      <c r="TY183" s="10"/>
      <c r="TZ183" s="10"/>
      <c r="UA183" s="10"/>
      <c r="UB183" s="10"/>
      <c r="UC183" s="10"/>
      <c r="UD183" s="10"/>
      <c r="UE183" s="10"/>
      <c r="UF183" s="10"/>
      <c r="UG183" s="10"/>
      <c r="UH183" s="10"/>
      <c r="UI183" s="10"/>
      <c r="UJ183" s="10"/>
      <c r="UK183" s="10"/>
      <c r="UL183" s="10"/>
      <c r="UM183" s="10"/>
      <c r="UN183" s="10"/>
      <c r="UO183" s="10"/>
      <c r="UP183" s="10"/>
      <c r="UQ183" s="10"/>
      <c r="UR183" s="10"/>
      <c r="US183" s="10"/>
      <c r="UT183" s="10"/>
      <c r="UU183" s="10"/>
      <c r="UV183" s="10"/>
      <c r="UW183" s="10"/>
      <c r="UX183" s="10"/>
      <c r="UY183" s="10"/>
      <c r="UZ183" s="10"/>
      <c r="VA183" s="10"/>
      <c r="VB183" s="10"/>
      <c r="VC183" s="10"/>
      <c r="VD183" s="10"/>
      <c r="VE183" s="10"/>
      <c r="VF183" s="10"/>
      <c r="VG183" s="10"/>
      <c r="VH183" s="10"/>
      <c r="VI183" s="10"/>
      <c r="VJ183" s="10"/>
      <c r="VK183" s="10"/>
      <c r="VL183" s="10"/>
      <c r="VM183" s="10"/>
      <c r="VN183" s="10"/>
      <c r="VO183" s="10"/>
      <c r="VP183" s="10"/>
      <c r="VQ183" s="10"/>
      <c r="VR183" s="10"/>
      <c r="VS183" s="10"/>
      <c r="VT183" s="10"/>
      <c r="VU183" s="10"/>
      <c r="VV183" s="10"/>
      <c r="VW183" s="10"/>
      <c r="VX183" s="10"/>
      <c r="VY183" s="10"/>
      <c r="VZ183" s="10"/>
      <c r="WA183" s="10"/>
      <c r="WB183" s="10"/>
      <c r="WC183" s="10"/>
      <c r="WD183" s="10"/>
      <c r="WE183" s="10"/>
      <c r="WF183" s="10"/>
      <c r="WG183" s="10"/>
      <c r="WH183" s="10"/>
      <c r="WI183" s="10"/>
      <c r="WJ183" s="10"/>
      <c r="WK183" s="10"/>
      <c r="WL183" s="10"/>
      <c r="WM183" s="10"/>
      <c r="WN183" s="10"/>
      <c r="WO183" s="10"/>
      <c r="WP183" s="10"/>
      <c r="WQ183" s="10"/>
      <c r="WR183" s="10"/>
      <c r="WS183" s="10"/>
      <c r="WT183" s="10"/>
      <c r="WU183" s="10"/>
      <c r="WV183" s="10"/>
      <c r="WW183" s="10"/>
      <c r="WX183" s="10"/>
      <c r="WY183" s="10"/>
      <c r="WZ183" s="10"/>
      <c r="XA183" s="10"/>
      <c r="XB183" s="10"/>
      <c r="XC183" s="10"/>
      <c r="XD183" s="10"/>
      <c r="XE183" s="10"/>
      <c r="XF183" s="10"/>
      <c r="XG183" s="10"/>
      <c r="XH183" s="10"/>
      <c r="XI183" s="10"/>
      <c r="XJ183" s="10"/>
      <c r="XK183" s="10"/>
      <c r="XL183" s="10"/>
      <c r="XM183" s="10"/>
      <c r="XN183" s="10"/>
      <c r="XO183" s="10"/>
      <c r="XP183" s="10"/>
      <c r="XQ183" s="10"/>
      <c r="XR183" s="10"/>
      <c r="XS183" s="10"/>
      <c r="XT183" s="10"/>
      <c r="XU183" s="10"/>
      <c r="XV183" s="10"/>
      <c r="XW183" s="10"/>
      <c r="XX183" s="10"/>
      <c r="XY183" s="10"/>
      <c r="XZ183" s="10"/>
      <c r="YA183" s="10"/>
      <c r="YB183" s="10"/>
      <c r="YC183" s="10"/>
      <c r="YD183" s="10"/>
      <c r="YE183" s="10"/>
      <c r="YF183" s="10"/>
      <c r="YG183" s="10"/>
      <c r="YH183" s="10"/>
      <c r="YI183" s="10"/>
      <c r="YJ183" s="10"/>
      <c r="YK183" s="10"/>
      <c r="YL183" s="10"/>
      <c r="YM183" s="10"/>
      <c r="YN183" s="10"/>
      <c r="YO183" s="10"/>
      <c r="YP183" s="10"/>
      <c r="YQ183" s="10"/>
      <c r="YR183" s="10"/>
      <c r="YS183" s="10"/>
      <c r="YT183" s="10"/>
      <c r="YU183" s="10"/>
      <c r="YV183" s="10"/>
      <c r="YW183" s="10"/>
      <c r="YX183" s="10"/>
      <c r="YY183" s="10"/>
      <c r="YZ183" s="10"/>
      <c r="ZA183" s="10"/>
      <c r="ZB183" s="10"/>
      <c r="ZC183" s="10"/>
      <c r="ZD183" s="10"/>
      <c r="ZE183" s="10"/>
      <c r="ZF183" s="10"/>
      <c r="ZG183" s="10"/>
      <c r="ZH183" s="10"/>
      <c r="ZI183" s="10"/>
      <c r="ZJ183" s="10"/>
      <c r="ZK183" s="10"/>
      <c r="ZL183" s="10"/>
      <c r="ZM183" s="10"/>
      <c r="ZN183" s="10"/>
      <c r="ZO183" s="10"/>
      <c r="ZP183" s="10"/>
      <c r="ZQ183" s="10"/>
      <c r="ZR183" s="10"/>
      <c r="ZS183" s="10"/>
      <c r="ZT183" s="10"/>
      <c r="ZU183" s="10"/>
      <c r="ZV183" s="10"/>
      <c r="ZW183" s="10"/>
      <c r="ZX183" s="10"/>
      <c r="ZY183" s="10"/>
      <c r="ZZ183" s="10"/>
      <c r="AAA183" s="10"/>
      <c r="AAB183" s="10"/>
      <c r="AAC183" s="10"/>
      <c r="AAD183" s="10"/>
      <c r="AAE183" s="10"/>
      <c r="AAF183" s="10"/>
      <c r="AAG183" s="10"/>
      <c r="AAH183" s="10"/>
      <c r="AAI183" s="10"/>
      <c r="AAJ183" s="10"/>
      <c r="AAK183" s="10"/>
      <c r="AAL183" s="10"/>
      <c r="AAM183" s="10"/>
      <c r="AAN183" s="10"/>
      <c r="AAO183" s="10"/>
      <c r="AAP183" s="10"/>
      <c r="AAQ183" s="10"/>
      <c r="AAR183" s="10"/>
      <c r="AAS183" s="10"/>
      <c r="AAT183" s="10"/>
      <c r="AAU183" s="10"/>
      <c r="AAV183" s="10"/>
      <c r="AAW183" s="10"/>
      <c r="AAX183" s="10"/>
      <c r="AAY183" s="10"/>
      <c r="AAZ183" s="10"/>
      <c r="ABA183" s="10"/>
      <c r="ABB183" s="10"/>
      <c r="ABC183" s="10"/>
      <c r="ABD183" s="10"/>
      <c r="ABE183" s="10"/>
      <c r="ABF183" s="10"/>
      <c r="ABG183" s="10"/>
      <c r="ABH183" s="10"/>
      <c r="ABI183" s="10"/>
      <c r="ABJ183" s="10"/>
      <c r="ABK183" s="10"/>
      <c r="ABL183" s="10"/>
      <c r="ABM183" s="10"/>
      <c r="ABN183" s="10"/>
      <c r="ABO183" s="10"/>
      <c r="ABP183" s="10"/>
      <c r="ABQ183" s="10"/>
      <c r="ABR183" s="10"/>
      <c r="ABS183" s="10"/>
      <c r="ABT183" s="10"/>
      <c r="ABU183" s="10"/>
      <c r="ABV183" s="10"/>
      <c r="ABW183" s="10"/>
      <c r="ABX183" s="10"/>
      <c r="ABY183" s="10"/>
      <c r="ABZ183" s="10"/>
      <c r="ACA183" s="10"/>
      <c r="ACB183" s="10"/>
      <c r="ACC183" s="10"/>
      <c r="ACD183" s="10"/>
      <c r="ACE183" s="10"/>
      <c r="ACF183" s="10"/>
      <c r="ACG183" s="10"/>
      <c r="ACH183" s="10"/>
      <c r="ACI183" s="10"/>
      <c r="ACJ183" s="10"/>
      <c r="ACK183" s="10"/>
      <c r="ACL183" s="10"/>
      <c r="ACM183" s="10"/>
      <c r="ACN183" s="10"/>
      <c r="ACO183" s="10"/>
      <c r="ACP183" s="10"/>
      <c r="ACQ183" s="10"/>
      <c r="ACR183" s="10"/>
      <c r="ACS183" s="10"/>
      <c r="ACT183" s="10"/>
      <c r="ACU183" s="10"/>
      <c r="ACV183" s="10"/>
      <c r="ACW183" s="10"/>
      <c r="ACX183" s="10"/>
      <c r="ACY183" s="10"/>
      <c r="ACZ183" s="10"/>
      <c r="ADA183" s="10"/>
    </row>
    <row r="184" spans="1:781" s="106" customFormat="1" ht="15.6" x14ac:dyDescent="0.3">
      <c r="A184" s="63">
        <v>2</v>
      </c>
      <c r="B184" s="69" t="s">
        <v>579</v>
      </c>
      <c r="C184" s="46" t="s">
        <v>66</v>
      </c>
      <c r="D184" s="47"/>
      <c r="E184" s="47"/>
      <c r="F184" s="47"/>
      <c r="G184" s="104"/>
      <c r="H184" s="47">
        <v>1</v>
      </c>
      <c r="I184" s="47" t="s">
        <v>45</v>
      </c>
      <c r="J184" s="47" t="s">
        <v>149</v>
      </c>
      <c r="K184" s="120"/>
      <c r="L184" s="50">
        <v>1987</v>
      </c>
      <c r="M184" s="51">
        <v>31875</v>
      </c>
      <c r="N184" s="52">
        <v>87000</v>
      </c>
      <c r="O184" s="53">
        <v>80</v>
      </c>
      <c r="P184" s="53"/>
      <c r="Q184" s="54" t="s">
        <v>109</v>
      </c>
      <c r="R184" s="55" t="s">
        <v>580</v>
      </c>
      <c r="S184" s="56" t="s">
        <v>323</v>
      </c>
      <c r="T184" s="57" t="str">
        <f t="shared" si="32"/>
        <v>Coal</v>
      </c>
      <c r="U184" s="56"/>
      <c r="V184" s="56"/>
      <c r="W184" s="56"/>
      <c r="X184" s="56"/>
      <c r="Y184" s="56"/>
      <c r="Z184" s="56"/>
      <c r="AA184" s="56"/>
      <c r="AB184" s="10"/>
      <c r="AC184" s="58">
        <f t="shared" si="33"/>
        <v>4.5870277799892757E-2</v>
      </c>
      <c r="AD184" s="58">
        <f t="shared" si="34"/>
        <v>2.0512820512820511</v>
      </c>
      <c r="AE184" s="58">
        <f t="shared" si="35"/>
        <v>0</v>
      </c>
      <c r="AF184" s="58">
        <f t="shared" si="43"/>
        <v>2.0971523290819438</v>
      </c>
      <c r="AG184" s="59"/>
      <c r="AH184" s="59">
        <f t="shared" si="40"/>
        <v>0</v>
      </c>
      <c r="AI184" s="59">
        <f t="shared" si="41"/>
        <v>2.0971523290819438</v>
      </c>
      <c r="AJ184" s="59">
        <f t="shared" si="42"/>
        <v>0</v>
      </c>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c r="IW184" s="10"/>
      <c r="IX184" s="10"/>
      <c r="IY184" s="10"/>
      <c r="IZ184" s="10"/>
      <c r="JA184" s="10"/>
      <c r="JB184" s="10"/>
      <c r="JC184" s="10"/>
      <c r="JD184" s="10"/>
      <c r="JE184" s="10"/>
      <c r="JF184" s="10"/>
      <c r="JG184" s="10"/>
      <c r="JH184" s="10"/>
      <c r="JI184" s="10"/>
      <c r="JJ184" s="10"/>
      <c r="JK184" s="10"/>
      <c r="JL184" s="10"/>
      <c r="JM184" s="10"/>
      <c r="JN184" s="10"/>
      <c r="JO184" s="10"/>
      <c r="JP184" s="10"/>
      <c r="JQ184" s="10"/>
      <c r="JR184" s="10"/>
      <c r="JS184" s="10"/>
      <c r="JT184" s="10"/>
      <c r="JU184" s="10"/>
      <c r="JV184" s="10"/>
      <c r="JW184" s="10"/>
      <c r="JX184" s="10"/>
      <c r="JY184" s="10"/>
      <c r="JZ184" s="10"/>
      <c r="KA184" s="10"/>
      <c r="KB184" s="10"/>
      <c r="KC184" s="10"/>
      <c r="KD184" s="10"/>
      <c r="KE184" s="10"/>
      <c r="KF184" s="10"/>
      <c r="KG184" s="10"/>
      <c r="KH184" s="10"/>
      <c r="KI184" s="10"/>
      <c r="KJ184" s="10"/>
      <c r="KK184" s="10"/>
      <c r="KL184" s="10"/>
      <c r="KM184" s="10"/>
      <c r="KN184" s="10"/>
      <c r="KO184" s="10"/>
      <c r="KP184" s="10"/>
      <c r="KQ184" s="10"/>
      <c r="KR184" s="10"/>
      <c r="KS184" s="10"/>
      <c r="KT184" s="10"/>
      <c r="KU184" s="10"/>
      <c r="KV184" s="10"/>
      <c r="KW184" s="10"/>
      <c r="KX184" s="10"/>
      <c r="KY184" s="10"/>
      <c r="KZ184" s="10"/>
      <c r="LA184" s="10"/>
      <c r="LB184" s="10"/>
      <c r="LC184" s="10"/>
      <c r="LD184" s="10"/>
      <c r="LE184" s="10"/>
      <c r="LF184" s="10"/>
      <c r="LG184" s="10"/>
      <c r="LH184" s="10"/>
      <c r="LI184" s="10"/>
      <c r="LJ184" s="10"/>
      <c r="LK184" s="10"/>
      <c r="LL184" s="10"/>
      <c r="LM184" s="10"/>
      <c r="LN184" s="10"/>
      <c r="LO184" s="10"/>
      <c r="LP184" s="10"/>
      <c r="LQ184" s="10"/>
      <c r="LR184" s="10"/>
      <c r="LS184" s="10"/>
      <c r="LT184" s="10"/>
      <c r="LU184" s="10"/>
      <c r="LV184" s="10"/>
      <c r="LW184" s="10"/>
      <c r="LX184" s="10"/>
      <c r="LY184" s="10"/>
      <c r="LZ184" s="10"/>
      <c r="MA184" s="10"/>
      <c r="MB184" s="10"/>
      <c r="MC184" s="10"/>
      <c r="MD184" s="10"/>
      <c r="ME184" s="10"/>
      <c r="MF184" s="10"/>
      <c r="MG184" s="10"/>
      <c r="MH184" s="10"/>
      <c r="MI184" s="10"/>
      <c r="MJ184" s="10"/>
      <c r="MK184" s="10"/>
      <c r="ML184" s="10"/>
      <c r="MM184" s="10"/>
      <c r="MN184" s="10"/>
      <c r="MO184" s="10"/>
      <c r="MP184" s="10"/>
      <c r="MQ184" s="10"/>
      <c r="MR184" s="10"/>
      <c r="MS184" s="10"/>
      <c r="MT184" s="10"/>
      <c r="MU184" s="10"/>
      <c r="MV184" s="10"/>
      <c r="MW184" s="10"/>
      <c r="MX184" s="10"/>
      <c r="MY184" s="10"/>
      <c r="MZ184" s="10"/>
      <c r="NA184" s="10"/>
      <c r="NB184" s="10"/>
      <c r="NC184" s="10"/>
      <c r="ND184" s="10"/>
      <c r="NE184" s="10"/>
      <c r="NF184" s="10"/>
      <c r="NG184" s="10"/>
      <c r="NH184" s="10"/>
      <c r="NI184" s="10"/>
      <c r="NJ184" s="10"/>
      <c r="NK184" s="10"/>
      <c r="NL184" s="10"/>
      <c r="NM184" s="10"/>
      <c r="NN184" s="10"/>
      <c r="NO184" s="10"/>
      <c r="NP184" s="10"/>
      <c r="NQ184" s="10"/>
      <c r="NR184" s="10"/>
      <c r="NS184" s="10"/>
      <c r="NT184" s="10"/>
      <c r="NU184" s="10"/>
      <c r="NV184" s="10"/>
      <c r="NW184" s="10"/>
      <c r="NX184" s="10"/>
      <c r="NY184" s="10"/>
      <c r="NZ184" s="10"/>
      <c r="OA184" s="10"/>
      <c r="OB184" s="10"/>
      <c r="OC184" s="10"/>
      <c r="OD184" s="10"/>
      <c r="OE184" s="10"/>
      <c r="OF184" s="10"/>
      <c r="OG184" s="10"/>
      <c r="OH184" s="10"/>
      <c r="OI184" s="10"/>
      <c r="OJ184" s="10"/>
      <c r="OK184" s="10"/>
      <c r="OL184" s="10"/>
      <c r="OM184" s="10"/>
      <c r="ON184" s="10"/>
      <c r="OO184" s="10"/>
      <c r="OP184" s="10"/>
      <c r="OQ184" s="10"/>
      <c r="OR184" s="10"/>
      <c r="OS184" s="10"/>
      <c r="OT184" s="10"/>
      <c r="OU184" s="10"/>
      <c r="OV184" s="10"/>
      <c r="OW184" s="10"/>
      <c r="OX184" s="10"/>
      <c r="OY184" s="10"/>
      <c r="OZ184" s="10"/>
      <c r="PA184" s="10"/>
      <c r="PB184" s="10"/>
      <c r="PC184" s="10"/>
      <c r="PD184" s="10"/>
      <c r="PE184" s="10"/>
      <c r="PF184" s="10"/>
      <c r="PG184" s="10"/>
      <c r="PH184" s="10"/>
      <c r="PI184" s="10"/>
      <c r="PJ184" s="10"/>
      <c r="PK184" s="10"/>
      <c r="PL184" s="10"/>
      <c r="PM184" s="10"/>
      <c r="PN184" s="10"/>
      <c r="PO184" s="10"/>
      <c r="PP184" s="10"/>
      <c r="PQ184" s="10"/>
      <c r="PR184" s="10"/>
      <c r="PS184" s="10"/>
      <c r="PT184" s="10"/>
      <c r="PU184" s="10"/>
      <c r="PV184" s="10"/>
      <c r="PW184" s="10"/>
      <c r="PX184" s="10"/>
      <c r="PY184" s="10"/>
      <c r="PZ184" s="10"/>
      <c r="QA184" s="10"/>
      <c r="QB184" s="10"/>
      <c r="QC184" s="10"/>
      <c r="QD184" s="10"/>
      <c r="QE184" s="10"/>
      <c r="QF184" s="10"/>
      <c r="QG184" s="10"/>
      <c r="QH184" s="10"/>
      <c r="QI184" s="10"/>
      <c r="QJ184" s="10"/>
      <c r="QK184" s="10"/>
      <c r="QL184" s="10"/>
      <c r="QM184" s="10"/>
      <c r="QN184" s="10"/>
      <c r="QO184" s="10"/>
      <c r="QP184" s="10"/>
      <c r="QQ184" s="10"/>
      <c r="QR184" s="10"/>
      <c r="QS184" s="10"/>
      <c r="QT184" s="10"/>
      <c r="QU184" s="10"/>
      <c r="QV184" s="10"/>
      <c r="QW184" s="10"/>
      <c r="QX184" s="10"/>
      <c r="QY184" s="10"/>
      <c r="QZ184" s="10"/>
      <c r="RA184" s="10"/>
      <c r="RB184" s="10"/>
      <c r="RC184" s="10"/>
      <c r="RD184" s="10"/>
      <c r="RE184" s="10"/>
      <c r="RF184" s="10"/>
      <c r="RG184" s="10"/>
      <c r="RH184" s="10"/>
      <c r="RI184" s="10"/>
      <c r="RJ184" s="10"/>
      <c r="RK184" s="10"/>
      <c r="RL184" s="10"/>
      <c r="RM184" s="10"/>
      <c r="RN184" s="10"/>
      <c r="RO184" s="10"/>
      <c r="RP184" s="10"/>
      <c r="RQ184" s="10"/>
      <c r="RR184" s="10"/>
      <c r="RS184" s="10"/>
      <c r="RT184" s="10"/>
      <c r="RU184" s="10"/>
      <c r="RV184" s="10"/>
      <c r="RW184" s="10"/>
      <c r="RX184" s="10"/>
      <c r="RY184" s="10"/>
      <c r="RZ184" s="10"/>
      <c r="SA184" s="10"/>
      <c r="SB184" s="10"/>
      <c r="SC184" s="10"/>
      <c r="SD184" s="10"/>
      <c r="SE184" s="10"/>
      <c r="SF184" s="10"/>
      <c r="SG184" s="10"/>
      <c r="SH184" s="10"/>
      <c r="SI184" s="10"/>
      <c r="SJ184" s="10"/>
      <c r="SK184" s="10"/>
      <c r="SL184" s="10"/>
      <c r="SM184" s="10"/>
      <c r="SN184" s="10"/>
      <c r="SO184" s="10"/>
      <c r="SP184" s="10"/>
      <c r="SQ184" s="10"/>
      <c r="SR184" s="10"/>
      <c r="SS184" s="10"/>
      <c r="ST184" s="10"/>
      <c r="SU184" s="10"/>
      <c r="SV184" s="10"/>
      <c r="SW184" s="10"/>
      <c r="SX184" s="10"/>
      <c r="SY184" s="10"/>
      <c r="SZ184" s="10"/>
      <c r="TA184" s="10"/>
      <c r="TB184" s="10"/>
      <c r="TC184" s="10"/>
      <c r="TD184" s="10"/>
      <c r="TE184" s="10"/>
      <c r="TF184" s="10"/>
      <c r="TG184" s="10"/>
      <c r="TH184" s="10"/>
      <c r="TI184" s="10"/>
      <c r="TJ184" s="10"/>
      <c r="TK184" s="10"/>
      <c r="TL184" s="10"/>
      <c r="TM184" s="10"/>
      <c r="TN184" s="10"/>
      <c r="TO184" s="10"/>
      <c r="TP184" s="10"/>
      <c r="TQ184" s="10"/>
      <c r="TR184" s="10"/>
      <c r="TS184" s="10"/>
      <c r="TT184" s="10"/>
      <c r="TU184" s="10"/>
      <c r="TV184" s="10"/>
      <c r="TW184" s="10"/>
      <c r="TX184" s="10"/>
      <c r="TY184" s="10"/>
      <c r="TZ184" s="10"/>
      <c r="UA184" s="10"/>
      <c r="UB184" s="10"/>
      <c r="UC184" s="10"/>
      <c r="UD184" s="10"/>
      <c r="UE184" s="10"/>
      <c r="UF184" s="10"/>
      <c r="UG184" s="10"/>
      <c r="UH184" s="10"/>
      <c r="UI184" s="10"/>
      <c r="UJ184" s="10"/>
      <c r="UK184" s="10"/>
      <c r="UL184" s="10"/>
      <c r="UM184" s="10"/>
      <c r="UN184" s="10"/>
      <c r="UO184" s="10"/>
      <c r="UP184" s="10"/>
      <c r="UQ184" s="10"/>
      <c r="UR184" s="10"/>
      <c r="US184" s="10"/>
      <c r="UT184" s="10"/>
      <c r="UU184" s="10"/>
      <c r="UV184" s="10"/>
      <c r="UW184" s="10"/>
      <c r="UX184" s="10"/>
      <c r="UY184" s="10"/>
      <c r="UZ184" s="10"/>
      <c r="VA184" s="10"/>
      <c r="VB184" s="10"/>
      <c r="VC184" s="10"/>
      <c r="VD184" s="10"/>
      <c r="VE184" s="10"/>
      <c r="VF184" s="10"/>
      <c r="VG184" s="10"/>
      <c r="VH184" s="10"/>
      <c r="VI184" s="10"/>
      <c r="VJ184" s="10"/>
      <c r="VK184" s="10"/>
      <c r="VL184" s="10"/>
      <c r="VM184" s="10"/>
      <c r="VN184" s="10"/>
      <c r="VO184" s="10"/>
      <c r="VP184" s="10"/>
      <c r="VQ184" s="10"/>
      <c r="VR184" s="10"/>
      <c r="VS184" s="10"/>
      <c r="VT184" s="10"/>
      <c r="VU184" s="10"/>
      <c r="VV184" s="10"/>
      <c r="VW184" s="10"/>
      <c r="VX184" s="10"/>
      <c r="VY184" s="10"/>
      <c r="VZ184" s="10"/>
      <c r="WA184" s="10"/>
      <c r="WB184" s="10"/>
      <c r="WC184" s="10"/>
      <c r="WD184" s="10"/>
      <c r="WE184" s="10"/>
      <c r="WF184" s="10"/>
      <c r="WG184" s="10"/>
      <c r="WH184" s="10"/>
      <c r="WI184" s="10"/>
      <c r="WJ184" s="10"/>
      <c r="WK184" s="10"/>
      <c r="WL184" s="10"/>
      <c r="WM184" s="10"/>
      <c r="WN184" s="10"/>
      <c r="WO184" s="10"/>
      <c r="WP184" s="10"/>
      <c r="WQ184" s="10"/>
      <c r="WR184" s="10"/>
      <c r="WS184" s="10"/>
      <c r="WT184" s="10"/>
      <c r="WU184" s="10"/>
      <c r="WV184" s="10"/>
      <c r="WW184" s="10"/>
      <c r="WX184" s="10"/>
      <c r="WY184" s="10"/>
      <c r="WZ184" s="10"/>
      <c r="XA184" s="10"/>
      <c r="XB184" s="10"/>
      <c r="XC184" s="10"/>
      <c r="XD184" s="10"/>
      <c r="XE184" s="10"/>
      <c r="XF184" s="10"/>
      <c r="XG184" s="10"/>
      <c r="XH184" s="10"/>
      <c r="XI184" s="10"/>
      <c r="XJ184" s="10"/>
      <c r="XK184" s="10"/>
      <c r="XL184" s="10"/>
      <c r="XM184" s="10"/>
      <c r="XN184" s="10"/>
      <c r="XO184" s="10"/>
      <c r="XP184" s="10"/>
      <c r="XQ184" s="10"/>
      <c r="XR184" s="10"/>
      <c r="XS184" s="10"/>
      <c r="XT184" s="10"/>
      <c r="XU184" s="10"/>
      <c r="XV184" s="10"/>
      <c r="XW184" s="10"/>
      <c r="XX184" s="10"/>
      <c r="XY184" s="10"/>
      <c r="XZ184" s="10"/>
      <c r="YA184" s="10"/>
      <c r="YB184" s="10"/>
      <c r="YC184" s="10"/>
      <c r="YD184" s="10"/>
      <c r="YE184" s="10"/>
      <c r="YF184" s="10"/>
      <c r="YG184" s="10"/>
      <c r="YH184" s="10"/>
      <c r="YI184" s="10"/>
      <c r="YJ184" s="10"/>
      <c r="YK184" s="10"/>
      <c r="YL184" s="10"/>
      <c r="YM184" s="10"/>
      <c r="YN184" s="10"/>
      <c r="YO184" s="10"/>
      <c r="YP184" s="10"/>
      <c r="YQ184" s="10"/>
      <c r="YR184" s="10"/>
      <c r="YS184" s="10"/>
      <c r="YT184" s="10"/>
      <c r="YU184" s="10"/>
      <c r="YV184" s="10"/>
      <c r="YW184" s="10"/>
      <c r="YX184" s="10"/>
      <c r="YY184" s="10"/>
      <c r="YZ184" s="10"/>
      <c r="ZA184" s="10"/>
      <c r="ZB184" s="10"/>
      <c r="ZC184" s="10"/>
      <c r="ZD184" s="10"/>
      <c r="ZE184" s="10"/>
      <c r="ZF184" s="10"/>
      <c r="ZG184" s="10"/>
      <c r="ZH184" s="10"/>
      <c r="ZI184" s="10"/>
      <c r="ZJ184" s="10"/>
      <c r="ZK184" s="10"/>
      <c r="ZL184" s="10"/>
      <c r="ZM184" s="10"/>
      <c r="ZN184" s="10"/>
      <c r="ZO184" s="10"/>
      <c r="ZP184" s="10"/>
      <c r="ZQ184" s="10"/>
      <c r="ZR184" s="10"/>
      <c r="ZS184" s="10"/>
      <c r="ZT184" s="10"/>
      <c r="ZU184" s="10"/>
      <c r="ZV184" s="10"/>
      <c r="ZW184" s="10"/>
      <c r="ZX184" s="10"/>
      <c r="ZY184" s="10"/>
      <c r="ZZ184" s="10"/>
      <c r="AAA184" s="10"/>
      <c r="AAB184" s="10"/>
      <c r="AAC184" s="10"/>
      <c r="AAD184" s="10"/>
      <c r="AAE184" s="10"/>
      <c r="AAF184" s="10"/>
      <c r="AAG184" s="10"/>
      <c r="AAH184" s="10"/>
      <c r="AAI184" s="10"/>
      <c r="AAJ184" s="10"/>
      <c r="AAK184" s="10"/>
      <c r="AAL184" s="10"/>
      <c r="AAM184" s="10"/>
      <c r="AAN184" s="10"/>
      <c r="AAO184" s="10"/>
      <c r="AAP184" s="10"/>
      <c r="AAQ184" s="10"/>
      <c r="AAR184" s="10"/>
      <c r="AAS184" s="10"/>
      <c r="AAT184" s="10"/>
      <c r="AAU184" s="10"/>
      <c r="AAV184" s="10"/>
      <c r="AAW184" s="10"/>
      <c r="AAX184" s="10"/>
      <c r="AAY184" s="10"/>
      <c r="AAZ184" s="10"/>
      <c r="ABA184" s="10"/>
      <c r="ABB184" s="10"/>
      <c r="ABC184" s="10"/>
      <c r="ABD184" s="10"/>
      <c r="ABE184" s="10"/>
      <c r="ABF184" s="10"/>
      <c r="ABG184" s="10"/>
      <c r="ABH184" s="10"/>
      <c r="ABI184" s="10"/>
      <c r="ABJ184" s="10"/>
      <c r="ABK184" s="10"/>
      <c r="ABL184" s="10"/>
      <c r="ABM184" s="10"/>
      <c r="ABN184" s="10"/>
      <c r="ABO184" s="10"/>
      <c r="ABP184" s="10"/>
      <c r="ABQ184" s="10"/>
      <c r="ABR184" s="10"/>
      <c r="ABS184" s="10"/>
      <c r="ABT184" s="10"/>
      <c r="ABU184" s="10"/>
      <c r="ABV184" s="10"/>
      <c r="ABW184" s="10"/>
      <c r="ABX184" s="10"/>
      <c r="ABY184" s="10"/>
      <c r="ABZ184" s="10"/>
      <c r="ACA184" s="10"/>
      <c r="ACB184" s="10"/>
      <c r="ACC184" s="10"/>
      <c r="ACD184" s="10"/>
      <c r="ACE184" s="10"/>
      <c r="ACF184" s="10"/>
      <c r="ACG184" s="10"/>
      <c r="ACH184" s="10"/>
      <c r="ACI184" s="10"/>
      <c r="ACJ184" s="10"/>
      <c r="ACK184" s="10"/>
      <c r="ACL184" s="10"/>
      <c r="ACM184" s="10"/>
      <c r="ACN184" s="10"/>
      <c r="ACO184" s="10"/>
      <c r="ACP184" s="10"/>
      <c r="ACQ184" s="10"/>
      <c r="ACR184" s="10"/>
      <c r="ACS184" s="10"/>
      <c r="ACT184" s="10"/>
      <c r="ACU184" s="10"/>
      <c r="ACV184" s="10"/>
      <c r="ACW184" s="10"/>
      <c r="ACX184" s="10"/>
      <c r="ACY184" s="10"/>
      <c r="ACZ184" s="10"/>
      <c r="ADA184" s="10"/>
    </row>
    <row r="185" spans="1:781" s="106" customFormat="1" ht="28.8" x14ac:dyDescent="0.3">
      <c r="A185" s="60">
        <v>3</v>
      </c>
      <c r="B185" s="69" t="s">
        <v>581</v>
      </c>
      <c r="C185" s="46" t="s">
        <v>66</v>
      </c>
      <c r="D185" s="47" t="s">
        <v>117</v>
      </c>
      <c r="E185" s="46" t="s">
        <v>582</v>
      </c>
      <c r="F185" s="47">
        <v>53</v>
      </c>
      <c r="G185" s="104">
        <v>52000000</v>
      </c>
      <c r="H185" s="47">
        <v>1</v>
      </c>
      <c r="I185" s="47" t="s">
        <v>45</v>
      </c>
      <c r="J185" s="47" t="s">
        <v>75</v>
      </c>
      <c r="K185" s="120">
        <v>212</v>
      </c>
      <c r="L185" s="50">
        <v>1987</v>
      </c>
      <c r="M185" s="51">
        <v>31861</v>
      </c>
      <c r="N185" s="70">
        <v>0</v>
      </c>
      <c r="O185" s="53"/>
      <c r="P185" s="53"/>
      <c r="Q185" s="54" t="s">
        <v>482</v>
      </c>
      <c r="R185" s="55" t="s">
        <v>583</v>
      </c>
      <c r="S185" s="56" t="s">
        <v>323</v>
      </c>
      <c r="T185" s="57" t="str">
        <f t="shared" si="32"/>
        <v>Coal</v>
      </c>
      <c r="U185" s="56"/>
      <c r="V185" s="56"/>
      <c r="W185" s="56"/>
      <c r="X185" s="56"/>
      <c r="Y185" s="56"/>
      <c r="Z185" s="56"/>
      <c r="AA185" s="56"/>
      <c r="AB185" s="10"/>
      <c r="AC185" s="58">
        <f>N185/189653</f>
        <v>0</v>
      </c>
      <c r="AD185" s="58">
        <f t="shared" si="34"/>
        <v>0</v>
      </c>
      <c r="AE185" s="58">
        <f t="shared" si="35"/>
        <v>0</v>
      </c>
      <c r="AF185" s="58">
        <f t="shared" si="43"/>
        <v>0</v>
      </c>
      <c r="AG185" s="59"/>
      <c r="AH185" s="59">
        <f t="shared" si="40"/>
        <v>0</v>
      </c>
      <c r="AI185" s="59">
        <f t="shared" si="41"/>
        <v>0</v>
      </c>
      <c r="AJ185" s="59">
        <f t="shared" si="42"/>
        <v>0</v>
      </c>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c r="IW185" s="10"/>
      <c r="IX185" s="10"/>
      <c r="IY185" s="10"/>
      <c r="IZ185" s="10"/>
      <c r="JA185" s="10"/>
      <c r="JB185" s="10"/>
      <c r="JC185" s="10"/>
      <c r="JD185" s="10"/>
      <c r="JE185" s="10"/>
      <c r="JF185" s="10"/>
      <c r="JG185" s="10"/>
      <c r="JH185" s="10"/>
      <c r="JI185" s="10"/>
      <c r="JJ185" s="10"/>
      <c r="JK185" s="10"/>
      <c r="JL185" s="10"/>
      <c r="JM185" s="10"/>
      <c r="JN185" s="10"/>
      <c r="JO185" s="10"/>
      <c r="JP185" s="10"/>
      <c r="JQ185" s="10"/>
      <c r="JR185" s="10"/>
      <c r="JS185" s="10"/>
      <c r="JT185" s="10"/>
      <c r="JU185" s="10"/>
      <c r="JV185" s="10"/>
      <c r="JW185" s="10"/>
      <c r="JX185" s="10"/>
      <c r="JY185" s="10"/>
      <c r="JZ185" s="10"/>
      <c r="KA185" s="10"/>
      <c r="KB185" s="10"/>
      <c r="KC185" s="10"/>
      <c r="KD185" s="10"/>
      <c r="KE185" s="10"/>
      <c r="KF185" s="10"/>
      <c r="KG185" s="10"/>
      <c r="KH185" s="10"/>
      <c r="KI185" s="10"/>
      <c r="KJ185" s="10"/>
      <c r="KK185" s="10"/>
      <c r="KL185" s="10"/>
      <c r="KM185" s="10"/>
      <c r="KN185" s="10"/>
      <c r="KO185" s="10"/>
      <c r="KP185" s="10"/>
      <c r="KQ185" s="10"/>
      <c r="KR185" s="10"/>
      <c r="KS185" s="10"/>
      <c r="KT185" s="10"/>
      <c r="KU185" s="10"/>
      <c r="KV185" s="10"/>
      <c r="KW185" s="10"/>
      <c r="KX185" s="10"/>
      <c r="KY185" s="10"/>
      <c r="KZ185" s="10"/>
      <c r="LA185" s="10"/>
      <c r="LB185" s="10"/>
      <c r="LC185" s="10"/>
      <c r="LD185" s="10"/>
      <c r="LE185" s="10"/>
      <c r="LF185" s="10"/>
      <c r="LG185" s="10"/>
      <c r="LH185" s="10"/>
      <c r="LI185" s="10"/>
      <c r="LJ185" s="10"/>
      <c r="LK185" s="10"/>
      <c r="LL185" s="10"/>
      <c r="LM185" s="10"/>
      <c r="LN185" s="10"/>
      <c r="LO185" s="10"/>
      <c r="LP185" s="10"/>
      <c r="LQ185" s="10"/>
      <c r="LR185" s="10"/>
      <c r="LS185" s="10"/>
      <c r="LT185" s="10"/>
      <c r="LU185" s="10"/>
      <c r="LV185" s="10"/>
      <c r="LW185" s="10"/>
      <c r="LX185" s="10"/>
      <c r="LY185" s="10"/>
      <c r="LZ185" s="10"/>
      <c r="MA185" s="10"/>
      <c r="MB185" s="10"/>
      <c r="MC185" s="10"/>
      <c r="MD185" s="10"/>
      <c r="ME185" s="10"/>
      <c r="MF185" s="10"/>
      <c r="MG185" s="10"/>
      <c r="MH185" s="10"/>
      <c r="MI185" s="10"/>
      <c r="MJ185" s="10"/>
      <c r="MK185" s="10"/>
      <c r="ML185" s="10"/>
      <c r="MM185" s="10"/>
      <c r="MN185" s="10"/>
      <c r="MO185" s="10"/>
      <c r="MP185" s="10"/>
      <c r="MQ185" s="10"/>
      <c r="MR185" s="10"/>
      <c r="MS185" s="10"/>
      <c r="MT185" s="10"/>
      <c r="MU185" s="10"/>
      <c r="MV185" s="10"/>
      <c r="MW185" s="10"/>
      <c r="MX185" s="10"/>
      <c r="MY185" s="10"/>
      <c r="MZ185" s="10"/>
      <c r="NA185" s="10"/>
      <c r="NB185" s="10"/>
      <c r="NC185" s="10"/>
      <c r="ND185" s="10"/>
      <c r="NE185" s="10"/>
      <c r="NF185" s="10"/>
      <c r="NG185" s="10"/>
      <c r="NH185" s="10"/>
      <c r="NI185" s="10"/>
      <c r="NJ185" s="10"/>
      <c r="NK185" s="10"/>
      <c r="NL185" s="10"/>
      <c r="NM185" s="10"/>
      <c r="NN185" s="10"/>
      <c r="NO185" s="10"/>
      <c r="NP185" s="10"/>
      <c r="NQ185" s="10"/>
      <c r="NR185" s="10"/>
      <c r="NS185" s="10"/>
      <c r="NT185" s="10"/>
      <c r="NU185" s="10"/>
      <c r="NV185" s="10"/>
      <c r="NW185" s="10"/>
      <c r="NX185" s="10"/>
      <c r="NY185" s="10"/>
      <c r="NZ185" s="10"/>
      <c r="OA185" s="10"/>
      <c r="OB185" s="10"/>
      <c r="OC185" s="10"/>
      <c r="OD185" s="10"/>
      <c r="OE185" s="10"/>
      <c r="OF185" s="10"/>
      <c r="OG185" s="10"/>
      <c r="OH185" s="10"/>
      <c r="OI185" s="10"/>
      <c r="OJ185" s="10"/>
      <c r="OK185" s="10"/>
      <c r="OL185" s="10"/>
      <c r="OM185" s="10"/>
      <c r="ON185" s="10"/>
      <c r="OO185" s="10"/>
      <c r="OP185" s="10"/>
      <c r="OQ185" s="10"/>
      <c r="OR185" s="10"/>
      <c r="OS185" s="10"/>
      <c r="OT185" s="10"/>
      <c r="OU185" s="10"/>
      <c r="OV185" s="10"/>
      <c r="OW185" s="10"/>
      <c r="OX185" s="10"/>
      <c r="OY185" s="10"/>
      <c r="OZ185" s="10"/>
      <c r="PA185" s="10"/>
      <c r="PB185" s="10"/>
      <c r="PC185" s="10"/>
      <c r="PD185" s="10"/>
      <c r="PE185" s="10"/>
      <c r="PF185" s="10"/>
      <c r="PG185" s="10"/>
      <c r="PH185" s="10"/>
      <c r="PI185" s="10"/>
      <c r="PJ185" s="10"/>
      <c r="PK185" s="10"/>
      <c r="PL185" s="10"/>
      <c r="PM185" s="10"/>
      <c r="PN185" s="10"/>
      <c r="PO185" s="10"/>
      <c r="PP185" s="10"/>
      <c r="PQ185" s="10"/>
      <c r="PR185" s="10"/>
      <c r="PS185" s="10"/>
      <c r="PT185" s="10"/>
      <c r="PU185" s="10"/>
      <c r="PV185" s="10"/>
      <c r="PW185" s="10"/>
      <c r="PX185" s="10"/>
      <c r="PY185" s="10"/>
      <c r="PZ185" s="10"/>
      <c r="QA185" s="10"/>
      <c r="QB185" s="10"/>
      <c r="QC185" s="10"/>
      <c r="QD185" s="10"/>
      <c r="QE185" s="10"/>
      <c r="QF185" s="10"/>
      <c r="QG185" s="10"/>
      <c r="QH185" s="10"/>
      <c r="QI185" s="10"/>
      <c r="QJ185" s="10"/>
      <c r="QK185" s="10"/>
      <c r="QL185" s="10"/>
      <c r="QM185" s="10"/>
      <c r="QN185" s="10"/>
      <c r="QO185" s="10"/>
      <c r="QP185" s="10"/>
      <c r="QQ185" s="10"/>
      <c r="QR185" s="10"/>
      <c r="QS185" s="10"/>
      <c r="QT185" s="10"/>
      <c r="QU185" s="10"/>
      <c r="QV185" s="10"/>
      <c r="QW185" s="10"/>
      <c r="QX185" s="10"/>
      <c r="QY185" s="10"/>
      <c r="QZ185" s="10"/>
      <c r="RA185" s="10"/>
      <c r="RB185" s="10"/>
      <c r="RC185" s="10"/>
      <c r="RD185" s="10"/>
      <c r="RE185" s="10"/>
      <c r="RF185" s="10"/>
      <c r="RG185" s="10"/>
      <c r="RH185" s="10"/>
      <c r="RI185" s="10"/>
      <c r="RJ185" s="10"/>
      <c r="RK185" s="10"/>
      <c r="RL185" s="10"/>
      <c r="RM185" s="10"/>
      <c r="RN185" s="10"/>
      <c r="RO185" s="10"/>
      <c r="RP185" s="10"/>
      <c r="RQ185" s="10"/>
      <c r="RR185" s="10"/>
      <c r="RS185" s="10"/>
      <c r="RT185" s="10"/>
      <c r="RU185" s="10"/>
      <c r="RV185" s="10"/>
      <c r="RW185" s="10"/>
      <c r="RX185" s="10"/>
      <c r="RY185" s="10"/>
      <c r="RZ185" s="10"/>
      <c r="SA185" s="10"/>
      <c r="SB185" s="10"/>
      <c r="SC185" s="10"/>
      <c r="SD185" s="10"/>
      <c r="SE185" s="10"/>
      <c r="SF185" s="10"/>
      <c r="SG185" s="10"/>
      <c r="SH185" s="10"/>
      <c r="SI185" s="10"/>
      <c r="SJ185" s="10"/>
      <c r="SK185" s="10"/>
      <c r="SL185" s="10"/>
      <c r="SM185" s="10"/>
      <c r="SN185" s="10"/>
      <c r="SO185" s="10"/>
      <c r="SP185" s="10"/>
      <c r="SQ185" s="10"/>
      <c r="SR185" s="10"/>
      <c r="SS185" s="10"/>
      <c r="ST185" s="10"/>
      <c r="SU185" s="10"/>
      <c r="SV185" s="10"/>
      <c r="SW185" s="10"/>
      <c r="SX185" s="10"/>
      <c r="SY185" s="10"/>
      <c r="SZ185" s="10"/>
      <c r="TA185" s="10"/>
      <c r="TB185" s="10"/>
      <c r="TC185" s="10"/>
      <c r="TD185" s="10"/>
      <c r="TE185" s="10"/>
      <c r="TF185" s="10"/>
      <c r="TG185" s="10"/>
      <c r="TH185" s="10"/>
      <c r="TI185" s="10"/>
      <c r="TJ185" s="10"/>
      <c r="TK185" s="10"/>
      <c r="TL185" s="10"/>
      <c r="TM185" s="10"/>
      <c r="TN185" s="10"/>
      <c r="TO185" s="10"/>
      <c r="TP185" s="10"/>
      <c r="TQ185" s="10"/>
      <c r="TR185" s="10"/>
      <c r="TS185" s="10"/>
      <c r="TT185" s="10"/>
      <c r="TU185" s="10"/>
      <c r="TV185" s="10"/>
      <c r="TW185" s="10"/>
      <c r="TX185" s="10"/>
      <c r="TY185" s="10"/>
      <c r="TZ185" s="10"/>
      <c r="UA185" s="10"/>
      <c r="UB185" s="10"/>
      <c r="UC185" s="10"/>
      <c r="UD185" s="10"/>
      <c r="UE185" s="10"/>
      <c r="UF185" s="10"/>
      <c r="UG185" s="10"/>
      <c r="UH185" s="10"/>
      <c r="UI185" s="10"/>
      <c r="UJ185" s="10"/>
      <c r="UK185" s="10"/>
      <c r="UL185" s="10"/>
      <c r="UM185" s="10"/>
      <c r="UN185" s="10"/>
      <c r="UO185" s="10"/>
      <c r="UP185" s="10"/>
      <c r="UQ185" s="10"/>
      <c r="UR185" s="10"/>
      <c r="US185" s="10"/>
      <c r="UT185" s="10"/>
      <c r="UU185" s="10"/>
      <c r="UV185" s="10"/>
      <c r="UW185" s="10"/>
      <c r="UX185" s="10"/>
      <c r="UY185" s="10"/>
      <c r="UZ185" s="10"/>
      <c r="VA185" s="10"/>
      <c r="VB185" s="10"/>
      <c r="VC185" s="10"/>
      <c r="VD185" s="10"/>
      <c r="VE185" s="10"/>
      <c r="VF185" s="10"/>
      <c r="VG185" s="10"/>
      <c r="VH185" s="10"/>
      <c r="VI185" s="10"/>
      <c r="VJ185" s="10"/>
      <c r="VK185" s="10"/>
      <c r="VL185" s="10"/>
      <c r="VM185" s="10"/>
      <c r="VN185" s="10"/>
      <c r="VO185" s="10"/>
      <c r="VP185" s="10"/>
      <c r="VQ185" s="10"/>
      <c r="VR185" s="10"/>
      <c r="VS185" s="10"/>
      <c r="VT185" s="10"/>
      <c r="VU185" s="10"/>
      <c r="VV185" s="10"/>
      <c r="VW185" s="10"/>
      <c r="VX185" s="10"/>
      <c r="VY185" s="10"/>
      <c r="VZ185" s="10"/>
      <c r="WA185" s="10"/>
      <c r="WB185" s="10"/>
      <c r="WC185" s="10"/>
      <c r="WD185" s="10"/>
      <c r="WE185" s="10"/>
      <c r="WF185" s="10"/>
      <c r="WG185" s="10"/>
      <c r="WH185" s="10"/>
      <c r="WI185" s="10"/>
      <c r="WJ185" s="10"/>
      <c r="WK185" s="10"/>
      <c r="WL185" s="10"/>
      <c r="WM185" s="10"/>
      <c r="WN185" s="10"/>
      <c r="WO185" s="10"/>
      <c r="WP185" s="10"/>
      <c r="WQ185" s="10"/>
      <c r="WR185" s="10"/>
      <c r="WS185" s="10"/>
      <c r="WT185" s="10"/>
      <c r="WU185" s="10"/>
      <c r="WV185" s="10"/>
      <c r="WW185" s="10"/>
      <c r="WX185" s="10"/>
      <c r="WY185" s="10"/>
      <c r="WZ185" s="10"/>
      <c r="XA185" s="10"/>
      <c r="XB185" s="10"/>
      <c r="XC185" s="10"/>
      <c r="XD185" s="10"/>
      <c r="XE185" s="10"/>
      <c r="XF185" s="10"/>
      <c r="XG185" s="10"/>
      <c r="XH185" s="10"/>
      <c r="XI185" s="10"/>
      <c r="XJ185" s="10"/>
      <c r="XK185" s="10"/>
      <c r="XL185" s="10"/>
      <c r="XM185" s="10"/>
      <c r="XN185" s="10"/>
      <c r="XO185" s="10"/>
      <c r="XP185" s="10"/>
      <c r="XQ185" s="10"/>
      <c r="XR185" s="10"/>
      <c r="XS185" s="10"/>
      <c r="XT185" s="10"/>
      <c r="XU185" s="10"/>
      <c r="XV185" s="10"/>
      <c r="XW185" s="10"/>
      <c r="XX185" s="10"/>
      <c r="XY185" s="10"/>
      <c r="XZ185" s="10"/>
      <c r="YA185" s="10"/>
      <c r="YB185" s="10"/>
      <c r="YC185" s="10"/>
      <c r="YD185" s="10"/>
      <c r="YE185" s="10"/>
      <c r="YF185" s="10"/>
      <c r="YG185" s="10"/>
      <c r="YH185" s="10"/>
      <c r="YI185" s="10"/>
      <c r="YJ185" s="10"/>
      <c r="YK185" s="10"/>
      <c r="YL185" s="10"/>
      <c r="YM185" s="10"/>
      <c r="YN185" s="10"/>
      <c r="YO185" s="10"/>
      <c r="YP185" s="10"/>
      <c r="YQ185" s="10"/>
      <c r="YR185" s="10"/>
      <c r="YS185" s="10"/>
      <c r="YT185" s="10"/>
      <c r="YU185" s="10"/>
      <c r="YV185" s="10"/>
      <c r="YW185" s="10"/>
      <c r="YX185" s="10"/>
      <c r="YY185" s="10"/>
      <c r="YZ185" s="10"/>
      <c r="ZA185" s="10"/>
      <c r="ZB185" s="10"/>
      <c r="ZC185" s="10"/>
      <c r="ZD185" s="10"/>
      <c r="ZE185" s="10"/>
      <c r="ZF185" s="10"/>
      <c r="ZG185" s="10"/>
      <c r="ZH185" s="10"/>
      <c r="ZI185" s="10"/>
      <c r="ZJ185" s="10"/>
      <c r="ZK185" s="10"/>
      <c r="ZL185" s="10"/>
      <c r="ZM185" s="10"/>
      <c r="ZN185" s="10"/>
      <c r="ZO185" s="10"/>
      <c r="ZP185" s="10"/>
      <c r="ZQ185" s="10"/>
      <c r="ZR185" s="10"/>
      <c r="ZS185" s="10"/>
      <c r="ZT185" s="10"/>
      <c r="ZU185" s="10"/>
      <c r="ZV185" s="10"/>
      <c r="ZW185" s="10"/>
      <c r="ZX185" s="10"/>
      <c r="ZY185" s="10"/>
      <c r="ZZ185" s="10"/>
      <c r="AAA185" s="10"/>
      <c r="AAB185" s="10"/>
      <c r="AAC185" s="10"/>
      <c r="AAD185" s="10"/>
      <c r="AAE185" s="10"/>
      <c r="AAF185" s="10"/>
      <c r="AAG185" s="10"/>
      <c r="AAH185" s="10"/>
      <c r="AAI185" s="10"/>
      <c r="AAJ185" s="10"/>
      <c r="AAK185" s="10"/>
      <c r="AAL185" s="10"/>
      <c r="AAM185" s="10"/>
      <c r="AAN185" s="10"/>
      <c r="AAO185" s="10"/>
      <c r="AAP185" s="10"/>
      <c r="AAQ185" s="10"/>
      <c r="AAR185" s="10"/>
      <c r="AAS185" s="10"/>
      <c r="AAT185" s="10"/>
      <c r="AAU185" s="10"/>
      <c r="AAV185" s="10"/>
      <c r="AAW185" s="10"/>
      <c r="AAX185" s="10"/>
      <c r="AAY185" s="10"/>
      <c r="AAZ185" s="10"/>
      <c r="ABA185" s="10"/>
      <c r="ABB185" s="10"/>
      <c r="ABC185" s="10"/>
      <c r="ABD185" s="10"/>
      <c r="ABE185" s="10"/>
      <c r="ABF185" s="10"/>
      <c r="ABG185" s="10"/>
      <c r="ABH185" s="10"/>
      <c r="ABI185" s="10"/>
      <c r="ABJ185" s="10"/>
      <c r="ABK185" s="10"/>
      <c r="ABL185" s="10"/>
      <c r="ABM185" s="10"/>
      <c r="ABN185" s="10"/>
      <c r="ABO185" s="10"/>
      <c r="ABP185" s="10"/>
      <c r="ABQ185" s="10"/>
      <c r="ABR185" s="10"/>
      <c r="ABS185" s="10"/>
      <c r="ABT185" s="10"/>
      <c r="ABU185" s="10"/>
      <c r="ABV185" s="10"/>
      <c r="ABW185" s="10"/>
      <c r="ABX185" s="10"/>
      <c r="ABY185" s="10"/>
      <c r="ABZ185" s="10"/>
      <c r="ACA185" s="10"/>
      <c r="ACB185" s="10"/>
      <c r="ACC185" s="10"/>
      <c r="ACD185" s="10"/>
      <c r="ACE185" s="10"/>
      <c r="ACF185" s="10"/>
      <c r="ACG185" s="10"/>
      <c r="ACH185" s="10"/>
      <c r="ACI185" s="10"/>
      <c r="ACJ185" s="10"/>
      <c r="ACK185" s="10"/>
      <c r="ACL185" s="10"/>
      <c r="ACM185" s="10"/>
      <c r="ACN185" s="10"/>
      <c r="ACO185" s="10"/>
      <c r="ACP185" s="10"/>
      <c r="ACQ185" s="10"/>
      <c r="ACR185" s="10"/>
      <c r="ACS185" s="10"/>
      <c r="ACT185" s="10"/>
      <c r="ACU185" s="10"/>
      <c r="ACV185" s="10"/>
      <c r="ACW185" s="10"/>
      <c r="ACX185" s="10"/>
      <c r="ACY185" s="10"/>
      <c r="ACZ185" s="10"/>
      <c r="ADA185" s="10"/>
    </row>
    <row r="186" spans="1:781" s="106" customFormat="1" ht="15.6" x14ac:dyDescent="0.3">
      <c r="A186" s="60">
        <v>3</v>
      </c>
      <c r="B186" s="69" t="s">
        <v>584</v>
      </c>
      <c r="C186" s="46" t="s">
        <v>55</v>
      </c>
      <c r="D186" s="47" t="s">
        <v>117</v>
      </c>
      <c r="E186" s="47" t="s">
        <v>135</v>
      </c>
      <c r="F186" s="47">
        <v>31</v>
      </c>
      <c r="G186" s="104"/>
      <c r="H186" s="47">
        <v>1</v>
      </c>
      <c r="I186" s="47" t="s">
        <v>45</v>
      </c>
      <c r="J186" s="47" t="s">
        <v>75</v>
      </c>
      <c r="K186" s="120">
        <v>194</v>
      </c>
      <c r="L186" s="50">
        <v>1987</v>
      </c>
      <c r="M186" s="51">
        <v>31857</v>
      </c>
      <c r="N186" s="52">
        <v>2230</v>
      </c>
      <c r="O186" s="53"/>
      <c r="P186" s="53"/>
      <c r="Q186" s="54" t="s">
        <v>482</v>
      </c>
      <c r="R186" s="55"/>
      <c r="S186" s="56"/>
      <c r="T186" s="57" t="str">
        <f t="shared" si="32"/>
        <v>Fe</v>
      </c>
      <c r="U186" s="56"/>
      <c r="V186" s="56"/>
      <c r="W186" s="56"/>
      <c r="X186" s="56"/>
      <c r="Y186" s="56"/>
      <c r="Z186" s="56"/>
      <c r="AA186" s="56"/>
      <c r="AB186" s="10"/>
      <c r="AC186" s="58">
        <f t="shared" ref="AC186:AC227" si="44">N186/1896653</f>
        <v>1.1757553964800097E-3</v>
      </c>
      <c r="AD186" s="58">
        <f t="shared" si="34"/>
        <v>0</v>
      </c>
      <c r="AE186" s="58">
        <f t="shared" si="35"/>
        <v>0</v>
      </c>
      <c r="AF186" s="58">
        <f t="shared" si="43"/>
        <v>1.1757553964800097E-3</v>
      </c>
      <c r="AG186" s="59"/>
      <c r="AH186" s="59">
        <f t="shared" si="40"/>
        <v>0</v>
      </c>
      <c r="AI186" s="59">
        <f t="shared" si="41"/>
        <v>0</v>
      </c>
      <c r="AJ186" s="59">
        <f t="shared" si="42"/>
        <v>1.1757553964800097E-3</v>
      </c>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c r="IW186" s="10"/>
      <c r="IX186" s="10"/>
      <c r="IY186" s="10"/>
      <c r="IZ186" s="10"/>
      <c r="JA186" s="10"/>
      <c r="JB186" s="10"/>
      <c r="JC186" s="10"/>
      <c r="JD186" s="10"/>
      <c r="JE186" s="10"/>
      <c r="JF186" s="10"/>
      <c r="JG186" s="10"/>
      <c r="JH186" s="10"/>
      <c r="JI186" s="10"/>
      <c r="JJ186" s="10"/>
      <c r="JK186" s="10"/>
      <c r="JL186" s="10"/>
      <c r="JM186" s="10"/>
      <c r="JN186" s="10"/>
      <c r="JO186" s="10"/>
      <c r="JP186" s="10"/>
      <c r="JQ186" s="10"/>
      <c r="JR186" s="10"/>
      <c r="JS186" s="10"/>
      <c r="JT186" s="10"/>
      <c r="JU186" s="10"/>
      <c r="JV186" s="10"/>
      <c r="JW186" s="10"/>
      <c r="JX186" s="10"/>
      <c r="JY186" s="10"/>
      <c r="JZ186" s="10"/>
      <c r="KA186" s="10"/>
      <c r="KB186" s="10"/>
      <c r="KC186" s="10"/>
      <c r="KD186" s="10"/>
      <c r="KE186" s="10"/>
      <c r="KF186" s="10"/>
      <c r="KG186" s="10"/>
      <c r="KH186" s="10"/>
      <c r="KI186" s="10"/>
      <c r="KJ186" s="10"/>
      <c r="KK186" s="10"/>
      <c r="KL186" s="10"/>
      <c r="KM186" s="10"/>
      <c r="KN186" s="10"/>
      <c r="KO186" s="10"/>
      <c r="KP186" s="10"/>
      <c r="KQ186" s="10"/>
      <c r="KR186" s="10"/>
      <c r="KS186" s="10"/>
      <c r="KT186" s="10"/>
      <c r="KU186" s="10"/>
      <c r="KV186" s="10"/>
      <c r="KW186" s="10"/>
      <c r="KX186" s="10"/>
      <c r="KY186" s="10"/>
      <c r="KZ186" s="10"/>
      <c r="LA186" s="10"/>
      <c r="LB186" s="10"/>
      <c r="LC186" s="10"/>
      <c r="LD186" s="10"/>
      <c r="LE186" s="10"/>
      <c r="LF186" s="10"/>
      <c r="LG186" s="10"/>
      <c r="LH186" s="10"/>
      <c r="LI186" s="10"/>
      <c r="LJ186" s="10"/>
      <c r="LK186" s="10"/>
      <c r="LL186" s="10"/>
      <c r="LM186" s="10"/>
      <c r="LN186" s="10"/>
      <c r="LO186" s="10"/>
      <c r="LP186" s="10"/>
      <c r="LQ186" s="10"/>
      <c r="LR186" s="10"/>
      <c r="LS186" s="10"/>
      <c r="LT186" s="10"/>
      <c r="LU186" s="10"/>
      <c r="LV186" s="10"/>
      <c r="LW186" s="10"/>
      <c r="LX186" s="10"/>
      <c r="LY186" s="10"/>
      <c r="LZ186" s="10"/>
      <c r="MA186" s="10"/>
      <c r="MB186" s="10"/>
      <c r="MC186" s="10"/>
      <c r="MD186" s="10"/>
      <c r="ME186" s="10"/>
      <c r="MF186" s="10"/>
      <c r="MG186" s="10"/>
      <c r="MH186" s="10"/>
      <c r="MI186" s="10"/>
      <c r="MJ186" s="10"/>
      <c r="MK186" s="10"/>
      <c r="ML186" s="10"/>
      <c r="MM186" s="10"/>
      <c r="MN186" s="10"/>
      <c r="MO186" s="10"/>
      <c r="MP186" s="10"/>
      <c r="MQ186" s="10"/>
      <c r="MR186" s="10"/>
      <c r="MS186" s="10"/>
      <c r="MT186" s="10"/>
      <c r="MU186" s="10"/>
      <c r="MV186" s="10"/>
      <c r="MW186" s="10"/>
      <c r="MX186" s="10"/>
      <c r="MY186" s="10"/>
      <c r="MZ186" s="10"/>
      <c r="NA186" s="10"/>
      <c r="NB186" s="10"/>
      <c r="NC186" s="10"/>
      <c r="ND186" s="10"/>
      <c r="NE186" s="10"/>
      <c r="NF186" s="10"/>
      <c r="NG186" s="10"/>
      <c r="NH186" s="10"/>
      <c r="NI186" s="10"/>
      <c r="NJ186" s="10"/>
      <c r="NK186" s="10"/>
      <c r="NL186" s="10"/>
      <c r="NM186" s="10"/>
      <c r="NN186" s="10"/>
      <c r="NO186" s="10"/>
      <c r="NP186" s="10"/>
      <c r="NQ186" s="10"/>
      <c r="NR186" s="10"/>
      <c r="NS186" s="10"/>
      <c r="NT186" s="10"/>
      <c r="NU186" s="10"/>
      <c r="NV186" s="10"/>
      <c r="NW186" s="10"/>
      <c r="NX186" s="10"/>
      <c r="NY186" s="10"/>
      <c r="NZ186" s="10"/>
      <c r="OA186" s="10"/>
      <c r="OB186" s="10"/>
      <c r="OC186" s="10"/>
      <c r="OD186" s="10"/>
      <c r="OE186" s="10"/>
      <c r="OF186" s="10"/>
      <c r="OG186" s="10"/>
      <c r="OH186" s="10"/>
      <c r="OI186" s="10"/>
      <c r="OJ186" s="10"/>
      <c r="OK186" s="10"/>
      <c r="OL186" s="10"/>
      <c r="OM186" s="10"/>
      <c r="ON186" s="10"/>
      <c r="OO186" s="10"/>
      <c r="OP186" s="10"/>
      <c r="OQ186" s="10"/>
      <c r="OR186" s="10"/>
      <c r="OS186" s="10"/>
      <c r="OT186" s="10"/>
      <c r="OU186" s="10"/>
      <c r="OV186" s="10"/>
      <c r="OW186" s="10"/>
      <c r="OX186" s="10"/>
      <c r="OY186" s="10"/>
      <c r="OZ186" s="10"/>
      <c r="PA186" s="10"/>
      <c r="PB186" s="10"/>
      <c r="PC186" s="10"/>
      <c r="PD186" s="10"/>
      <c r="PE186" s="10"/>
      <c r="PF186" s="10"/>
      <c r="PG186" s="10"/>
      <c r="PH186" s="10"/>
      <c r="PI186" s="10"/>
      <c r="PJ186" s="10"/>
      <c r="PK186" s="10"/>
      <c r="PL186" s="10"/>
      <c r="PM186" s="10"/>
      <c r="PN186" s="10"/>
      <c r="PO186" s="10"/>
      <c r="PP186" s="10"/>
      <c r="PQ186" s="10"/>
      <c r="PR186" s="10"/>
      <c r="PS186" s="10"/>
      <c r="PT186" s="10"/>
      <c r="PU186" s="10"/>
      <c r="PV186" s="10"/>
      <c r="PW186" s="10"/>
      <c r="PX186" s="10"/>
      <c r="PY186" s="10"/>
      <c r="PZ186" s="10"/>
      <c r="QA186" s="10"/>
      <c r="QB186" s="10"/>
      <c r="QC186" s="10"/>
      <c r="QD186" s="10"/>
      <c r="QE186" s="10"/>
      <c r="QF186" s="10"/>
      <c r="QG186" s="10"/>
      <c r="QH186" s="10"/>
      <c r="QI186" s="10"/>
      <c r="QJ186" s="10"/>
      <c r="QK186" s="10"/>
      <c r="QL186" s="10"/>
      <c r="QM186" s="10"/>
      <c r="QN186" s="10"/>
      <c r="QO186" s="10"/>
      <c r="QP186" s="10"/>
      <c r="QQ186" s="10"/>
      <c r="QR186" s="10"/>
      <c r="QS186" s="10"/>
      <c r="QT186" s="10"/>
      <c r="QU186" s="10"/>
      <c r="QV186" s="10"/>
      <c r="QW186" s="10"/>
      <c r="QX186" s="10"/>
      <c r="QY186" s="10"/>
      <c r="QZ186" s="10"/>
      <c r="RA186" s="10"/>
      <c r="RB186" s="10"/>
      <c r="RC186" s="10"/>
      <c r="RD186" s="10"/>
      <c r="RE186" s="10"/>
      <c r="RF186" s="10"/>
      <c r="RG186" s="10"/>
      <c r="RH186" s="10"/>
      <c r="RI186" s="10"/>
      <c r="RJ186" s="10"/>
      <c r="RK186" s="10"/>
      <c r="RL186" s="10"/>
      <c r="RM186" s="10"/>
      <c r="RN186" s="10"/>
      <c r="RO186" s="10"/>
      <c r="RP186" s="10"/>
      <c r="RQ186" s="10"/>
      <c r="RR186" s="10"/>
      <c r="RS186" s="10"/>
      <c r="RT186" s="10"/>
      <c r="RU186" s="10"/>
      <c r="RV186" s="10"/>
      <c r="RW186" s="10"/>
      <c r="RX186" s="10"/>
      <c r="RY186" s="10"/>
      <c r="RZ186" s="10"/>
      <c r="SA186" s="10"/>
      <c r="SB186" s="10"/>
      <c r="SC186" s="10"/>
      <c r="SD186" s="10"/>
      <c r="SE186" s="10"/>
      <c r="SF186" s="10"/>
      <c r="SG186" s="10"/>
      <c r="SH186" s="10"/>
      <c r="SI186" s="10"/>
      <c r="SJ186" s="10"/>
      <c r="SK186" s="10"/>
      <c r="SL186" s="10"/>
      <c r="SM186" s="10"/>
      <c r="SN186" s="10"/>
      <c r="SO186" s="10"/>
      <c r="SP186" s="10"/>
      <c r="SQ186" s="10"/>
      <c r="SR186" s="10"/>
      <c r="SS186" s="10"/>
      <c r="ST186" s="10"/>
      <c r="SU186" s="10"/>
      <c r="SV186" s="10"/>
      <c r="SW186" s="10"/>
      <c r="SX186" s="10"/>
      <c r="SY186" s="10"/>
      <c r="SZ186" s="10"/>
      <c r="TA186" s="10"/>
      <c r="TB186" s="10"/>
      <c r="TC186" s="10"/>
      <c r="TD186" s="10"/>
      <c r="TE186" s="10"/>
      <c r="TF186" s="10"/>
      <c r="TG186" s="10"/>
      <c r="TH186" s="10"/>
      <c r="TI186" s="10"/>
      <c r="TJ186" s="10"/>
      <c r="TK186" s="10"/>
      <c r="TL186" s="10"/>
      <c r="TM186" s="10"/>
      <c r="TN186" s="10"/>
      <c r="TO186" s="10"/>
      <c r="TP186" s="10"/>
      <c r="TQ186" s="10"/>
      <c r="TR186" s="10"/>
      <c r="TS186" s="10"/>
      <c r="TT186" s="10"/>
      <c r="TU186" s="10"/>
      <c r="TV186" s="10"/>
      <c r="TW186" s="10"/>
      <c r="TX186" s="10"/>
      <c r="TY186" s="10"/>
      <c r="TZ186" s="10"/>
      <c r="UA186" s="10"/>
      <c r="UB186" s="10"/>
      <c r="UC186" s="10"/>
      <c r="UD186" s="10"/>
      <c r="UE186" s="10"/>
      <c r="UF186" s="10"/>
      <c r="UG186" s="10"/>
      <c r="UH186" s="10"/>
      <c r="UI186" s="10"/>
      <c r="UJ186" s="10"/>
      <c r="UK186" s="10"/>
      <c r="UL186" s="10"/>
      <c r="UM186" s="10"/>
      <c r="UN186" s="10"/>
      <c r="UO186" s="10"/>
      <c r="UP186" s="10"/>
      <c r="UQ186" s="10"/>
      <c r="UR186" s="10"/>
      <c r="US186" s="10"/>
      <c r="UT186" s="10"/>
      <c r="UU186" s="10"/>
      <c r="UV186" s="10"/>
      <c r="UW186" s="10"/>
      <c r="UX186" s="10"/>
      <c r="UY186" s="10"/>
      <c r="UZ186" s="10"/>
      <c r="VA186" s="10"/>
      <c r="VB186" s="10"/>
      <c r="VC186" s="10"/>
      <c r="VD186" s="10"/>
      <c r="VE186" s="10"/>
      <c r="VF186" s="10"/>
      <c r="VG186" s="10"/>
      <c r="VH186" s="10"/>
      <c r="VI186" s="10"/>
      <c r="VJ186" s="10"/>
      <c r="VK186" s="10"/>
      <c r="VL186" s="10"/>
      <c r="VM186" s="10"/>
      <c r="VN186" s="10"/>
      <c r="VO186" s="10"/>
      <c r="VP186" s="10"/>
      <c r="VQ186" s="10"/>
      <c r="VR186" s="10"/>
      <c r="VS186" s="10"/>
      <c r="VT186" s="10"/>
      <c r="VU186" s="10"/>
      <c r="VV186" s="10"/>
      <c r="VW186" s="10"/>
      <c r="VX186" s="10"/>
      <c r="VY186" s="10"/>
      <c r="VZ186" s="10"/>
      <c r="WA186" s="10"/>
      <c r="WB186" s="10"/>
      <c r="WC186" s="10"/>
      <c r="WD186" s="10"/>
      <c r="WE186" s="10"/>
      <c r="WF186" s="10"/>
      <c r="WG186" s="10"/>
      <c r="WH186" s="10"/>
      <c r="WI186" s="10"/>
      <c r="WJ186" s="10"/>
      <c r="WK186" s="10"/>
      <c r="WL186" s="10"/>
      <c r="WM186" s="10"/>
      <c r="WN186" s="10"/>
      <c r="WO186" s="10"/>
      <c r="WP186" s="10"/>
      <c r="WQ186" s="10"/>
      <c r="WR186" s="10"/>
      <c r="WS186" s="10"/>
      <c r="WT186" s="10"/>
      <c r="WU186" s="10"/>
      <c r="WV186" s="10"/>
      <c r="WW186" s="10"/>
      <c r="WX186" s="10"/>
      <c r="WY186" s="10"/>
      <c r="WZ186" s="10"/>
      <c r="XA186" s="10"/>
      <c r="XB186" s="10"/>
      <c r="XC186" s="10"/>
      <c r="XD186" s="10"/>
      <c r="XE186" s="10"/>
      <c r="XF186" s="10"/>
      <c r="XG186" s="10"/>
      <c r="XH186" s="10"/>
      <c r="XI186" s="10"/>
      <c r="XJ186" s="10"/>
      <c r="XK186" s="10"/>
      <c r="XL186" s="10"/>
      <c r="XM186" s="10"/>
      <c r="XN186" s="10"/>
      <c r="XO186" s="10"/>
      <c r="XP186" s="10"/>
      <c r="XQ186" s="10"/>
      <c r="XR186" s="10"/>
      <c r="XS186" s="10"/>
      <c r="XT186" s="10"/>
      <c r="XU186" s="10"/>
      <c r="XV186" s="10"/>
      <c r="XW186" s="10"/>
      <c r="XX186" s="10"/>
      <c r="XY186" s="10"/>
      <c r="XZ186" s="10"/>
      <c r="YA186" s="10"/>
      <c r="YB186" s="10"/>
      <c r="YC186" s="10"/>
      <c r="YD186" s="10"/>
      <c r="YE186" s="10"/>
      <c r="YF186" s="10"/>
      <c r="YG186" s="10"/>
      <c r="YH186" s="10"/>
      <c r="YI186" s="10"/>
      <c r="YJ186" s="10"/>
      <c r="YK186" s="10"/>
      <c r="YL186" s="10"/>
      <c r="YM186" s="10"/>
      <c r="YN186" s="10"/>
      <c r="YO186" s="10"/>
      <c r="YP186" s="10"/>
      <c r="YQ186" s="10"/>
      <c r="YR186" s="10"/>
      <c r="YS186" s="10"/>
      <c r="YT186" s="10"/>
      <c r="YU186" s="10"/>
      <c r="YV186" s="10"/>
      <c r="YW186" s="10"/>
      <c r="YX186" s="10"/>
      <c r="YY186" s="10"/>
      <c r="YZ186" s="10"/>
      <c r="ZA186" s="10"/>
      <c r="ZB186" s="10"/>
      <c r="ZC186" s="10"/>
      <c r="ZD186" s="10"/>
      <c r="ZE186" s="10"/>
      <c r="ZF186" s="10"/>
      <c r="ZG186" s="10"/>
      <c r="ZH186" s="10"/>
      <c r="ZI186" s="10"/>
      <c r="ZJ186" s="10"/>
      <c r="ZK186" s="10"/>
      <c r="ZL186" s="10"/>
      <c r="ZM186" s="10"/>
      <c r="ZN186" s="10"/>
      <c r="ZO186" s="10"/>
      <c r="ZP186" s="10"/>
      <c r="ZQ186" s="10"/>
      <c r="ZR186" s="10"/>
      <c r="ZS186" s="10"/>
      <c r="ZT186" s="10"/>
      <c r="ZU186" s="10"/>
      <c r="ZV186" s="10"/>
      <c r="ZW186" s="10"/>
      <c r="ZX186" s="10"/>
      <c r="ZY186" s="10"/>
      <c r="ZZ186" s="10"/>
      <c r="AAA186" s="10"/>
      <c r="AAB186" s="10"/>
      <c r="AAC186" s="10"/>
      <c r="AAD186" s="10"/>
      <c r="AAE186" s="10"/>
      <c r="AAF186" s="10"/>
      <c r="AAG186" s="10"/>
      <c r="AAH186" s="10"/>
      <c r="AAI186" s="10"/>
      <c r="AAJ186" s="10"/>
      <c r="AAK186" s="10"/>
      <c r="AAL186" s="10"/>
      <c r="AAM186" s="10"/>
      <c r="AAN186" s="10"/>
      <c r="AAO186" s="10"/>
      <c r="AAP186" s="10"/>
      <c r="AAQ186" s="10"/>
      <c r="AAR186" s="10"/>
      <c r="AAS186" s="10"/>
      <c r="AAT186" s="10"/>
      <c r="AAU186" s="10"/>
      <c r="AAV186" s="10"/>
      <c r="AAW186" s="10"/>
      <c r="AAX186" s="10"/>
      <c r="AAY186" s="10"/>
      <c r="AAZ186" s="10"/>
      <c r="ABA186" s="10"/>
      <c r="ABB186" s="10"/>
      <c r="ABC186" s="10"/>
      <c r="ABD186" s="10"/>
      <c r="ABE186" s="10"/>
      <c r="ABF186" s="10"/>
      <c r="ABG186" s="10"/>
      <c r="ABH186" s="10"/>
      <c r="ABI186" s="10"/>
      <c r="ABJ186" s="10"/>
      <c r="ABK186" s="10"/>
      <c r="ABL186" s="10"/>
      <c r="ABM186" s="10"/>
      <c r="ABN186" s="10"/>
      <c r="ABO186" s="10"/>
      <c r="ABP186" s="10"/>
      <c r="ABQ186" s="10"/>
      <c r="ABR186" s="10"/>
      <c r="ABS186" s="10"/>
      <c r="ABT186" s="10"/>
      <c r="ABU186" s="10"/>
      <c r="ABV186" s="10"/>
      <c r="ABW186" s="10"/>
      <c r="ABX186" s="10"/>
      <c r="ABY186" s="10"/>
      <c r="ABZ186" s="10"/>
      <c r="ACA186" s="10"/>
      <c r="ACB186" s="10"/>
      <c r="ACC186" s="10"/>
      <c r="ACD186" s="10"/>
      <c r="ACE186" s="10"/>
      <c r="ACF186" s="10"/>
      <c r="ACG186" s="10"/>
      <c r="ACH186" s="10"/>
      <c r="ACI186" s="10"/>
      <c r="ACJ186" s="10"/>
      <c r="ACK186" s="10"/>
      <c r="ACL186" s="10"/>
      <c r="ACM186" s="10"/>
      <c r="ACN186" s="10"/>
      <c r="ACO186" s="10"/>
      <c r="ACP186" s="10"/>
      <c r="ACQ186" s="10"/>
      <c r="ACR186" s="10"/>
      <c r="ACS186" s="10"/>
      <c r="ACT186" s="10"/>
      <c r="ACU186" s="10"/>
      <c r="ACV186" s="10"/>
      <c r="ACW186" s="10"/>
      <c r="ACX186" s="10"/>
      <c r="ACY186" s="10"/>
      <c r="ACZ186" s="10"/>
      <c r="ADA186" s="10"/>
    </row>
    <row r="187" spans="1:781" s="106" customFormat="1" ht="36" x14ac:dyDescent="0.3">
      <c r="A187" s="66">
        <v>4</v>
      </c>
      <c r="B187" s="69" t="s">
        <v>585</v>
      </c>
      <c r="C187" s="46" t="s">
        <v>70</v>
      </c>
      <c r="D187" s="47" t="s">
        <v>255</v>
      </c>
      <c r="E187" s="47" t="s">
        <v>158</v>
      </c>
      <c r="F187" s="47">
        <v>33</v>
      </c>
      <c r="G187" s="104">
        <v>250000</v>
      </c>
      <c r="H187" s="47">
        <v>3</v>
      </c>
      <c r="I187" s="47" t="s">
        <v>149</v>
      </c>
      <c r="J187" s="47" t="s">
        <v>149</v>
      </c>
      <c r="K187" s="120">
        <v>87</v>
      </c>
      <c r="L187" s="50">
        <v>1987</v>
      </c>
      <c r="M187" s="117">
        <v>1987</v>
      </c>
      <c r="N187" s="52"/>
      <c r="O187" s="53"/>
      <c r="P187" s="53"/>
      <c r="Q187" s="54" t="s">
        <v>482</v>
      </c>
      <c r="R187" s="55" t="s">
        <v>586</v>
      </c>
      <c r="S187" s="56"/>
      <c r="T187" s="57" t="str">
        <f t="shared" si="32"/>
        <v>Au</v>
      </c>
      <c r="U187" s="56">
        <v>150</v>
      </c>
      <c r="V187" s="56"/>
      <c r="W187" s="56">
        <v>0.51</v>
      </c>
      <c r="X187" s="56">
        <v>0.41603862960909793</v>
      </c>
      <c r="Y187" s="56">
        <v>1986</v>
      </c>
      <c r="Z187" s="56">
        <v>3.5</v>
      </c>
      <c r="AA187" s="56"/>
      <c r="AB187" s="10"/>
      <c r="AC187" s="58">
        <f t="shared" si="44"/>
        <v>0</v>
      </c>
      <c r="AD187" s="58">
        <f t="shared" si="34"/>
        <v>0</v>
      </c>
      <c r="AE187" s="58">
        <f t="shared" si="35"/>
        <v>0</v>
      </c>
      <c r="AF187" s="58">
        <f t="shared" si="43"/>
        <v>0</v>
      </c>
      <c r="AG187" s="59"/>
      <c r="AH187" s="59">
        <f t="shared" si="40"/>
        <v>0</v>
      </c>
      <c r="AI187" s="59">
        <f t="shared" si="41"/>
        <v>0</v>
      </c>
      <c r="AJ187" s="59">
        <f t="shared" si="42"/>
        <v>0</v>
      </c>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c r="IW187" s="10"/>
      <c r="IX187" s="10"/>
      <c r="IY187" s="10"/>
      <c r="IZ187" s="10"/>
      <c r="JA187" s="10"/>
      <c r="JB187" s="10"/>
      <c r="JC187" s="10"/>
      <c r="JD187" s="10"/>
      <c r="JE187" s="10"/>
      <c r="JF187" s="10"/>
      <c r="JG187" s="10"/>
      <c r="JH187" s="10"/>
      <c r="JI187" s="10"/>
      <c r="JJ187" s="10"/>
      <c r="JK187" s="10"/>
      <c r="JL187" s="10"/>
      <c r="JM187" s="10"/>
      <c r="JN187" s="10"/>
      <c r="JO187" s="10"/>
      <c r="JP187" s="10"/>
      <c r="JQ187" s="10"/>
      <c r="JR187" s="10"/>
      <c r="JS187" s="10"/>
      <c r="JT187" s="10"/>
      <c r="JU187" s="10"/>
      <c r="JV187" s="10"/>
      <c r="JW187" s="10"/>
      <c r="JX187" s="10"/>
      <c r="JY187" s="10"/>
      <c r="JZ187" s="10"/>
      <c r="KA187" s="10"/>
      <c r="KB187" s="10"/>
      <c r="KC187" s="10"/>
      <c r="KD187" s="10"/>
      <c r="KE187" s="10"/>
      <c r="KF187" s="10"/>
      <c r="KG187" s="10"/>
      <c r="KH187" s="10"/>
      <c r="KI187" s="10"/>
      <c r="KJ187" s="10"/>
      <c r="KK187" s="10"/>
      <c r="KL187" s="10"/>
      <c r="KM187" s="10"/>
      <c r="KN187" s="10"/>
      <c r="KO187" s="10"/>
      <c r="KP187" s="10"/>
      <c r="KQ187" s="10"/>
      <c r="KR187" s="10"/>
      <c r="KS187" s="10"/>
      <c r="KT187" s="10"/>
      <c r="KU187" s="10"/>
      <c r="KV187" s="10"/>
      <c r="KW187" s="10"/>
      <c r="KX187" s="10"/>
      <c r="KY187" s="10"/>
      <c r="KZ187" s="10"/>
      <c r="LA187" s="10"/>
      <c r="LB187" s="10"/>
      <c r="LC187" s="10"/>
      <c r="LD187" s="10"/>
      <c r="LE187" s="10"/>
      <c r="LF187" s="10"/>
      <c r="LG187" s="10"/>
      <c r="LH187" s="10"/>
      <c r="LI187" s="10"/>
      <c r="LJ187" s="10"/>
      <c r="LK187" s="10"/>
      <c r="LL187" s="10"/>
      <c r="LM187" s="10"/>
      <c r="LN187" s="10"/>
      <c r="LO187" s="10"/>
      <c r="LP187" s="10"/>
      <c r="LQ187" s="10"/>
      <c r="LR187" s="10"/>
      <c r="LS187" s="10"/>
      <c r="LT187" s="10"/>
      <c r="LU187" s="10"/>
      <c r="LV187" s="10"/>
      <c r="LW187" s="10"/>
      <c r="LX187" s="10"/>
      <c r="LY187" s="10"/>
      <c r="LZ187" s="10"/>
      <c r="MA187" s="10"/>
      <c r="MB187" s="10"/>
      <c r="MC187" s="10"/>
      <c r="MD187" s="10"/>
      <c r="ME187" s="10"/>
      <c r="MF187" s="10"/>
      <c r="MG187" s="10"/>
      <c r="MH187" s="10"/>
      <c r="MI187" s="10"/>
      <c r="MJ187" s="10"/>
      <c r="MK187" s="10"/>
      <c r="ML187" s="10"/>
      <c r="MM187" s="10"/>
      <c r="MN187" s="10"/>
      <c r="MO187" s="10"/>
      <c r="MP187" s="10"/>
      <c r="MQ187" s="10"/>
      <c r="MR187" s="10"/>
      <c r="MS187" s="10"/>
      <c r="MT187" s="10"/>
      <c r="MU187" s="10"/>
      <c r="MV187" s="10"/>
      <c r="MW187" s="10"/>
      <c r="MX187" s="10"/>
      <c r="MY187" s="10"/>
      <c r="MZ187" s="10"/>
      <c r="NA187" s="10"/>
      <c r="NB187" s="10"/>
      <c r="NC187" s="10"/>
      <c r="ND187" s="10"/>
      <c r="NE187" s="10"/>
      <c r="NF187" s="10"/>
      <c r="NG187" s="10"/>
      <c r="NH187" s="10"/>
      <c r="NI187" s="10"/>
      <c r="NJ187" s="10"/>
      <c r="NK187" s="10"/>
      <c r="NL187" s="10"/>
      <c r="NM187" s="10"/>
      <c r="NN187" s="10"/>
      <c r="NO187" s="10"/>
      <c r="NP187" s="10"/>
      <c r="NQ187" s="10"/>
      <c r="NR187" s="10"/>
      <c r="NS187" s="10"/>
      <c r="NT187" s="10"/>
      <c r="NU187" s="10"/>
      <c r="NV187" s="10"/>
      <c r="NW187" s="10"/>
      <c r="NX187" s="10"/>
      <c r="NY187" s="10"/>
      <c r="NZ187" s="10"/>
      <c r="OA187" s="10"/>
      <c r="OB187" s="10"/>
      <c r="OC187" s="10"/>
      <c r="OD187" s="10"/>
      <c r="OE187" s="10"/>
      <c r="OF187" s="10"/>
      <c r="OG187" s="10"/>
      <c r="OH187" s="10"/>
      <c r="OI187" s="10"/>
      <c r="OJ187" s="10"/>
      <c r="OK187" s="10"/>
      <c r="OL187" s="10"/>
      <c r="OM187" s="10"/>
      <c r="ON187" s="10"/>
      <c r="OO187" s="10"/>
      <c r="OP187" s="10"/>
      <c r="OQ187" s="10"/>
      <c r="OR187" s="10"/>
      <c r="OS187" s="10"/>
      <c r="OT187" s="10"/>
      <c r="OU187" s="10"/>
      <c r="OV187" s="10"/>
      <c r="OW187" s="10"/>
      <c r="OX187" s="10"/>
      <c r="OY187" s="10"/>
      <c r="OZ187" s="10"/>
      <c r="PA187" s="10"/>
      <c r="PB187" s="10"/>
      <c r="PC187" s="10"/>
      <c r="PD187" s="10"/>
      <c r="PE187" s="10"/>
      <c r="PF187" s="10"/>
      <c r="PG187" s="10"/>
      <c r="PH187" s="10"/>
      <c r="PI187" s="10"/>
      <c r="PJ187" s="10"/>
      <c r="PK187" s="10"/>
      <c r="PL187" s="10"/>
      <c r="PM187" s="10"/>
      <c r="PN187" s="10"/>
      <c r="PO187" s="10"/>
      <c r="PP187" s="10"/>
      <c r="PQ187" s="10"/>
      <c r="PR187" s="10"/>
      <c r="PS187" s="10"/>
      <c r="PT187" s="10"/>
      <c r="PU187" s="10"/>
      <c r="PV187" s="10"/>
      <c r="PW187" s="10"/>
      <c r="PX187" s="10"/>
      <c r="PY187" s="10"/>
      <c r="PZ187" s="10"/>
      <c r="QA187" s="10"/>
      <c r="QB187" s="10"/>
      <c r="QC187" s="10"/>
      <c r="QD187" s="10"/>
      <c r="QE187" s="10"/>
      <c r="QF187" s="10"/>
      <c r="QG187" s="10"/>
      <c r="QH187" s="10"/>
      <c r="QI187" s="10"/>
      <c r="QJ187" s="10"/>
      <c r="QK187" s="10"/>
      <c r="QL187" s="10"/>
      <c r="QM187" s="10"/>
      <c r="QN187" s="10"/>
      <c r="QO187" s="10"/>
      <c r="QP187" s="10"/>
      <c r="QQ187" s="10"/>
      <c r="QR187" s="10"/>
      <c r="QS187" s="10"/>
      <c r="QT187" s="10"/>
      <c r="QU187" s="10"/>
      <c r="QV187" s="10"/>
      <c r="QW187" s="10"/>
      <c r="QX187" s="10"/>
      <c r="QY187" s="10"/>
      <c r="QZ187" s="10"/>
      <c r="RA187" s="10"/>
      <c r="RB187" s="10"/>
      <c r="RC187" s="10"/>
      <c r="RD187" s="10"/>
      <c r="RE187" s="10"/>
      <c r="RF187" s="10"/>
      <c r="RG187" s="10"/>
      <c r="RH187" s="10"/>
      <c r="RI187" s="10"/>
      <c r="RJ187" s="10"/>
      <c r="RK187" s="10"/>
      <c r="RL187" s="10"/>
      <c r="RM187" s="10"/>
      <c r="RN187" s="10"/>
      <c r="RO187" s="10"/>
      <c r="RP187" s="10"/>
      <c r="RQ187" s="10"/>
      <c r="RR187" s="10"/>
      <c r="RS187" s="10"/>
      <c r="RT187" s="10"/>
      <c r="RU187" s="10"/>
      <c r="RV187" s="10"/>
      <c r="RW187" s="10"/>
      <c r="RX187" s="10"/>
      <c r="RY187" s="10"/>
      <c r="RZ187" s="10"/>
      <c r="SA187" s="10"/>
      <c r="SB187" s="10"/>
      <c r="SC187" s="10"/>
      <c r="SD187" s="10"/>
      <c r="SE187" s="10"/>
      <c r="SF187" s="10"/>
      <c r="SG187" s="10"/>
      <c r="SH187" s="10"/>
      <c r="SI187" s="10"/>
      <c r="SJ187" s="10"/>
      <c r="SK187" s="10"/>
      <c r="SL187" s="10"/>
      <c r="SM187" s="10"/>
      <c r="SN187" s="10"/>
      <c r="SO187" s="10"/>
      <c r="SP187" s="10"/>
      <c r="SQ187" s="10"/>
      <c r="SR187" s="10"/>
      <c r="SS187" s="10"/>
      <c r="ST187" s="10"/>
      <c r="SU187" s="10"/>
      <c r="SV187" s="10"/>
      <c r="SW187" s="10"/>
      <c r="SX187" s="10"/>
      <c r="SY187" s="10"/>
      <c r="SZ187" s="10"/>
      <c r="TA187" s="10"/>
      <c r="TB187" s="10"/>
      <c r="TC187" s="10"/>
      <c r="TD187" s="10"/>
      <c r="TE187" s="10"/>
      <c r="TF187" s="10"/>
      <c r="TG187" s="10"/>
      <c r="TH187" s="10"/>
      <c r="TI187" s="10"/>
      <c r="TJ187" s="10"/>
      <c r="TK187" s="10"/>
      <c r="TL187" s="10"/>
      <c r="TM187" s="10"/>
      <c r="TN187" s="10"/>
      <c r="TO187" s="10"/>
      <c r="TP187" s="10"/>
      <c r="TQ187" s="10"/>
      <c r="TR187" s="10"/>
      <c r="TS187" s="10"/>
      <c r="TT187" s="10"/>
      <c r="TU187" s="10"/>
      <c r="TV187" s="10"/>
      <c r="TW187" s="10"/>
      <c r="TX187" s="10"/>
      <c r="TY187" s="10"/>
      <c r="TZ187" s="10"/>
      <c r="UA187" s="10"/>
      <c r="UB187" s="10"/>
      <c r="UC187" s="10"/>
      <c r="UD187" s="10"/>
      <c r="UE187" s="10"/>
      <c r="UF187" s="10"/>
      <c r="UG187" s="10"/>
      <c r="UH187" s="10"/>
      <c r="UI187" s="10"/>
      <c r="UJ187" s="10"/>
      <c r="UK187" s="10"/>
      <c r="UL187" s="10"/>
      <c r="UM187" s="10"/>
      <c r="UN187" s="10"/>
      <c r="UO187" s="10"/>
      <c r="UP187" s="10"/>
      <c r="UQ187" s="10"/>
      <c r="UR187" s="10"/>
      <c r="US187" s="10"/>
      <c r="UT187" s="10"/>
      <c r="UU187" s="10"/>
      <c r="UV187" s="10"/>
      <c r="UW187" s="10"/>
      <c r="UX187" s="10"/>
      <c r="UY187" s="10"/>
      <c r="UZ187" s="10"/>
      <c r="VA187" s="10"/>
      <c r="VB187" s="10"/>
      <c r="VC187" s="10"/>
      <c r="VD187" s="10"/>
      <c r="VE187" s="10"/>
      <c r="VF187" s="10"/>
      <c r="VG187" s="10"/>
      <c r="VH187" s="10"/>
      <c r="VI187" s="10"/>
      <c r="VJ187" s="10"/>
      <c r="VK187" s="10"/>
      <c r="VL187" s="10"/>
      <c r="VM187" s="10"/>
      <c r="VN187" s="10"/>
      <c r="VO187" s="10"/>
      <c r="VP187" s="10"/>
      <c r="VQ187" s="10"/>
      <c r="VR187" s="10"/>
      <c r="VS187" s="10"/>
      <c r="VT187" s="10"/>
      <c r="VU187" s="10"/>
      <c r="VV187" s="10"/>
      <c r="VW187" s="10"/>
      <c r="VX187" s="10"/>
      <c r="VY187" s="10"/>
      <c r="VZ187" s="10"/>
      <c r="WA187" s="10"/>
      <c r="WB187" s="10"/>
      <c r="WC187" s="10"/>
      <c r="WD187" s="10"/>
      <c r="WE187" s="10"/>
      <c r="WF187" s="10"/>
      <c r="WG187" s="10"/>
      <c r="WH187" s="10"/>
      <c r="WI187" s="10"/>
      <c r="WJ187" s="10"/>
      <c r="WK187" s="10"/>
      <c r="WL187" s="10"/>
      <c r="WM187" s="10"/>
      <c r="WN187" s="10"/>
      <c r="WO187" s="10"/>
      <c r="WP187" s="10"/>
      <c r="WQ187" s="10"/>
      <c r="WR187" s="10"/>
      <c r="WS187" s="10"/>
      <c r="WT187" s="10"/>
      <c r="WU187" s="10"/>
      <c r="WV187" s="10"/>
      <c r="WW187" s="10"/>
      <c r="WX187" s="10"/>
      <c r="WY187" s="10"/>
      <c r="WZ187" s="10"/>
      <c r="XA187" s="10"/>
      <c r="XB187" s="10"/>
      <c r="XC187" s="10"/>
      <c r="XD187" s="10"/>
      <c r="XE187" s="10"/>
      <c r="XF187" s="10"/>
      <c r="XG187" s="10"/>
      <c r="XH187" s="10"/>
      <c r="XI187" s="10"/>
      <c r="XJ187" s="10"/>
      <c r="XK187" s="10"/>
      <c r="XL187" s="10"/>
      <c r="XM187" s="10"/>
      <c r="XN187" s="10"/>
      <c r="XO187" s="10"/>
      <c r="XP187" s="10"/>
      <c r="XQ187" s="10"/>
      <c r="XR187" s="10"/>
      <c r="XS187" s="10"/>
      <c r="XT187" s="10"/>
      <c r="XU187" s="10"/>
      <c r="XV187" s="10"/>
      <c r="XW187" s="10"/>
      <c r="XX187" s="10"/>
      <c r="XY187" s="10"/>
      <c r="XZ187" s="10"/>
      <c r="YA187" s="10"/>
      <c r="YB187" s="10"/>
      <c r="YC187" s="10"/>
      <c r="YD187" s="10"/>
      <c r="YE187" s="10"/>
      <c r="YF187" s="10"/>
      <c r="YG187" s="10"/>
      <c r="YH187" s="10"/>
      <c r="YI187" s="10"/>
      <c r="YJ187" s="10"/>
      <c r="YK187" s="10"/>
      <c r="YL187" s="10"/>
      <c r="YM187" s="10"/>
      <c r="YN187" s="10"/>
      <c r="YO187" s="10"/>
      <c r="YP187" s="10"/>
      <c r="YQ187" s="10"/>
      <c r="YR187" s="10"/>
      <c r="YS187" s="10"/>
      <c r="YT187" s="10"/>
      <c r="YU187" s="10"/>
      <c r="YV187" s="10"/>
      <c r="YW187" s="10"/>
      <c r="YX187" s="10"/>
      <c r="YY187" s="10"/>
      <c r="YZ187" s="10"/>
      <c r="ZA187" s="10"/>
      <c r="ZB187" s="10"/>
      <c r="ZC187" s="10"/>
      <c r="ZD187" s="10"/>
      <c r="ZE187" s="10"/>
      <c r="ZF187" s="10"/>
      <c r="ZG187" s="10"/>
      <c r="ZH187" s="10"/>
      <c r="ZI187" s="10"/>
      <c r="ZJ187" s="10"/>
      <c r="ZK187" s="10"/>
      <c r="ZL187" s="10"/>
      <c r="ZM187" s="10"/>
      <c r="ZN187" s="10"/>
      <c r="ZO187" s="10"/>
      <c r="ZP187" s="10"/>
      <c r="ZQ187" s="10"/>
      <c r="ZR187" s="10"/>
      <c r="ZS187" s="10"/>
      <c r="ZT187" s="10"/>
      <c r="ZU187" s="10"/>
      <c r="ZV187" s="10"/>
      <c r="ZW187" s="10"/>
      <c r="ZX187" s="10"/>
      <c r="ZY187" s="10"/>
      <c r="ZZ187" s="10"/>
      <c r="AAA187" s="10"/>
      <c r="AAB187" s="10"/>
      <c r="AAC187" s="10"/>
      <c r="AAD187" s="10"/>
      <c r="AAE187" s="10"/>
      <c r="AAF187" s="10"/>
      <c r="AAG187" s="10"/>
      <c r="AAH187" s="10"/>
      <c r="AAI187" s="10"/>
      <c r="AAJ187" s="10"/>
      <c r="AAK187" s="10"/>
      <c r="AAL187" s="10"/>
      <c r="AAM187" s="10"/>
      <c r="AAN187" s="10"/>
      <c r="AAO187" s="10"/>
      <c r="AAP187" s="10"/>
      <c r="AAQ187" s="10"/>
      <c r="AAR187" s="10"/>
      <c r="AAS187" s="10"/>
      <c r="AAT187" s="10"/>
      <c r="AAU187" s="10"/>
      <c r="AAV187" s="10"/>
      <c r="AAW187" s="10"/>
      <c r="AAX187" s="10"/>
      <c r="AAY187" s="10"/>
      <c r="AAZ187" s="10"/>
      <c r="ABA187" s="10"/>
      <c r="ABB187" s="10"/>
      <c r="ABC187" s="10"/>
      <c r="ABD187" s="10"/>
      <c r="ABE187" s="10"/>
      <c r="ABF187" s="10"/>
      <c r="ABG187" s="10"/>
      <c r="ABH187" s="10"/>
      <c r="ABI187" s="10"/>
      <c r="ABJ187" s="10"/>
      <c r="ABK187" s="10"/>
      <c r="ABL187" s="10"/>
      <c r="ABM187" s="10"/>
      <c r="ABN187" s="10"/>
      <c r="ABO187" s="10"/>
      <c r="ABP187" s="10"/>
      <c r="ABQ187" s="10"/>
      <c r="ABR187" s="10"/>
      <c r="ABS187" s="10"/>
      <c r="ABT187" s="10"/>
      <c r="ABU187" s="10"/>
      <c r="ABV187" s="10"/>
      <c r="ABW187" s="10"/>
      <c r="ABX187" s="10"/>
      <c r="ABY187" s="10"/>
      <c r="ABZ187" s="10"/>
      <c r="ACA187" s="10"/>
      <c r="ACB187" s="10"/>
      <c r="ACC187" s="10"/>
      <c r="ACD187" s="10"/>
      <c r="ACE187" s="10"/>
      <c r="ACF187" s="10"/>
      <c r="ACG187" s="10"/>
      <c r="ACH187" s="10"/>
      <c r="ACI187" s="10"/>
      <c r="ACJ187" s="10"/>
      <c r="ACK187" s="10"/>
      <c r="ACL187" s="10"/>
      <c r="ACM187" s="10"/>
      <c r="ACN187" s="10"/>
      <c r="ACO187" s="10"/>
      <c r="ACP187" s="10"/>
      <c r="ACQ187" s="10"/>
      <c r="ACR187" s="10"/>
      <c r="ACS187" s="10"/>
      <c r="ACT187" s="10"/>
      <c r="ACU187" s="10"/>
      <c r="ACV187" s="10"/>
      <c r="ACW187" s="10"/>
      <c r="ACX187" s="10"/>
      <c r="ACY187" s="10"/>
      <c r="ACZ187" s="10"/>
      <c r="ADA187" s="10"/>
    </row>
    <row r="188" spans="1:781" s="106" customFormat="1" ht="24" x14ac:dyDescent="0.3">
      <c r="A188" s="60">
        <v>3</v>
      </c>
      <c r="B188" s="69" t="s">
        <v>587</v>
      </c>
      <c r="C188" s="46" t="s">
        <v>66</v>
      </c>
      <c r="D188" s="47" t="s">
        <v>117</v>
      </c>
      <c r="E188" s="47" t="s">
        <v>256</v>
      </c>
      <c r="F188" s="47">
        <v>37</v>
      </c>
      <c r="G188" s="104">
        <v>300000</v>
      </c>
      <c r="H188" s="47">
        <v>2</v>
      </c>
      <c r="I188" s="47" t="s">
        <v>45</v>
      </c>
      <c r="J188" s="47" t="s">
        <v>75</v>
      </c>
      <c r="K188" s="120">
        <v>77</v>
      </c>
      <c r="L188" s="50">
        <v>1986</v>
      </c>
      <c r="M188" s="51">
        <v>31735</v>
      </c>
      <c r="N188" s="52"/>
      <c r="O188" s="53"/>
      <c r="P188" s="53"/>
      <c r="Q188" s="54" t="s">
        <v>482</v>
      </c>
      <c r="R188" s="55" t="s">
        <v>588</v>
      </c>
      <c r="S188" s="56" t="s">
        <v>323</v>
      </c>
      <c r="T188" s="57" t="str">
        <f t="shared" si="32"/>
        <v>Coal</v>
      </c>
      <c r="U188" s="56"/>
      <c r="V188" s="56"/>
      <c r="W188" s="56"/>
      <c r="X188" s="56"/>
      <c r="Y188" s="56"/>
      <c r="Z188" s="56"/>
      <c r="AA188" s="56"/>
      <c r="AB188" s="10"/>
      <c r="AC188" s="58">
        <f t="shared" si="44"/>
        <v>0</v>
      </c>
      <c r="AD188" s="58">
        <f t="shared" si="34"/>
        <v>0</v>
      </c>
      <c r="AE188" s="58">
        <f t="shared" si="35"/>
        <v>0</v>
      </c>
      <c r="AF188" s="58">
        <f t="shared" si="43"/>
        <v>0</v>
      </c>
      <c r="AG188" s="59"/>
      <c r="AH188" s="59">
        <f t="shared" si="40"/>
        <v>0</v>
      </c>
      <c r="AI188" s="59">
        <f t="shared" si="41"/>
        <v>0</v>
      </c>
      <c r="AJ188" s="59">
        <f t="shared" si="42"/>
        <v>0</v>
      </c>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c r="IW188" s="10"/>
      <c r="IX188" s="10"/>
      <c r="IY188" s="10"/>
      <c r="IZ188" s="10"/>
      <c r="JA188" s="10"/>
      <c r="JB188" s="10"/>
      <c r="JC188" s="10"/>
      <c r="JD188" s="10"/>
      <c r="JE188" s="10"/>
      <c r="JF188" s="10"/>
      <c r="JG188" s="10"/>
      <c r="JH188" s="10"/>
      <c r="JI188" s="10"/>
      <c r="JJ188" s="10"/>
      <c r="JK188" s="10"/>
      <c r="JL188" s="10"/>
      <c r="JM188" s="10"/>
      <c r="JN188" s="10"/>
      <c r="JO188" s="10"/>
      <c r="JP188" s="10"/>
      <c r="JQ188" s="10"/>
      <c r="JR188" s="10"/>
      <c r="JS188" s="10"/>
      <c r="JT188" s="10"/>
      <c r="JU188" s="10"/>
      <c r="JV188" s="10"/>
      <c r="JW188" s="10"/>
      <c r="JX188" s="10"/>
      <c r="JY188" s="10"/>
      <c r="JZ188" s="10"/>
      <c r="KA188" s="10"/>
      <c r="KB188" s="10"/>
      <c r="KC188" s="10"/>
      <c r="KD188" s="10"/>
      <c r="KE188" s="10"/>
      <c r="KF188" s="10"/>
      <c r="KG188" s="10"/>
      <c r="KH188" s="10"/>
      <c r="KI188" s="10"/>
      <c r="KJ188" s="10"/>
      <c r="KK188" s="10"/>
      <c r="KL188" s="10"/>
      <c r="KM188" s="10"/>
      <c r="KN188" s="10"/>
      <c r="KO188" s="10"/>
      <c r="KP188" s="10"/>
      <c r="KQ188" s="10"/>
      <c r="KR188" s="10"/>
      <c r="KS188" s="10"/>
      <c r="KT188" s="10"/>
      <c r="KU188" s="10"/>
      <c r="KV188" s="10"/>
      <c r="KW188" s="10"/>
      <c r="KX188" s="10"/>
      <c r="KY188" s="10"/>
      <c r="KZ188" s="10"/>
      <c r="LA188" s="10"/>
      <c r="LB188" s="10"/>
      <c r="LC188" s="10"/>
      <c r="LD188" s="10"/>
      <c r="LE188" s="10"/>
      <c r="LF188" s="10"/>
      <c r="LG188" s="10"/>
      <c r="LH188" s="10"/>
      <c r="LI188" s="10"/>
      <c r="LJ188" s="10"/>
      <c r="LK188" s="10"/>
      <c r="LL188" s="10"/>
      <c r="LM188" s="10"/>
      <c r="LN188" s="10"/>
      <c r="LO188" s="10"/>
      <c r="LP188" s="10"/>
      <c r="LQ188" s="10"/>
      <c r="LR188" s="10"/>
      <c r="LS188" s="10"/>
      <c r="LT188" s="10"/>
      <c r="LU188" s="10"/>
      <c r="LV188" s="10"/>
      <c r="LW188" s="10"/>
      <c r="LX188" s="10"/>
      <c r="LY188" s="10"/>
      <c r="LZ188" s="10"/>
      <c r="MA188" s="10"/>
      <c r="MB188" s="10"/>
      <c r="MC188" s="10"/>
      <c r="MD188" s="10"/>
      <c r="ME188" s="10"/>
      <c r="MF188" s="10"/>
      <c r="MG188" s="10"/>
      <c r="MH188" s="10"/>
      <c r="MI188" s="10"/>
      <c r="MJ188" s="10"/>
      <c r="MK188" s="10"/>
      <c r="ML188" s="10"/>
      <c r="MM188" s="10"/>
      <c r="MN188" s="10"/>
      <c r="MO188" s="10"/>
      <c r="MP188" s="10"/>
      <c r="MQ188" s="10"/>
      <c r="MR188" s="10"/>
      <c r="MS188" s="10"/>
      <c r="MT188" s="10"/>
      <c r="MU188" s="10"/>
      <c r="MV188" s="10"/>
      <c r="MW188" s="10"/>
      <c r="MX188" s="10"/>
      <c r="MY188" s="10"/>
      <c r="MZ188" s="10"/>
      <c r="NA188" s="10"/>
      <c r="NB188" s="10"/>
      <c r="NC188" s="10"/>
      <c r="ND188" s="10"/>
      <c r="NE188" s="10"/>
      <c r="NF188" s="10"/>
      <c r="NG188" s="10"/>
      <c r="NH188" s="10"/>
      <c r="NI188" s="10"/>
      <c r="NJ188" s="10"/>
      <c r="NK188" s="10"/>
      <c r="NL188" s="10"/>
      <c r="NM188" s="10"/>
      <c r="NN188" s="10"/>
      <c r="NO188" s="10"/>
      <c r="NP188" s="10"/>
      <c r="NQ188" s="10"/>
      <c r="NR188" s="10"/>
      <c r="NS188" s="10"/>
      <c r="NT188" s="10"/>
      <c r="NU188" s="10"/>
      <c r="NV188" s="10"/>
      <c r="NW188" s="10"/>
      <c r="NX188" s="10"/>
      <c r="NY188" s="10"/>
      <c r="NZ188" s="10"/>
      <c r="OA188" s="10"/>
      <c r="OB188" s="10"/>
      <c r="OC188" s="10"/>
      <c r="OD188" s="10"/>
      <c r="OE188" s="10"/>
      <c r="OF188" s="10"/>
      <c r="OG188" s="10"/>
      <c r="OH188" s="10"/>
      <c r="OI188" s="10"/>
      <c r="OJ188" s="10"/>
      <c r="OK188" s="10"/>
      <c r="OL188" s="10"/>
      <c r="OM188" s="10"/>
      <c r="ON188" s="10"/>
      <c r="OO188" s="10"/>
      <c r="OP188" s="10"/>
      <c r="OQ188" s="10"/>
      <c r="OR188" s="10"/>
      <c r="OS188" s="10"/>
      <c r="OT188" s="10"/>
      <c r="OU188" s="10"/>
      <c r="OV188" s="10"/>
      <c r="OW188" s="10"/>
      <c r="OX188" s="10"/>
      <c r="OY188" s="10"/>
      <c r="OZ188" s="10"/>
      <c r="PA188" s="10"/>
      <c r="PB188" s="10"/>
      <c r="PC188" s="10"/>
      <c r="PD188" s="10"/>
      <c r="PE188" s="10"/>
      <c r="PF188" s="10"/>
      <c r="PG188" s="10"/>
      <c r="PH188" s="10"/>
      <c r="PI188" s="10"/>
      <c r="PJ188" s="10"/>
      <c r="PK188" s="10"/>
      <c r="PL188" s="10"/>
      <c r="PM188" s="10"/>
      <c r="PN188" s="10"/>
      <c r="PO188" s="10"/>
      <c r="PP188" s="10"/>
      <c r="PQ188" s="10"/>
      <c r="PR188" s="10"/>
      <c r="PS188" s="10"/>
      <c r="PT188" s="10"/>
      <c r="PU188" s="10"/>
      <c r="PV188" s="10"/>
      <c r="PW188" s="10"/>
      <c r="PX188" s="10"/>
      <c r="PY188" s="10"/>
      <c r="PZ188" s="10"/>
      <c r="QA188" s="10"/>
      <c r="QB188" s="10"/>
      <c r="QC188" s="10"/>
      <c r="QD188" s="10"/>
      <c r="QE188" s="10"/>
      <c r="QF188" s="10"/>
      <c r="QG188" s="10"/>
      <c r="QH188" s="10"/>
      <c r="QI188" s="10"/>
      <c r="QJ188" s="10"/>
      <c r="QK188" s="10"/>
      <c r="QL188" s="10"/>
      <c r="QM188" s="10"/>
      <c r="QN188" s="10"/>
      <c r="QO188" s="10"/>
      <c r="QP188" s="10"/>
      <c r="QQ188" s="10"/>
      <c r="QR188" s="10"/>
      <c r="QS188" s="10"/>
      <c r="QT188" s="10"/>
      <c r="QU188" s="10"/>
      <c r="QV188" s="10"/>
      <c r="QW188" s="10"/>
      <c r="QX188" s="10"/>
      <c r="QY188" s="10"/>
      <c r="QZ188" s="10"/>
      <c r="RA188" s="10"/>
      <c r="RB188" s="10"/>
      <c r="RC188" s="10"/>
      <c r="RD188" s="10"/>
      <c r="RE188" s="10"/>
      <c r="RF188" s="10"/>
      <c r="RG188" s="10"/>
      <c r="RH188" s="10"/>
      <c r="RI188" s="10"/>
      <c r="RJ188" s="10"/>
      <c r="RK188" s="10"/>
      <c r="RL188" s="10"/>
      <c r="RM188" s="10"/>
      <c r="RN188" s="10"/>
      <c r="RO188" s="10"/>
      <c r="RP188" s="10"/>
      <c r="RQ188" s="10"/>
      <c r="RR188" s="10"/>
      <c r="RS188" s="10"/>
      <c r="RT188" s="10"/>
      <c r="RU188" s="10"/>
      <c r="RV188" s="10"/>
      <c r="RW188" s="10"/>
      <c r="RX188" s="10"/>
      <c r="RY188" s="10"/>
      <c r="RZ188" s="10"/>
      <c r="SA188" s="10"/>
      <c r="SB188" s="10"/>
      <c r="SC188" s="10"/>
      <c r="SD188" s="10"/>
      <c r="SE188" s="10"/>
      <c r="SF188" s="10"/>
      <c r="SG188" s="10"/>
      <c r="SH188" s="10"/>
      <c r="SI188" s="10"/>
      <c r="SJ188" s="10"/>
      <c r="SK188" s="10"/>
      <c r="SL188" s="10"/>
      <c r="SM188" s="10"/>
      <c r="SN188" s="10"/>
      <c r="SO188" s="10"/>
      <c r="SP188" s="10"/>
      <c r="SQ188" s="10"/>
      <c r="SR188" s="10"/>
      <c r="SS188" s="10"/>
      <c r="ST188" s="10"/>
      <c r="SU188" s="10"/>
      <c r="SV188" s="10"/>
      <c r="SW188" s="10"/>
      <c r="SX188" s="10"/>
      <c r="SY188" s="10"/>
      <c r="SZ188" s="10"/>
      <c r="TA188" s="10"/>
      <c r="TB188" s="10"/>
      <c r="TC188" s="10"/>
      <c r="TD188" s="10"/>
      <c r="TE188" s="10"/>
      <c r="TF188" s="10"/>
      <c r="TG188" s="10"/>
      <c r="TH188" s="10"/>
      <c r="TI188" s="10"/>
      <c r="TJ188" s="10"/>
      <c r="TK188" s="10"/>
      <c r="TL188" s="10"/>
      <c r="TM188" s="10"/>
      <c r="TN188" s="10"/>
      <c r="TO188" s="10"/>
      <c r="TP188" s="10"/>
      <c r="TQ188" s="10"/>
      <c r="TR188" s="10"/>
      <c r="TS188" s="10"/>
      <c r="TT188" s="10"/>
      <c r="TU188" s="10"/>
      <c r="TV188" s="10"/>
      <c r="TW188" s="10"/>
      <c r="TX188" s="10"/>
      <c r="TY188" s="10"/>
      <c r="TZ188" s="10"/>
      <c r="UA188" s="10"/>
      <c r="UB188" s="10"/>
      <c r="UC188" s="10"/>
      <c r="UD188" s="10"/>
      <c r="UE188" s="10"/>
      <c r="UF188" s="10"/>
      <c r="UG188" s="10"/>
      <c r="UH188" s="10"/>
      <c r="UI188" s="10"/>
      <c r="UJ188" s="10"/>
      <c r="UK188" s="10"/>
      <c r="UL188" s="10"/>
      <c r="UM188" s="10"/>
      <c r="UN188" s="10"/>
      <c r="UO188" s="10"/>
      <c r="UP188" s="10"/>
      <c r="UQ188" s="10"/>
      <c r="UR188" s="10"/>
      <c r="US188" s="10"/>
      <c r="UT188" s="10"/>
      <c r="UU188" s="10"/>
      <c r="UV188" s="10"/>
      <c r="UW188" s="10"/>
      <c r="UX188" s="10"/>
      <c r="UY188" s="10"/>
      <c r="UZ188" s="10"/>
      <c r="VA188" s="10"/>
      <c r="VB188" s="10"/>
      <c r="VC188" s="10"/>
      <c r="VD188" s="10"/>
      <c r="VE188" s="10"/>
      <c r="VF188" s="10"/>
      <c r="VG188" s="10"/>
      <c r="VH188" s="10"/>
      <c r="VI188" s="10"/>
      <c r="VJ188" s="10"/>
      <c r="VK188" s="10"/>
      <c r="VL188" s="10"/>
      <c r="VM188" s="10"/>
      <c r="VN188" s="10"/>
      <c r="VO188" s="10"/>
      <c r="VP188" s="10"/>
      <c r="VQ188" s="10"/>
      <c r="VR188" s="10"/>
      <c r="VS188" s="10"/>
      <c r="VT188" s="10"/>
      <c r="VU188" s="10"/>
      <c r="VV188" s="10"/>
      <c r="VW188" s="10"/>
      <c r="VX188" s="10"/>
      <c r="VY188" s="10"/>
      <c r="VZ188" s="10"/>
      <c r="WA188" s="10"/>
      <c r="WB188" s="10"/>
      <c r="WC188" s="10"/>
      <c r="WD188" s="10"/>
      <c r="WE188" s="10"/>
      <c r="WF188" s="10"/>
      <c r="WG188" s="10"/>
      <c r="WH188" s="10"/>
      <c r="WI188" s="10"/>
      <c r="WJ188" s="10"/>
      <c r="WK188" s="10"/>
      <c r="WL188" s="10"/>
      <c r="WM188" s="10"/>
      <c r="WN188" s="10"/>
      <c r="WO188" s="10"/>
      <c r="WP188" s="10"/>
      <c r="WQ188" s="10"/>
      <c r="WR188" s="10"/>
      <c r="WS188" s="10"/>
      <c r="WT188" s="10"/>
      <c r="WU188" s="10"/>
      <c r="WV188" s="10"/>
      <c r="WW188" s="10"/>
      <c r="WX188" s="10"/>
      <c r="WY188" s="10"/>
      <c r="WZ188" s="10"/>
      <c r="XA188" s="10"/>
      <c r="XB188" s="10"/>
      <c r="XC188" s="10"/>
      <c r="XD188" s="10"/>
      <c r="XE188" s="10"/>
      <c r="XF188" s="10"/>
      <c r="XG188" s="10"/>
      <c r="XH188" s="10"/>
      <c r="XI188" s="10"/>
      <c r="XJ188" s="10"/>
      <c r="XK188" s="10"/>
      <c r="XL188" s="10"/>
      <c r="XM188" s="10"/>
      <c r="XN188" s="10"/>
      <c r="XO188" s="10"/>
      <c r="XP188" s="10"/>
      <c r="XQ188" s="10"/>
      <c r="XR188" s="10"/>
      <c r="XS188" s="10"/>
      <c r="XT188" s="10"/>
      <c r="XU188" s="10"/>
      <c r="XV188" s="10"/>
      <c r="XW188" s="10"/>
      <c r="XX188" s="10"/>
      <c r="XY188" s="10"/>
      <c r="XZ188" s="10"/>
      <c r="YA188" s="10"/>
      <c r="YB188" s="10"/>
      <c r="YC188" s="10"/>
      <c r="YD188" s="10"/>
      <c r="YE188" s="10"/>
      <c r="YF188" s="10"/>
      <c r="YG188" s="10"/>
      <c r="YH188" s="10"/>
      <c r="YI188" s="10"/>
      <c r="YJ188" s="10"/>
      <c r="YK188" s="10"/>
      <c r="YL188" s="10"/>
      <c r="YM188" s="10"/>
      <c r="YN188" s="10"/>
      <c r="YO188" s="10"/>
      <c r="YP188" s="10"/>
      <c r="YQ188" s="10"/>
      <c r="YR188" s="10"/>
      <c r="YS188" s="10"/>
      <c r="YT188" s="10"/>
      <c r="YU188" s="10"/>
      <c r="YV188" s="10"/>
      <c r="YW188" s="10"/>
      <c r="YX188" s="10"/>
      <c r="YY188" s="10"/>
      <c r="YZ188" s="10"/>
      <c r="ZA188" s="10"/>
      <c r="ZB188" s="10"/>
      <c r="ZC188" s="10"/>
      <c r="ZD188" s="10"/>
      <c r="ZE188" s="10"/>
      <c r="ZF188" s="10"/>
      <c r="ZG188" s="10"/>
      <c r="ZH188" s="10"/>
      <c r="ZI188" s="10"/>
      <c r="ZJ188" s="10"/>
      <c r="ZK188" s="10"/>
      <c r="ZL188" s="10"/>
      <c r="ZM188" s="10"/>
      <c r="ZN188" s="10"/>
      <c r="ZO188" s="10"/>
      <c r="ZP188" s="10"/>
      <c r="ZQ188" s="10"/>
      <c r="ZR188" s="10"/>
      <c r="ZS188" s="10"/>
      <c r="ZT188" s="10"/>
      <c r="ZU188" s="10"/>
      <c r="ZV188" s="10"/>
      <c r="ZW188" s="10"/>
      <c r="ZX188" s="10"/>
      <c r="ZY188" s="10"/>
      <c r="ZZ188" s="10"/>
      <c r="AAA188" s="10"/>
      <c r="AAB188" s="10"/>
      <c r="AAC188" s="10"/>
      <c r="AAD188" s="10"/>
      <c r="AAE188" s="10"/>
      <c r="AAF188" s="10"/>
      <c r="AAG188" s="10"/>
      <c r="AAH188" s="10"/>
      <c r="AAI188" s="10"/>
      <c r="AAJ188" s="10"/>
      <c r="AAK188" s="10"/>
      <c r="AAL188" s="10"/>
      <c r="AAM188" s="10"/>
      <c r="AAN188" s="10"/>
      <c r="AAO188" s="10"/>
      <c r="AAP188" s="10"/>
      <c r="AAQ188" s="10"/>
      <c r="AAR188" s="10"/>
      <c r="AAS188" s="10"/>
      <c r="AAT188" s="10"/>
      <c r="AAU188" s="10"/>
      <c r="AAV188" s="10"/>
      <c r="AAW188" s="10"/>
      <c r="AAX188" s="10"/>
      <c r="AAY188" s="10"/>
      <c r="AAZ188" s="10"/>
      <c r="ABA188" s="10"/>
      <c r="ABB188" s="10"/>
      <c r="ABC188" s="10"/>
      <c r="ABD188" s="10"/>
      <c r="ABE188" s="10"/>
      <c r="ABF188" s="10"/>
      <c r="ABG188" s="10"/>
      <c r="ABH188" s="10"/>
      <c r="ABI188" s="10"/>
      <c r="ABJ188" s="10"/>
      <c r="ABK188" s="10"/>
      <c r="ABL188" s="10"/>
      <c r="ABM188" s="10"/>
      <c r="ABN188" s="10"/>
      <c r="ABO188" s="10"/>
      <c r="ABP188" s="10"/>
      <c r="ABQ188" s="10"/>
      <c r="ABR188" s="10"/>
      <c r="ABS188" s="10"/>
      <c r="ABT188" s="10"/>
      <c r="ABU188" s="10"/>
      <c r="ABV188" s="10"/>
      <c r="ABW188" s="10"/>
      <c r="ABX188" s="10"/>
      <c r="ABY188" s="10"/>
      <c r="ABZ188" s="10"/>
      <c r="ACA188" s="10"/>
      <c r="ACB188" s="10"/>
      <c r="ACC188" s="10"/>
      <c r="ACD188" s="10"/>
      <c r="ACE188" s="10"/>
      <c r="ACF188" s="10"/>
      <c r="ACG188" s="10"/>
      <c r="ACH188" s="10"/>
      <c r="ACI188" s="10"/>
      <c r="ACJ188" s="10"/>
      <c r="ACK188" s="10"/>
      <c r="ACL188" s="10"/>
      <c r="ACM188" s="10"/>
      <c r="ACN188" s="10"/>
      <c r="ACO188" s="10"/>
      <c r="ACP188" s="10"/>
      <c r="ACQ188" s="10"/>
      <c r="ACR188" s="10"/>
      <c r="ACS188" s="10"/>
      <c r="ACT188" s="10"/>
      <c r="ACU188" s="10"/>
      <c r="ACV188" s="10"/>
      <c r="ACW188" s="10"/>
      <c r="ACX188" s="10"/>
      <c r="ACY188" s="10"/>
      <c r="ACZ188" s="10"/>
      <c r="ADA188" s="10"/>
    </row>
    <row r="189" spans="1:781" s="106" customFormat="1" ht="28.8" x14ac:dyDescent="0.3">
      <c r="A189" s="63">
        <v>2</v>
      </c>
      <c r="B189" s="69" t="s">
        <v>589</v>
      </c>
      <c r="C189" s="46" t="s">
        <v>156</v>
      </c>
      <c r="D189" s="47"/>
      <c r="E189" s="47" t="s">
        <v>256</v>
      </c>
      <c r="F189" s="47"/>
      <c r="G189" s="104"/>
      <c r="H189" s="47">
        <v>1</v>
      </c>
      <c r="I189" s="47" t="s">
        <v>45</v>
      </c>
      <c r="J189" s="47" t="s">
        <v>46</v>
      </c>
      <c r="K189" s="120">
        <v>193</v>
      </c>
      <c r="L189" s="50">
        <v>1986</v>
      </c>
      <c r="M189" s="51">
        <v>31702</v>
      </c>
      <c r="N189" s="52">
        <v>100000</v>
      </c>
      <c r="O189" s="53"/>
      <c r="P189" s="53"/>
      <c r="Q189" s="54" t="s">
        <v>433</v>
      </c>
      <c r="R189" s="55" t="s">
        <v>590</v>
      </c>
      <c r="S189" s="56"/>
      <c r="T189" s="57" t="str">
        <f t="shared" si="32"/>
        <v>Cu Au</v>
      </c>
      <c r="U189" s="56"/>
      <c r="V189" s="56"/>
      <c r="W189" s="56"/>
      <c r="X189" s="56"/>
      <c r="Y189" s="56"/>
      <c r="Z189" s="56"/>
      <c r="AA189" s="56"/>
      <c r="AB189" s="143"/>
      <c r="AC189" s="58">
        <f t="shared" si="44"/>
        <v>5.2724457241256045E-2</v>
      </c>
      <c r="AD189" s="58">
        <f t="shared" si="34"/>
        <v>0</v>
      </c>
      <c r="AE189" s="58">
        <f t="shared" si="35"/>
        <v>0</v>
      </c>
      <c r="AF189" s="58">
        <f t="shared" si="43"/>
        <v>5.2724457241256045E-2</v>
      </c>
      <c r="AG189" s="59"/>
      <c r="AH189" s="59">
        <f t="shared" si="40"/>
        <v>0</v>
      </c>
      <c r="AI189" s="59">
        <f t="shared" si="41"/>
        <v>5.2724457241256045E-2</v>
      </c>
      <c r="AJ189" s="59">
        <f t="shared" si="42"/>
        <v>0</v>
      </c>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c r="BZ189" s="143"/>
      <c r="CA189" s="143"/>
      <c r="CB189" s="143"/>
      <c r="CC189" s="143"/>
      <c r="CD189" s="143"/>
      <c r="CE189" s="143"/>
      <c r="CF189" s="143"/>
      <c r="CG189" s="143"/>
      <c r="CH189" s="143"/>
      <c r="CI189" s="143"/>
      <c r="CJ189" s="143"/>
      <c r="CK189" s="143"/>
      <c r="CL189" s="143"/>
      <c r="CM189" s="143"/>
      <c r="CN189" s="143"/>
      <c r="CO189" s="143"/>
      <c r="CP189" s="143"/>
      <c r="CQ189" s="143"/>
      <c r="CR189" s="143"/>
      <c r="CS189" s="143"/>
      <c r="CT189" s="143"/>
      <c r="CU189" s="143"/>
      <c r="CV189" s="143"/>
      <c r="CW189" s="143"/>
      <c r="CX189" s="143"/>
      <c r="CY189" s="143"/>
      <c r="CZ189" s="143"/>
      <c r="DA189" s="143"/>
      <c r="DB189" s="143"/>
      <c r="DC189" s="143"/>
      <c r="DD189" s="143"/>
      <c r="DE189" s="143"/>
      <c r="DF189" s="143"/>
      <c r="DG189" s="143"/>
      <c r="DH189" s="143"/>
      <c r="DI189" s="143"/>
      <c r="DJ189" s="143"/>
      <c r="DK189" s="143"/>
      <c r="DL189" s="143"/>
      <c r="DM189" s="143"/>
      <c r="DN189" s="143"/>
      <c r="DO189" s="143"/>
      <c r="DP189" s="143"/>
      <c r="DQ189" s="143"/>
      <c r="DR189" s="143"/>
      <c r="DS189" s="143"/>
      <c r="DT189" s="143"/>
      <c r="DU189" s="143"/>
      <c r="DV189" s="143"/>
      <c r="DW189" s="143"/>
      <c r="DX189" s="143"/>
      <c r="DY189" s="143"/>
      <c r="DZ189" s="143"/>
      <c r="EA189" s="143"/>
      <c r="EB189" s="143"/>
      <c r="EC189" s="143"/>
      <c r="ED189" s="143"/>
      <c r="EE189" s="143"/>
      <c r="EF189" s="143"/>
      <c r="EG189" s="143"/>
      <c r="EH189" s="143"/>
      <c r="EI189" s="143"/>
      <c r="EJ189" s="143"/>
      <c r="EK189" s="143"/>
      <c r="EL189" s="143"/>
      <c r="EM189" s="143"/>
      <c r="EN189" s="143"/>
      <c r="EO189" s="143"/>
      <c r="EP189" s="143"/>
      <c r="EQ189" s="143"/>
      <c r="ER189" s="143"/>
      <c r="ES189" s="143"/>
      <c r="ET189" s="143"/>
      <c r="EU189" s="143"/>
      <c r="EV189" s="143"/>
      <c r="EW189" s="143"/>
      <c r="EX189" s="143"/>
      <c r="EY189" s="143"/>
      <c r="EZ189" s="143"/>
      <c r="FA189" s="143"/>
      <c r="FB189" s="143"/>
      <c r="FC189" s="143"/>
      <c r="FD189" s="143"/>
      <c r="FE189" s="143"/>
      <c r="FF189" s="143"/>
      <c r="FG189" s="143"/>
      <c r="FH189" s="143"/>
      <c r="FI189" s="143"/>
      <c r="FJ189" s="143"/>
      <c r="FK189" s="143"/>
      <c r="FL189" s="143"/>
      <c r="FM189" s="143"/>
      <c r="FN189" s="143"/>
      <c r="FO189" s="143"/>
      <c r="FP189" s="143"/>
      <c r="FQ189" s="143"/>
      <c r="FR189" s="143"/>
      <c r="FS189" s="143"/>
      <c r="FT189" s="143"/>
      <c r="FU189" s="143"/>
      <c r="FV189" s="143"/>
      <c r="FW189" s="143"/>
      <c r="FX189" s="143"/>
      <c r="FY189" s="143"/>
      <c r="FZ189" s="143"/>
      <c r="GA189" s="143"/>
      <c r="GB189" s="143"/>
      <c r="GC189" s="143"/>
      <c r="GD189" s="143"/>
      <c r="GE189" s="143"/>
      <c r="GF189" s="143"/>
      <c r="GG189" s="143"/>
      <c r="GH189" s="143"/>
      <c r="GI189" s="143"/>
      <c r="GJ189" s="143"/>
      <c r="GK189" s="143"/>
      <c r="GL189" s="143"/>
      <c r="GM189" s="143"/>
      <c r="GN189" s="143"/>
      <c r="GO189" s="143"/>
      <c r="GP189" s="143"/>
      <c r="GQ189" s="143"/>
      <c r="GR189" s="143"/>
      <c r="GS189" s="143"/>
      <c r="GT189" s="143"/>
      <c r="GU189" s="143"/>
      <c r="GV189" s="143"/>
      <c r="GW189" s="143"/>
      <c r="GX189" s="143"/>
      <c r="GY189" s="143"/>
      <c r="GZ189" s="143"/>
      <c r="HA189" s="143"/>
      <c r="HB189" s="143"/>
      <c r="HC189" s="143"/>
      <c r="HD189" s="143"/>
      <c r="HE189" s="143"/>
      <c r="HF189" s="143"/>
      <c r="HG189" s="143"/>
      <c r="HH189" s="143"/>
      <c r="HI189" s="143"/>
      <c r="HJ189" s="143"/>
      <c r="HK189" s="143"/>
      <c r="HL189" s="143"/>
      <c r="HM189" s="143"/>
      <c r="HN189" s="143"/>
      <c r="HO189" s="143"/>
      <c r="HP189" s="143"/>
      <c r="HQ189" s="143"/>
      <c r="HR189" s="143"/>
      <c r="HS189" s="143"/>
      <c r="HT189" s="143"/>
      <c r="HU189" s="143"/>
      <c r="HV189" s="143"/>
      <c r="HW189" s="143"/>
      <c r="HX189" s="143"/>
      <c r="HY189" s="143"/>
      <c r="HZ189" s="143"/>
      <c r="IA189" s="143"/>
      <c r="IB189" s="143"/>
      <c r="IC189" s="143"/>
      <c r="ID189" s="143"/>
      <c r="IE189" s="143"/>
      <c r="IF189" s="143"/>
      <c r="IG189" s="143"/>
      <c r="IH189" s="143"/>
      <c r="II189" s="143"/>
      <c r="IJ189" s="143"/>
      <c r="IK189" s="143"/>
      <c r="IL189" s="143"/>
      <c r="IM189" s="143"/>
      <c r="IN189" s="143"/>
      <c r="IO189" s="143"/>
      <c r="IP189" s="143"/>
      <c r="IQ189" s="143"/>
      <c r="IR189" s="143"/>
      <c r="IS189" s="143"/>
      <c r="IT189" s="143"/>
      <c r="IU189" s="143"/>
      <c r="IV189" s="143"/>
      <c r="IW189" s="143"/>
      <c r="IX189" s="143"/>
      <c r="IY189" s="143"/>
      <c r="IZ189" s="143"/>
      <c r="JA189" s="143"/>
      <c r="JB189" s="143"/>
      <c r="JC189" s="143"/>
      <c r="JD189" s="143"/>
      <c r="JE189" s="143"/>
      <c r="JF189" s="143"/>
      <c r="JG189" s="143"/>
      <c r="JH189" s="143"/>
      <c r="JI189" s="143"/>
      <c r="JJ189" s="143"/>
      <c r="JK189" s="143"/>
      <c r="JL189" s="143"/>
      <c r="JM189" s="143"/>
      <c r="JN189" s="143"/>
      <c r="JO189" s="143"/>
      <c r="JP189" s="143"/>
      <c r="JQ189" s="143"/>
      <c r="JR189" s="143"/>
      <c r="JS189" s="143"/>
      <c r="JT189" s="143"/>
      <c r="JU189" s="143"/>
      <c r="JV189" s="143"/>
      <c r="JW189" s="143"/>
      <c r="JX189" s="143"/>
      <c r="JY189" s="143"/>
      <c r="JZ189" s="143"/>
      <c r="KA189" s="143"/>
      <c r="KB189" s="143"/>
      <c r="KC189" s="143"/>
      <c r="KD189" s="143"/>
      <c r="KE189" s="143"/>
      <c r="KF189" s="143"/>
      <c r="KG189" s="143"/>
      <c r="KH189" s="143"/>
      <c r="KI189" s="143"/>
      <c r="KJ189" s="143"/>
      <c r="KK189" s="143"/>
      <c r="KL189" s="143"/>
      <c r="KM189" s="143"/>
      <c r="KN189" s="143"/>
      <c r="KO189" s="143"/>
      <c r="KP189" s="143"/>
      <c r="KQ189" s="143"/>
      <c r="KR189" s="143"/>
      <c r="KS189" s="143"/>
      <c r="KT189" s="143"/>
      <c r="KU189" s="143"/>
      <c r="KV189" s="143"/>
      <c r="KW189" s="143"/>
      <c r="KX189" s="143"/>
      <c r="KY189" s="143"/>
      <c r="KZ189" s="143"/>
      <c r="LA189" s="143"/>
      <c r="LB189" s="143"/>
      <c r="LC189" s="143"/>
      <c r="LD189" s="143"/>
      <c r="LE189" s="143"/>
      <c r="LF189" s="143"/>
      <c r="LG189" s="143"/>
      <c r="LH189" s="143"/>
      <c r="LI189" s="143"/>
      <c r="LJ189" s="143"/>
      <c r="LK189" s="143"/>
      <c r="LL189" s="143"/>
      <c r="LM189" s="143"/>
      <c r="LN189" s="143"/>
      <c r="LO189" s="143"/>
      <c r="LP189" s="143"/>
      <c r="LQ189" s="143"/>
      <c r="LR189" s="143"/>
      <c r="LS189" s="143"/>
      <c r="LT189" s="143"/>
      <c r="LU189" s="143"/>
      <c r="LV189" s="143"/>
      <c r="LW189" s="143"/>
      <c r="LX189" s="143"/>
      <c r="LY189" s="143"/>
      <c r="LZ189" s="143"/>
      <c r="MA189" s="143"/>
      <c r="MB189" s="143"/>
      <c r="MC189" s="143"/>
      <c r="MD189" s="143"/>
      <c r="ME189" s="143"/>
      <c r="MF189" s="143"/>
      <c r="MG189" s="143"/>
      <c r="MH189" s="143"/>
      <c r="MI189" s="143"/>
      <c r="MJ189" s="143"/>
      <c r="MK189" s="143"/>
      <c r="ML189" s="143"/>
      <c r="MM189" s="143"/>
      <c r="MN189" s="143"/>
      <c r="MO189" s="143"/>
      <c r="MP189" s="143"/>
      <c r="MQ189" s="143"/>
      <c r="MR189" s="143"/>
      <c r="MS189" s="143"/>
      <c r="MT189" s="143"/>
      <c r="MU189" s="143"/>
      <c r="MV189" s="143"/>
      <c r="MW189" s="143"/>
      <c r="MX189" s="143"/>
      <c r="MY189" s="143"/>
      <c r="MZ189" s="143"/>
      <c r="NA189" s="143"/>
      <c r="NB189" s="143"/>
      <c r="NC189" s="143"/>
      <c r="ND189" s="143"/>
      <c r="NE189" s="143"/>
      <c r="NF189" s="143"/>
      <c r="NG189" s="143"/>
      <c r="NH189" s="143"/>
      <c r="NI189" s="143"/>
      <c r="NJ189" s="143"/>
      <c r="NK189" s="143"/>
      <c r="NL189" s="143"/>
      <c r="NM189" s="143"/>
      <c r="NN189" s="143"/>
      <c r="NO189" s="143"/>
      <c r="NP189" s="143"/>
      <c r="NQ189" s="143"/>
      <c r="NR189" s="143"/>
      <c r="NS189" s="143"/>
      <c r="NT189" s="143"/>
      <c r="NU189" s="143"/>
      <c r="NV189" s="143"/>
      <c r="NW189" s="143"/>
      <c r="NX189" s="143"/>
      <c r="NY189" s="143"/>
      <c r="NZ189" s="143"/>
      <c r="OA189" s="143"/>
      <c r="OB189" s="143"/>
      <c r="OC189" s="143"/>
      <c r="OD189" s="143"/>
      <c r="OE189" s="143"/>
      <c r="OF189" s="143"/>
      <c r="OG189" s="143"/>
      <c r="OH189" s="143"/>
      <c r="OI189" s="143"/>
      <c r="OJ189" s="143"/>
      <c r="OK189" s="143"/>
      <c r="OL189" s="143"/>
      <c r="OM189" s="143"/>
      <c r="ON189" s="143"/>
      <c r="OO189" s="143"/>
      <c r="OP189" s="143"/>
      <c r="OQ189" s="143"/>
      <c r="OR189" s="143"/>
      <c r="OS189" s="143"/>
      <c r="OT189" s="143"/>
      <c r="OU189" s="143"/>
      <c r="OV189" s="143"/>
      <c r="OW189" s="143"/>
      <c r="OX189" s="143"/>
      <c r="OY189" s="143"/>
      <c r="OZ189" s="143"/>
      <c r="PA189" s="143"/>
      <c r="PB189" s="143"/>
      <c r="PC189" s="143"/>
      <c r="PD189" s="143"/>
      <c r="PE189" s="143"/>
      <c r="PF189" s="143"/>
      <c r="PG189" s="143"/>
      <c r="PH189" s="143"/>
      <c r="PI189" s="143"/>
      <c r="PJ189" s="143"/>
      <c r="PK189" s="143"/>
      <c r="PL189" s="143"/>
      <c r="PM189" s="143"/>
      <c r="PN189" s="143"/>
      <c r="PO189" s="143"/>
      <c r="PP189" s="143"/>
      <c r="PQ189" s="143"/>
      <c r="PR189" s="143"/>
      <c r="PS189" s="143"/>
      <c r="PT189" s="143"/>
      <c r="PU189" s="143"/>
      <c r="PV189" s="143"/>
      <c r="PW189" s="143"/>
      <c r="PX189" s="143"/>
      <c r="PY189" s="143"/>
      <c r="PZ189" s="143"/>
      <c r="QA189" s="143"/>
      <c r="QB189" s="143"/>
      <c r="QC189" s="143"/>
      <c r="QD189" s="143"/>
      <c r="QE189" s="143"/>
      <c r="QF189" s="143"/>
      <c r="QG189" s="143"/>
      <c r="QH189" s="143"/>
      <c r="QI189" s="143"/>
      <c r="QJ189" s="143"/>
      <c r="QK189" s="143"/>
      <c r="QL189" s="143"/>
      <c r="QM189" s="143"/>
      <c r="QN189" s="143"/>
      <c r="QO189" s="143"/>
      <c r="QP189" s="143"/>
      <c r="QQ189" s="143"/>
      <c r="QR189" s="143"/>
      <c r="QS189" s="143"/>
      <c r="QT189" s="143"/>
      <c r="QU189" s="143"/>
      <c r="QV189" s="143"/>
      <c r="QW189" s="143"/>
      <c r="QX189" s="143"/>
      <c r="QY189" s="143"/>
      <c r="QZ189" s="143"/>
      <c r="RA189" s="143"/>
      <c r="RB189" s="143"/>
      <c r="RC189" s="143"/>
      <c r="RD189" s="143"/>
      <c r="RE189" s="143"/>
      <c r="RF189" s="143"/>
      <c r="RG189" s="143"/>
      <c r="RH189" s="143"/>
      <c r="RI189" s="143"/>
      <c r="RJ189" s="143"/>
      <c r="RK189" s="143"/>
      <c r="RL189" s="143"/>
      <c r="RM189" s="143"/>
      <c r="RN189" s="143"/>
      <c r="RO189" s="143"/>
      <c r="RP189" s="143"/>
      <c r="RQ189" s="143"/>
      <c r="RR189" s="143"/>
      <c r="RS189" s="143"/>
      <c r="RT189" s="143"/>
      <c r="RU189" s="143"/>
      <c r="RV189" s="143"/>
      <c r="RW189" s="143"/>
      <c r="RX189" s="143"/>
      <c r="RY189" s="143"/>
      <c r="RZ189" s="143"/>
      <c r="SA189" s="143"/>
      <c r="SB189" s="143"/>
      <c r="SC189" s="143"/>
      <c r="SD189" s="143"/>
      <c r="SE189" s="143"/>
      <c r="SF189" s="143"/>
      <c r="SG189" s="143"/>
      <c r="SH189" s="143"/>
      <c r="SI189" s="143"/>
      <c r="SJ189" s="143"/>
      <c r="SK189" s="143"/>
      <c r="SL189" s="143"/>
      <c r="SM189" s="143"/>
      <c r="SN189" s="143"/>
      <c r="SO189" s="143"/>
      <c r="SP189" s="143"/>
      <c r="SQ189" s="143"/>
      <c r="SR189" s="143"/>
      <c r="SS189" s="143"/>
      <c r="ST189" s="143"/>
      <c r="SU189" s="143"/>
      <c r="SV189" s="143"/>
      <c r="SW189" s="143"/>
      <c r="SX189" s="143"/>
      <c r="SY189" s="143"/>
      <c r="SZ189" s="143"/>
      <c r="TA189" s="143"/>
      <c r="TB189" s="143"/>
      <c r="TC189" s="143"/>
      <c r="TD189" s="143"/>
      <c r="TE189" s="143"/>
      <c r="TF189" s="143"/>
      <c r="TG189" s="143"/>
      <c r="TH189" s="143"/>
      <c r="TI189" s="143"/>
      <c r="TJ189" s="143"/>
      <c r="TK189" s="143"/>
      <c r="TL189" s="143"/>
      <c r="TM189" s="143"/>
      <c r="TN189" s="143"/>
      <c r="TO189" s="143"/>
      <c r="TP189" s="143"/>
      <c r="TQ189" s="143"/>
      <c r="TR189" s="143"/>
      <c r="TS189" s="143"/>
      <c r="TT189" s="143"/>
      <c r="TU189" s="143"/>
      <c r="TV189" s="143"/>
      <c r="TW189" s="143"/>
      <c r="TX189" s="143"/>
      <c r="TY189" s="143"/>
      <c r="TZ189" s="143"/>
      <c r="UA189" s="143"/>
      <c r="UB189" s="143"/>
      <c r="UC189" s="143"/>
      <c r="UD189" s="143"/>
      <c r="UE189" s="143"/>
      <c r="UF189" s="143"/>
      <c r="UG189" s="143"/>
      <c r="UH189" s="143"/>
      <c r="UI189" s="143"/>
      <c r="UJ189" s="143"/>
      <c r="UK189" s="143"/>
      <c r="UL189" s="143"/>
      <c r="UM189" s="143"/>
      <c r="UN189" s="143"/>
      <c r="UO189" s="143"/>
      <c r="UP189" s="143"/>
      <c r="UQ189" s="143"/>
      <c r="UR189" s="143"/>
      <c r="US189" s="143"/>
      <c r="UT189" s="143"/>
      <c r="UU189" s="143"/>
      <c r="UV189" s="143"/>
      <c r="UW189" s="143"/>
      <c r="UX189" s="143"/>
      <c r="UY189" s="143"/>
      <c r="UZ189" s="143"/>
      <c r="VA189" s="143"/>
      <c r="VB189" s="143"/>
      <c r="VC189" s="143"/>
      <c r="VD189" s="143"/>
      <c r="VE189" s="143"/>
      <c r="VF189" s="143"/>
      <c r="VG189" s="143"/>
      <c r="VH189" s="143"/>
      <c r="VI189" s="143"/>
      <c r="VJ189" s="143"/>
      <c r="VK189" s="143"/>
      <c r="VL189" s="143"/>
      <c r="VM189" s="143"/>
      <c r="VN189" s="143"/>
      <c r="VO189" s="143"/>
      <c r="VP189" s="143"/>
      <c r="VQ189" s="143"/>
      <c r="VR189" s="143"/>
      <c r="VS189" s="143"/>
      <c r="VT189" s="143"/>
      <c r="VU189" s="143"/>
      <c r="VV189" s="143"/>
      <c r="VW189" s="143"/>
      <c r="VX189" s="143"/>
      <c r="VY189" s="143"/>
      <c r="VZ189" s="143"/>
      <c r="WA189" s="143"/>
      <c r="WB189" s="143"/>
      <c r="WC189" s="143"/>
      <c r="WD189" s="143"/>
      <c r="WE189" s="143"/>
      <c r="WF189" s="143"/>
      <c r="WG189" s="143"/>
      <c r="WH189" s="143"/>
      <c r="WI189" s="143"/>
      <c r="WJ189" s="143"/>
      <c r="WK189" s="143"/>
      <c r="WL189" s="143"/>
      <c r="WM189" s="143"/>
      <c r="WN189" s="143"/>
      <c r="WO189" s="143"/>
      <c r="WP189" s="143"/>
      <c r="WQ189" s="143"/>
      <c r="WR189" s="143"/>
      <c r="WS189" s="143"/>
      <c r="WT189" s="143"/>
      <c r="WU189" s="143"/>
      <c r="WV189" s="143"/>
      <c r="WW189" s="143"/>
      <c r="WX189" s="143"/>
      <c r="WY189" s="143"/>
      <c r="WZ189" s="143"/>
      <c r="XA189" s="143"/>
      <c r="XB189" s="143"/>
      <c r="XC189" s="143"/>
      <c r="XD189" s="143"/>
      <c r="XE189" s="143"/>
      <c r="XF189" s="143"/>
      <c r="XG189" s="143"/>
      <c r="XH189" s="143"/>
      <c r="XI189" s="143"/>
      <c r="XJ189" s="143"/>
      <c r="XK189" s="143"/>
      <c r="XL189" s="143"/>
      <c r="XM189" s="143"/>
      <c r="XN189" s="143"/>
      <c r="XO189" s="143"/>
      <c r="XP189" s="143"/>
      <c r="XQ189" s="143"/>
      <c r="XR189" s="143"/>
      <c r="XS189" s="143"/>
      <c r="XT189" s="143"/>
      <c r="XU189" s="143"/>
      <c r="XV189" s="143"/>
      <c r="XW189" s="143"/>
      <c r="XX189" s="143"/>
      <c r="XY189" s="143"/>
      <c r="XZ189" s="143"/>
      <c r="YA189" s="143"/>
      <c r="YB189" s="143"/>
      <c r="YC189" s="143"/>
      <c r="YD189" s="143"/>
      <c r="YE189" s="143"/>
      <c r="YF189" s="143"/>
      <c r="YG189" s="143"/>
      <c r="YH189" s="143"/>
      <c r="YI189" s="143"/>
      <c r="YJ189" s="143"/>
      <c r="YK189" s="143"/>
      <c r="YL189" s="143"/>
      <c r="YM189" s="143"/>
      <c r="YN189" s="143"/>
      <c r="YO189" s="143"/>
      <c r="YP189" s="143"/>
      <c r="YQ189" s="143"/>
      <c r="YR189" s="143"/>
      <c r="YS189" s="143"/>
      <c r="YT189" s="143"/>
      <c r="YU189" s="143"/>
      <c r="YV189" s="143"/>
      <c r="YW189" s="143"/>
      <c r="YX189" s="143"/>
      <c r="YY189" s="143"/>
      <c r="YZ189" s="143"/>
      <c r="ZA189" s="143"/>
      <c r="ZB189" s="143"/>
      <c r="ZC189" s="143"/>
      <c r="ZD189" s="143"/>
      <c r="ZE189" s="143"/>
      <c r="ZF189" s="143"/>
      <c r="ZG189" s="143"/>
      <c r="ZH189" s="143"/>
      <c r="ZI189" s="143"/>
      <c r="ZJ189" s="143"/>
      <c r="ZK189" s="143"/>
      <c r="ZL189" s="143"/>
      <c r="ZM189" s="143"/>
      <c r="ZN189" s="143"/>
      <c r="ZO189" s="143"/>
      <c r="ZP189" s="143"/>
      <c r="ZQ189" s="143"/>
      <c r="ZR189" s="143"/>
      <c r="ZS189" s="143"/>
      <c r="ZT189" s="143"/>
      <c r="ZU189" s="143"/>
      <c r="ZV189" s="143"/>
      <c r="ZW189" s="143"/>
      <c r="ZX189" s="143"/>
      <c r="ZY189" s="143"/>
      <c r="ZZ189" s="143"/>
      <c r="AAA189" s="143"/>
      <c r="AAB189" s="143"/>
      <c r="AAC189" s="143"/>
      <c r="AAD189" s="143"/>
      <c r="AAE189" s="143"/>
      <c r="AAF189" s="143"/>
      <c r="AAG189" s="143"/>
      <c r="AAH189" s="143"/>
      <c r="AAI189" s="143"/>
      <c r="AAJ189" s="143"/>
      <c r="AAK189" s="143"/>
      <c r="AAL189" s="143"/>
      <c r="AAM189" s="143"/>
      <c r="AAN189" s="143"/>
      <c r="AAO189" s="143"/>
      <c r="AAP189" s="143"/>
      <c r="AAQ189" s="143"/>
      <c r="AAR189" s="143"/>
      <c r="AAS189" s="143"/>
      <c r="AAT189" s="143"/>
      <c r="AAU189" s="143"/>
      <c r="AAV189" s="143"/>
      <c r="AAW189" s="143"/>
      <c r="AAX189" s="143"/>
      <c r="AAY189" s="143"/>
      <c r="AAZ189" s="143"/>
      <c r="ABA189" s="143"/>
      <c r="ABB189" s="143"/>
      <c r="ABC189" s="143"/>
      <c r="ABD189" s="143"/>
      <c r="ABE189" s="143"/>
      <c r="ABF189" s="143"/>
      <c r="ABG189" s="143"/>
      <c r="ABH189" s="143"/>
      <c r="ABI189" s="143"/>
      <c r="ABJ189" s="143"/>
      <c r="ABK189" s="143"/>
      <c r="ABL189" s="143"/>
      <c r="ABM189" s="143"/>
      <c r="ABN189" s="143"/>
      <c r="ABO189" s="143"/>
      <c r="ABP189" s="143"/>
      <c r="ABQ189" s="143"/>
      <c r="ABR189" s="143"/>
      <c r="ABS189" s="143"/>
      <c r="ABT189" s="143"/>
      <c r="ABU189" s="143"/>
      <c r="ABV189" s="143"/>
      <c r="ABW189" s="143"/>
      <c r="ABX189" s="143"/>
      <c r="ABY189" s="143"/>
      <c r="ABZ189" s="143"/>
      <c r="ACA189" s="143"/>
      <c r="ACB189" s="143"/>
      <c r="ACC189" s="143"/>
      <c r="ACD189" s="143"/>
      <c r="ACE189" s="143"/>
      <c r="ACF189" s="143"/>
      <c r="ACG189" s="143"/>
      <c r="ACH189" s="143"/>
      <c r="ACI189" s="143"/>
      <c r="ACJ189" s="143"/>
      <c r="ACK189" s="143"/>
      <c r="ACL189" s="143"/>
      <c r="ACM189" s="143"/>
      <c r="ACN189" s="143"/>
      <c r="ACO189" s="143"/>
      <c r="ACP189" s="143"/>
      <c r="ACQ189" s="143"/>
      <c r="ACR189" s="143"/>
      <c r="ACS189" s="143"/>
      <c r="ACT189" s="143"/>
      <c r="ACU189" s="143"/>
      <c r="ACV189" s="143"/>
      <c r="ACW189" s="143"/>
      <c r="ACX189" s="143"/>
      <c r="ACY189" s="143"/>
      <c r="ACZ189" s="143"/>
      <c r="ADA189" s="143"/>
    </row>
    <row r="190" spans="1:781" s="106" customFormat="1" ht="15.6" x14ac:dyDescent="0.3">
      <c r="A190" s="60">
        <v>3</v>
      </c>
      <c r="B190" s="69" t="s">
        <v>591</v>
      </c>
      <c r="C190" s="46" t="s">
        <v>592</v>
      </c>
      <c r="D190" s="47"/>
      <c r="E190" s="47" t="s">
        <v>135</v>
      </c>
      <c r="F190" s="47">
        <v>20</v>
      </c>
      <c r="G190" s="104"/>
      <c r="H190" s="47">
        <v>1</v>
      </c>
      <c r="I190" s="47" t="s">
        <v>45</v>
      </c>
      <c r="J190" s="47" t="s">
        <v>188</v>
      </c>
      <c r="K190" s="120">
        <v>192</v>
      </c>
      <c r="L190" s="50">
        <v>1986</v>
      </c>
      <c r="M190" s="51">
        <v>31687</v>
      </c>
      <c r="N190" s="52"/>
      <c r="O190" s="53"/>
      <c r="P190" s="53"/>
      <c r="Q190" s="54" t="s">
        <v>482</v>
      </c>
      <c r="R190" s="55"/>
      <c r="S190" s="56" t="s">
        <v>323</v>
      </c>
      <c r="T190" s="57" t="str">
        <f t="shared" si="32"/>
        <v xml:space="preserve">Fe </v>
      </c>
      <c r="U190" s="56"/>
      <c r="V190" s="56"/>
      <c r="W190" s="56"/>
      <c r="X190" s="56"/>
      <c r="Y190" s="56"/>
      <c r="Z190" s="56"/>
      <c r="AA190" s="56"/>
      <c r="AB190" s="10"/>
      <c r="AC190" s="58">
        <f t="shared" si="44"/>
        <v>0</v>
      </c>
      <c r="AD190" s="58">
        <f t="shared" si="34"/>
        <v>0</v>
      </c>
      <c r="AE190" s="58">
        <f t="shared" si="35"/>
        <v>0</v>
      </c>
      <c r="AF190" s="58">
        <f t="shared" si="43"/>
        <v>0</v>
      </c>
      <c r="AG190" s="59"/>
      <c r="AH190" s="59">
        <f t="shared" si="40"/>
        <v>0</v>
      </c>
      <c r="AI190" s="59">
        <f t="shared" si="41"/>
        <v>0</v>
      </c>
      <c r="AJ190" s="59">
        <f t="shared" si="42"/>
        <v>0</v>
      </c>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c r="IZ190" s="10"/>
      <c r="JA190" s="10"/>
      <c r="JB190" s="10"/>
      <c r="JC190" s="10"/>
      <c r="JD190" s="10"/>
      <c r="JE190" s="10"/>
      <c r="JF190" s="10"/>
      <c r="JG190" s="10"/>
      <c r="JH190" s="10"/>
      <c r="JI190" s="10"/>
      <c r="JJ190" s="10"/>
      <c r="JK190" s="10"/>
      <c r="JL190" s="10"/>
      <c r="JM190" s="10"/>
      <c r="JN190" s="10"/>
      <c r="JO190" s="10"/>
      <c r="JP190" s="10"/>
      <c r="JQ190" s="10"/>
      <c r="JR190" s="10"/>
      <c r="JS190" s="10"/>
      <c r="JT190" s="10"/>
      <c r="JU190" s="10"/>
      <c r="JV190" s="10"/>
      <c r="JW190" s="10"/>
      <c r="JX190" s="10"/>
      <c r="JY190" s="10"/>
      <c r="JZ190" s="10"/>
      <c r="KA190" s="10"/>
      <c r="KB190" s="10"/>
      <c r="KC190" s="10"/>
      <c r="KD190" s="10"/>
      <c r="KE190" s="10"/>
      <c r="KF190" s="10"/>
      <c r="KG190" s="10"/>
      <c r="KH190" s="10"/>
      <c r="KI190" s="10"/>
      <c r="KJ190" s="10"/>
      <c r="KK190" s="10"/>
      <c r="KL190" s="10"/>
      <c r="KM190" s="10"/>
      <c r="KN190" s="10"/>
      <c r="KO190" s="10"/>
      <c r="KP190" s="10"/>
      <c r="KQ190" s="10"/>
      <c r="KR190" s="10"/>
      <c r="KS190" s="10"/>
      <c r="KT190" s="10"/>
      <c r="KU190" s="10"/>
      <c r="KV190" s="10"/>
      <c r="KW190" s="10"/>
      <c r="KX190" s="10"/>
      <c r="KY190" s="10"/>
      <c r="KZ190" s="10"/>
      <c r="LA190" s="10"/>
      <c r="LB190" s="10"/>
      <c r="LC190" s="10"/>
      <c r="LD190" s="10"/>
      <c r="LE190" s="10"/>
      <c r="LF190" s="10"/>
      <c r="LG190" s="10"/>
      <c r="LH190" s="10"/>
      <c r="LI190" s="10"/>
      <c r="LJ190" s="10"/>
      <c r="LK190" s="10"/>
      <c r="LL190" s="10"/>
      <c r="LM190" s="10"/>
      <c r="LN190" s="10"/>
      <c r="LO190" s="10"/>
      <c r="LP190" s="10"/>
      <c r="LQ190" s="10"/>
      <c r="LR190" s="10"/>
      <c r="LS190" s="10"/>
      <c r="LT190" s="10"/>
      <c r="LU190" s="10"/>
      <c r="LV190" s="10"/>
      <c r="LW190" s="10"/>
      <c r="LX190" s="10"/>
      <c r="LY190" s="10"/>
      <c r="LZ190" s="10"/>
      <c r="MA190" s="10"/>
      <c r="MB190" s="10"/>
      <c r="MC190" s="10"/>
      <c r="MD190" s="10"/>
      <c r="ME190" s="10"/>
      <c r="MF190" s="10"/>
      <c r="MG190" s="10"/>
      <c r="MH190" s="10"/>
      <c r="MI190" s="10"/>
      <c r="MJ190" s="10"/>
      <c r="MK190" s="10"/>
      <c r="ML190" s="10"/>
      <c r="MM190" s="10"/>
      <c r="MN190" s="10"/>
      <c r="MO190" s="10"/>
      <c r="MP190" s="10"/>
      <c r="MQ190" s="10"/>
      <c r="MR190" s="10"/>
      <c r="MS190" s="10"/>
      <c r="MT190" s="10"/>
      <c r="MU190" s="10"/>
      <c r="MV190" s="10"/>
      <c r="MW190" s="10"/>
      <c r="MX190" s="10"/>
      <c r="MY190" s="10"/>
      <c r="MZ190" s="10"/>
      <c r="NA190" s="10"/>
      <c r="NB190" s="10"/>
      <c r="NC190" s="10"/>
      <c r="ND190" s="10"/>
      <c r="NE190" s="10"/>
      <c r="NF190" s="10"/>
      <c r="NG190" s="10"/>
      <c r="NH190" s="10"/>
      <c r="NI190" s="10"/>
      <c r="NJ190" s="10"/>
      <c r="NK190" s="10"/>
      <c r="NL190" s="10"/>
      <c r="NM190" s="10"/>
      <c r="NN190" s="10"/>
      <c r="NO190" s="10"/>
      <c r="NP190" s="10"/>
      <c r="NQ190" s="10"/>
      <c r="NR190" s="10"/>
      <c r="NS190" s="10"/>
      <c r="NT190" s="10"/>
      <c r="NU190" s="10"/>
      <c r="NV190" s="10"/>
      <c r="NW190" s="10"/>
      <c r="NX190" s="10"/>
      <c r="NY190" s="10"/>
      <c r="NZ190" s="10"/>
      <c r="OA190" s="10"/>
      <c r="OB190" s="10"/>
      <c r="OC190" s="10"/>
      <c r="OD190" s="10"/>
      <c r="OE190" s="10"/>
      <c r="OF190" s="10"/>
      <c r="OG190" s="10"/>
      <c r="OH190" s="10"/>
      <c r="OI190" s="10"/>
      <c r="OJ190" s="10"/>
      <c r="OK190" s="10"/>
      <c r="OL190" s="10"/>
      <c r="OM190" s="10"/>
      <c r="ON190" s="10"/>
      <c r="OO190" s="10"/>
      <c r="OP190" s="10"/>
      <c r="OQ190" s="10"/>
      <c r="OR190" s="10"/>
      <c r="OS190" s="10"/>
      <c r="OT190" s="10"/>
      <c r="OU190" s="10"/>
      <c r="OV190" s="10"/>
      <c r="OW190" s="10"/>
      <c r="OX190" s="10"/>
      <c r="OY190" s="10"/>
      <c r="OZ190" s="10"/>
      <c r="PA190" s="10"/>
      <c r="PB190" s="10"/>
      <c r="PC190" s="10"/>
      <c r="PD190" s="10"/>
      <c r="PE190" s="10"/>
      <c r="PF190" s="10"/>
      <c r="PG190" s="10"/>
      <c r="PH190" s="10"/>
      <c r="PI190" s="10"/>
      <c r="PJ190" s="10"/>
      <c r="PK190" s="10"/>
      <c r="PL190" s="10"/>
      <c r="PM190" s="10"/>
      <c r="PN190" s="10"/>
      <c r="PO190" s="10"/>
      <c r="PP190" s="10"/>
      <c r="PQ190" s="10"/>
      <c r="PR190" s="10"/>
      <c r="PS190" s="10"/>
      <c r="PT190" s="10"/>
      <c r="PU190" s="10"/>
      <c r="PV190" s="10"/>
      <c r="PW190" s="10"/>
      <c r="PX190" s="10"/>
      <c r="PY190" s="10"/>
      <c r="PZ190" s="10"/>
      <c r="QA190" s="10"/>
      <c r="QB190" s="10"/>
      <c r="QC190" s="10"/>
      <c r="QD190" s="10"/>
      <c r="QE190" s="10"/>
      <c r="QF190" s="10"/>
      <c r="QG190" s="10"/>
      <c r="QH190" s="10"/>
      <c r="QI190" s="10"/>
      <c r="QJ190" s="10"/>
      <c r="QK190" s="10"/>
      <c r="QL190" s="10"/>
      <c r="QM190" s="10"/>
      <c r="QN190" s="10"/>
      <c r="QO190" s="10"/>
      <c r="QP190" s="10"/>
      <c r="QQ190" s="10"/>
      <c r="QR190" s="10"/>
      <c r="QS190" s="10"/>
      <c r="QT190" s="10"/>
      <c r="QU190" s="10"/>
      <c r="QV190" s="10"/>
      <c r="QW190" s="10"/>
      <c r="QX190" s="10"/>
      <c r="QY190" s="10"/>
      <c r="QZ190" s="10"/>
      <c r="RA190" s="10"/>
      <c r="RB190" s="10"/>
      <c r="RC190" s="10"/>
      <c r="RD190" s="10"/>
      <c r="RE190" s="10"/>
      <c r="RF190" s="10"/>
      <c r="RG190" s="10"/>
      <c r="RH190" s="10"/>
      <c r="RI190" s="10"/>
      <c r="RJ190" s="10"/>
      <c r="RK190" s="10"/>
      <c r="RL190" s="10"/>
      <c r="RM190" s="10"/>
      <c r="RN190" s="10"/>
      <c r="RO190" s="10"/>
      <c r="RP190" s="10"/>
      <c r="RQ190" s="10"/>
      <c r="RR190" s="10"/>
      <c r="RS190" s="10"/>
      <c r="RT190" s="10"/>
      <c r="RU190" s="10"/>
      <c r="RV190" s="10"/>
      <c r="RW190" s="10"/>
      <c r="RX190" s="10"/>
      <c r="RY190" s="10"/>
      <c r="RZ190" s="10"/>
      <c r="SA190" s="10"/>
      <c r="SB190" s="10"/>
      <c r="SC190" s="10"/>
      <c r="SD190" s="10"/>
      <c r="SE190" s="10"/>
      <c r="SF190" s="10"/>
      <c r="SG190" s="10"/>
      <c r="SH190" s="10"/>
      <c r="SI190" s="10"/>
      <c r="SJ190" s="10"/>
      <c r="SK190" s="10"/>
      <c r="SL190" s="10"/>
      <c r="SM190" s="10"/>
      <c r="SN190" s="10"/>
      <c r="SO190" s="10"/>
      <c r="SP190" s="10"/>
      <c r="SQ190" s="10"/>
      <c r="SR190" s="10"/>
      <c r="SS190" s="10"/>
      <c r="ST190" s="10"/>
      <c r="SU190" s="10"/>
      <c r="SV190" s="10"/>
      <c r="SW190" s="10"/>
      <c r="SX190" s="10"/>
      <c r="SY190" s="10"/>
      <c r="SZ190" s="10"/>
      <c r="TA190" s="10"/>
      <c r="TB190" s="10"/>
      <c r="TC190" s="10"/>
      <c r="TD190" s="10"/>
      <c r="TE190" s="10"/>
      <c r="TF190" s="10"/>
      <c r="TG190" s="10"/>
      <c r="TH190" s="10"/>
      <c r="TI190" s="10"/>
      <c r="TJ190" s="10"/>
      <c r="TK190" s="10"/>
      <c r="TL190" s="10"/>
      <c r="TM190" s="10"/>
      <c r="TN190" s="10"/>
      <c r="TO190" s="10"/>
      <c r="TP190" s="10"/>
      <c r="TQ190" s="10"/>
      <c r="TR190" s="10"/>
      <c r="TS190" s="10"/>
      <c r="TT190" s="10"/>
      <c r="TU190" s="10"/>
      <c r="TV190" s="10"/>
      <c r="TW190" s="10"/>
      <c r="TX190" s="10"/>
      <c r="TY190" s="10"/>
      <c r="TZ190" s="10"/>
      <c r="UA190" s="10"/>
      <c r="UB190" s="10"/>
      <c r="UC190" s="10"/>
      <c r="UD190" s="10"/>
      <c r="UE190" s="10"/>
      <c r="UF190" s="10"/>
      <c r="UG190" s="10"/>
      <c r="UH190" s="10"/>
      <c r="UI190" s="10"/>
      <c r="UJ190" s="10"/>
      <c r="UK190" s="10"/>
      <c r="UL190" s="10"/>
      <c r="UM190" s="10"/>
      <c r="UN190" s="10"/>
      <c r="UO190" s="10"/>
      <c r="UP190" s="10"/>
      <c r="UQ190" s="10"/>
      <c r="UR190" s="10"/>
      <c r="US190" s="10"/>
      <c r="UT190" s="10"/>
      <c r="UU190" s="10"/>
      <c r="UV190" s="10"/>
      <c r="UW190" s="10"/>
      <c r="UX190" s="10"/>
      <c r="UY190" s="10"/>
      <c r="UZ190" s="10"/>
      <c r="VA190" s="10"/>
      <c r="VB190" s="10"/>
      <c r="VC190" s="10"/>
      <c r="VD190" s="10"/>
      <c r="VE190" s="10"/>
      <c r="VF190" s="10"/>
      <c r="VG190" s="10"/>
      <c r="VH190" s="10"/>
      <c r="VI190" s="10"/>
      <c r="VJ190" s="10"/>
      <c r="VK190" s="10"/>
      <c r="VL190" s="10"/>
      <c r="VM190" s="10"/>
      <c r="VN190" s="10"/>
      <c r="VO190" s="10"/>
      <c r="VP190" s="10"/>
      <c r="VQ190" s="10"/>
      <c r="VR190" s="10"/>
      <c r="VS190" s="10"/>
      <c r="VT190" s="10"/>
      <c r="VU190" s="10"/>
      <c r="VV190" s="10"/>
      <c r="VW190" s="10"/>
      <c r="VX190" s="10"/>
      <c r="VY190" s="10"/>
      <c r="VZ190" s="10"/>
      <c r="WA190" s="10"/>
      <c r="WB190" s="10"/>
      <c r="WC190" s="10"/>
      <c r="WD190" s="10"/>
      <c r="WE190" s="10"/>
      <c r="WF190" s="10"/>
      <c r="WG190" s="10"/>
      <c r="WH190" s="10"/>
      <c r="WI190" s="10"/>
      <c r="WJ190" s="10"/>
      <c r="WK190" s="10"/>
      <c r="WL190" s="10"/>
      <c r="WM190" s="10"/>
      <c r="WN190" s="10"/>
      <c r="WO190" s="10"/>
      <c r="WP190" s="10"/>
      <c r="WQ190" s="10"/>
      <c r="WR190" s="10"/>
      <c r="WS190" s="10"/>
      <c r="WT190" s="10"/>
      <c r="WU190" s="10"/>
      <c r="WV190" s="10"/>
      <c r="WW190" s="10"/>
      <c r="WX190" s="10"/>
      <c r="WY190" s="10"/>
      <c r="WZ190" s="10"/>
      <c r="XA190" s="10"/>
      <c r="XB190" s="10"/>
      <c r="XC190" s="10"/>
      <c r="XD190" s="10"/>
      <c r="XE190" s="10"/>
      <c r="XF190" s="10"/>
      <c r="XG190" s="10"/>
      <c r="XH190" s="10"/>
      <c r="XI190" s="10"/>
      <c r="XJ190" s="10"/>
      <c r="XK190" s="10"/>
      <c r="XL190" s="10"/>
      <c r="XM190" s="10"/>
      <c r="XN190" s="10"/>
      <c r="XO190" s="10"/>
      <c r="XP190" s="10"/>
      <c r="XQ190" s="10"/>
      <c r="XR190" s="10"/>
      <c r="XS190" s="10"/>
      <c r="XT190" s="10"/>
      <c r="XU190" s="10"/>
      <c r="XV190" s="10"/>
      <c r="XW190" s="10"/>
      <c r="XX190" s="10"/>
      <c r="XY190" s="10"/>
      <c r="XZ190" s="10"/>
      <c r="YA190" s="10"/>
      <c r="YB190" s="10"/>
      <c r="YC190" s="10"/>
      <c r="YD190" s="10"/>
      <c r="YE190" s="10"/>
      <c r="YF190" s="10"/>
      <c r="YG190" s="10"/>
      <c r="YH190" s="10"/>
      <c r="YI190" s="10"/>
      <c r="YJ190" s="10"/>
      <c r="YK190" s="10"/>
      <c r="YL190" s="10"/>
      <c r="YM190" s="10"/>
      <c r="YN190" s="10"/>
      <c r="YO190" s="10"/>
      <c r="YP190" s="10"/>
      <c r="YQ190" s="10"/>
      <c r="YR190" s="10"/>
      <c r="YS190" s="10"/>
      <c r="YT190" s="10"/>
      <c r="YU190" s="10"/>
      <c r="YV190" s="10"/>
      <c r="YW190" s="10"/>
      <c r="YX190" s="10"/>
      <c r="YY190" s="10"/>
      <c r="YZ190" s="10"/>
      <c r="ZA190" s="10"/>
      <c r="ZB190" s="10"/>
      <c r="ZC190" s="10"/>
      <c r="ZD190" s="10"/>
      <c r="ZE190" s="10"/>
      <c r="ZF190" s="10"/>
      <c r="ZG190" s="10"/>
      <c r="ZH190" s="10"/>
      <c r="ZI190" s="10"/>
      <c r="ZJ190" s="10"/>
      <c r="ZK190" s="10"/>
      <c r="ZL190" s="10"/>
      <c r="ZM190" s="10"/>
      <c r="ZN190" s="10"/>
      <c r="ZO190" s="10"/>
      <c r="ZP190" s="10"/>
      <c r="ZQ190" s="10"/>
      <c r="ZR190" s="10"/>
      <c r="ZS190" s="10"/>
      <c r="ZT190" s="10"/>
      <c r="ZU190" s="10"/>
      <c r="ZV190" s="10"/>
      <c r="ZW190" s="10"/>
      <c r="ZX190" s="10"/>
      <c r="ZY190" s="10"/>
      <c r="ZZ190" s="10"/>
      <c r="AAA190" s="10"/>
      <c r="AAB190" s="10"/>
      <c r="AAC190" s="10"/>
      <c r="AAD190" s="10"/>
      <c r="AAE190" s="10"/>
      <c r="AAF190" s="10"/>
      <c r="AAG190" s="10"/>
      <c r="AAH190" s="10"/>
      <c r="AAI190" s="10"/>
      <c r="AAJ190" s="10"/>
      <c r="AAK190" s="10"/>
      <c r="AAL190" s="10"/>
      <c r="AAM190" s="10"/>
      <c r="AAN190" s="10"/>
      <c r="AAO190" s="10"/>
      <c r="AAP190" s="10"/>
      <c r="AAQ190" s="10"/>
      <c r="AAR190" s="10"/>
      <c r="AAS190" s="10"/>
      <c r="AAT190" s="10"/>
      <c r="AAU190" s="10"/>
      <c r="AAV190" s="10"/>
      <c r="AAW190" s="10"/>
      <c r="AAX190" s="10"/>
      <c r="AAY190" s="10"/>
      <c r="AAZ190" s="10"/>
      <c r="ABA190" s="10"/>
      <c r="ABB190" s="10"/>
      <c r="ABC190" s="10"/>
      <c r="ABD190" s="10"/>
      <c r="ABE190" s="10"/>
      <c r="ABF190" s="10"/>
      <c r="ABG190" s="10"/>
      <c r="ABH190" s="10"/>
      <c r="ABI190" s="10"/>
      <c r="ABJ190" s="10"/>
      <c r="ABK190" s="10"/>
      <c r="ABL190" s="10"/>
      <c r="ABM190" s="10"/>
      <c r="ABN190" s="10"/>
      <c r="ABO190" s="10"/>
      <c r="ABP190" s="10"/>
      <c r="ABQ190" s="10"/>
      <c r="ABR190" s="10"/>
      <c r="ABS190" s="10"/>
      <c r="ABT190" s="10"/>
      <c r="ABU190" s="10"/>
      <c r="ABV190" s="10"/>
      <c r="ABW190" s="10"/>
      <c r="ABX190" s="10"/>
      <c r="ABY190" s="10"/>
      <c r="ABZ190" s="10"/>
      <c r="ACA190" s="10"/>
      <c r="ACB190" s="10"/>
      <c r="ACC190" s="10"/>
      <c r="ACD190" s="10"/>
      <c r="ACE190" s="10"/>
      <c r="ACF190" s="10"/>
      <c r="ACG190" s="10"/>
      <c r="ACH190" s="10"/>
      <c r="ACI190" s="10"/>
      <c r="ACJ190" s="10"/>
      <c r="ACK190" s="10"/>
      <c r="ACL190" s="10"/>
      <c r="ACM190" s="10"/>
      <c r="ACN190" s="10"/>
      <c r="ACO190" s="10"/>
      <c r="ACP190" s="10"/>
      <c r="ACQ190" s="10"/>
      <c r="ACR190" s="10"/>
      <c r="ACS190" s="10"/>
      <c r="ACT190" s="10"/>
      <c r="ACU190" s="10"/>
      <c r="ACV190" s="10"/>
      <c r="ACW190" s="10"/>
      <c r="ACX190" s="10"/>
      <c r="ACY190" s="10"/>
      <c r="ACZ190" s="10"/>
      <c r="ADA190" s="10"/>
    </row>
    <row r="191" spans="1:781" s="106" customFormat="1" ht="38.4" customHeight="1" x14ac:dyDescent="0.3">
      <c r="A191" s="60">
        <v>3</v>
      </c>
      <c r="B191" s="69" t="s">
        <v>593</v>
      </c>
      <c r="C191" s="46" t="s">
        <v>132</v>
      </c>
      <c r="D191" s="47" t="s">
        <v>594</v>
      </c>
      <c r="E191" s="47"/>
      <c r="F191" s="47">
        <v>17</v>
      </c>
      <c r="G191" s="104">
        <v>30000</v>
      </c>
      <c r="H191" s="47">
        <v>1</v>
      </c>
      <c r="I191" s="47" t="s">
        <v>81</v>
      </c>
      <c r="J191" s="47" t="s">
        <v>51</v>
      </c>
      <c r="K191" s="120">
        <v>191</v>
      </c>
      <c r="L191" s="50">
        <v>1986</v>
      </c>
      <c r="M191" s="51">
        <v>31548</v>
      </c>
      <c r="N191" s="52">
        <v>100</v>
      </c>
      <c r="O191" s="53"/>
      <c r="P191" s="53"/>
      <c r="Q191" s="54" t="s">
        <v>482</v>
      </c>
      <c r="R191" s="55" t="s">
        <v>595</v>
      </c>
      <c r="S191" s="56"/>
      <c r="T191" s="57" t="str">
        <f t="shared" si="32"/>
        <v>Sn</v>
      </c>
      <c r="U191" s="56"/>
      <c r="V191" s="56"/>
      <c r="W191" s="56"/>
      <c r="X191" s="56"/>
      <c r="Y191" s="56"/>
      <c r="Z191" s="56"/>
      <c r="AA191" s="56"/>
      <c r="AB191" s="10"/>
      <c r="AC191" s="58">
        <f t="shared" si="44"/>
        <v>5.2724457241256046E-5</v>
      </c>
      <c r="AD191" s="58">
        <f t="shared" si="34"/>
        <v>0</v>
      </c>
      <c r="AE191" s="58">
        <f t="shared" si="35"/>
        <v>0</v>
      </c>
      <c r="AF191" s="58">
        <f t="shared" si="43"/>
        <v>5.2724457241256046E-5</v>
      </c>
      <c r="AG191" s="59"/>
      <c r="AH191" s="59">
        <f t="shared" si="40"/>
        <v>0</v>
      </c>
      <c r="AI191" s="59">
        <f t="shared" si="41"/>
        <v>0</v>
      </c>
      <c r="AJ191" s="59">
        <f t="shared" si="42"/>
        <v>5.2724457241256046E-5</v>
      </c>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c r="IW191" s="10"/>
      <c r="IX191" s="10"/>
      <c r="IY191" s="10"/>
      <c r="IZ191" s="10"/>
      <c r="JA191" s="10"/>
      <c r="JB191" s="10"/>
      <c r="JC191" s="10"/>
      <c r="JD191" s="10"/>
      <c r="JE191" s="10"/>
      <c r="JF191" s="10"/>
      <c r="JG191" s="10"/>
      <c r="JH191" s="10"/>
      <c r="JI191" s="10"/>
      <c r="JJ191" s="10"/>
      <c r="JK191" s="10"/>
      <c r="JL191" s="10"/>
      <c r="JM191" s="10"/>
      <c r="JN191" s="10"/>
      <c r="JO191" s="10"/>
      <c r="JP191" s="10"/>
      <c r="JQ191" s="10"/>
      <c r="JR191" s="10"/>
      <c r="JS191" s="10"/>
      <c r="JT191" s="10"/>
      <c r="JU191" s="10"/>
      <c r="JV191" s="10"/>
      <c r="JW191" s="10"/>
      <c r="JX191" s="10"/>
      <c r="JY191" s="10"/>
      <c r="JZ191" s="10"/>
      <c r="KA191" s="10"/>
      <c r="KB191" s="10"/>
      <c r="KC191" s="10"/>
      <c r="KD191" s="10"/>
      <c r="KE191" s="10"/>
      <c r="KF191" s="10"/>
      <c r="KG191" s="10"/>
      <c r="KH191" s="10"/>
      <c r="KI191" s="10"/>
      <c r="KJ191" s="10"/>
      <c r="KK191" s="10"/>
      <c r="KL191" s="10"/>
      <c r="KM191" s="10"/>
      <c r="KN191" s="10"/>
      <c r="KO191" s="10"/>
      <c r="KP191" s="10"/>
      <c r="KQ191" s="10"/>
      <c r="KR191" s="10"/>
      <c r="KS191" s="10"/>
      <c r="KT191" s="10"/>
      <c r="KU191" s="10"/>
      <c r="KV191" s="10"/>
      <c r="KW191" s="10"/>
      <c r="KX191" s="10"/>
      <c r="KY191" s="10"/>
      <c r="KZ191" s="10"/>
      <c r="LA191" s="10"/>
      <c r="LB191" s="10"/>
      <c r="LC191" s="10"/>
      <c r="LD191" s="10"/>
      <c r="LE191" s="10"/>
      <c r="LF191" s="10"/>
      <c r="LG191" s="10"/>
      <c r="LH191" s="10"/>
      <c r="LI191" s="10"/>
      <c r="LJ191" s="10"/>
      <c r="LK191" s="10"/>
      <c r="LL191" s="10"/>
      <c r="LM191" s="10"/>
      <c r="LN191" s="10"/>
      <c r="LO191" s="10"/>
      <c r="LP191" s="10"/>
      <c r="LQ191" s="10"/>
      <c r="LR191" s="10"/>
      <c r="LS191" s="10"/>
      <c r="LT191" s="10"/>
      <c r="LU191" s="10"/>
      <c r="LV191" s="10"/>
      <c r="LW191" s="10"/>
      <c r="LX191" s="10"/>
      <c r="LY191" s="10"/>
      <c r="LZ191" s="10"/>
      <c r="MA191" s="10"/>
      <c r="MB191" s="10"/>
      <c r="MC191" s="10"/>
      <c r="MD191" s="10"/>
      <c r="ME191" s="10"/>
      <c r="MF191" s="10"/>
      <c r="MG191" s="10"/>
      <c r="MH191" s="10"/>
      <c r="MI191" s="10"/>
      <c r="MJ191" s="10"/>
      <c r="MK191" s="10"/>
      <c r="ML191" s="10"/>
      <c r="MM191" s="10"/>
      <c r="MN191" s="10"/>
      <c r="MO191" s="10"/>
      <c r="MP191" s="10"/>
      <c r="MQ191" s="10"/>
      <c r="MR191" s="10"/>
      <c r="MS191" s="10"/>
      <c r="MT191" s="10"/>
      <c r="MU191" s="10"/>
      <c r="MV191" s="10"/>
      <c r="MW191" s="10"/>
      <c r="MX191" s="10"/>
      <c r="MY191" s="10"/>
      <c r="MZ191" s="10"/>
      <c r="NA191" s="10"/>
      <c r="NB191" s="10"/>
      <c r="NC191" s="10"/>
      <c r="ND191" s="10"/>
      <c r="NE191" s="10"/>
      <c r="NF191" s="10"/>
      <c r="NG191" s="10"/>
      <c r="NH191" s="10"/>
      <c r="NI191" s="10"/>
      <c r="NJ191" s="10"/>
      <c r="NK191" s="10"/>
      <c r="NL191" s="10"/>
      <c r="NM191" s="10"/>
      <c r="NN191" s="10"/>
      <c r="NO191" s="10"/>
      <c r="NP191" s="10"/>
      <c r="NQ191" s="10"/>
      <c r="NR191" s="10"/>
      <c r="NS191" s="10"/>
      <c r="NT191" s="10"/>
      <c r="NU191" s="10"/>
      <c r="NV191" s="10"/>
      <c r="NW191" s="10"/>
      <c r="NX191" s="10"/>
      <c r="NY191" s="10"/>
      <c r="NZ191" s="10"/>
      <c r="OA191" s="10"/>
      <c r="OB191" s="10"/>
      <c r="OC191" s="10"/>
      <c r="OD191" s="10"/>
      <c r="OE191" s="10"/>
      <c r="OF191" s="10"/>
      <c r="OG191" s="10"/>
      <c r="OH191" s="10"/>
      <c r="OI191" s="10"/>
      <c r="OJ191" s="10"/>
      <c r="OK191" s="10"/>
      <c r="OL191" s="10"/>
      <c r="OM191" s="10"/>
      <c r="ON191" s="10"/>
      <c r="OO191" s="10"/>
      <c r="OP191" s="10"/>
      <c r="OQ191" s="10"/>
      <c r="OR191" s="10"/>
      <c r="OS191" s="10"/>
      <c r="OT191" s="10"/>
      <c r="OU191" s="10"/>
      <c r="OV191" s="10"/>
      <c r="OW191" s="10"/>
      <c r="OX191" s="10"/>
      <c r="OY191" s="10"/>
      <c r="OZ191" s="10"/>
      <c r="PA191" s="10"/>
      <c r="PB191" s="10"/>
      <c r="PC191" s="10"/>
      <c r="PD191" s="10"/>
      <c r="PE191" s="10"/>
      <c r="PF191" s="10"/>
      <c r="PG191" s="10"/>
      <c r="PH191" s="10"/>
      <c r="PI191" s="10"/>
      <c r="PJ191" s="10"/>
      <c r="PK191" s="10"/>
      <c r="PL191" s="10"/>
      <c r="PM191" s="10"/>
      <c r="PN191" s="10"/>
      <c r="PO191" s="10"/>
      <c r="PP191" s="10"/>
      <c r="PQ191" s="10"/>
      <c r="PR191" s="10"/>
      <c r="PS191" s="10"/>
      <c r="PT191" s="10"/>
      <c r="PU191" s="10"/>
      <c r="PV191" s="10"/>
      <c r="PW191" s="10"/>
      <c r="PX191" s="10"/>
      <c r="PY191" s="10"/>
      <c r="PZ191" s="10"/>
      <c r="QA191" s="10"/>
      <c r="QB191" s="10"/>
      <c r="QC191" s="10"/>
      <c r="QD191" s="10"/>
      <c r="QE191" s="10"/>
      <c r="QF191" s="10"/>
      <c r="QG191" s="10"/>
      <c r="QH191" s="10"/>
      <c r="QI191" s="10"/>
      <c r="QJ191" s="10"/>
      <c r="QK191" s="10"/>
      <c r="QL191" s="10"/>
      <c r="QM191" s="10"/>
      <c r="QN191" s="10"/>
      <c r="QO191" s="10"/>
      <c r="QP191" s="10"/>
      <c r="QQ191" s="10"/>
      <c r="QR191" s="10"/>
      <c r="QS191" s="10"/>
      <c r="QT191" s="10"/>
      <c r="QU191" s="10"/>
      <c r="QV191" s="10"/>
      <c r="QW191" s="10"/>
      <c r="QX191" s="10"/>
      <c r="QY191" s="10"/>
      <c r="QZ191" s="10"/>
      <c r="RA191" s="10"/>
      <c r="RB191" s="10"/>
      <c r="RC191" s="10"/>
      <c r="RD191" s="10"/>
      <c r="RE191" s="10"/>
      <c r="RF191" s="10"/>
      <c r="RG191" s="10"/>
      <c r="RH191" s="10"/>
      <c r="RI191" s="10"/>
      <c r="RJ191" s="10"/>
      <c r="RK191" s="10"/>
      <c r="RL191" s="10"/>
      <c r="RM191" s="10"/>
      <c r="RN191" s="10"/>
      <c r="RO191" s="10"/>
      <c r="RP191" s="10"/>
      <c r="RQ191" s="10"/>
      <c r="RR191" s="10"/>
      <c r="RS191" s="10"/>
      <c r="RT191" s="10"/>
      <c r="RU191" s="10"/>
      <c r="RV191" s="10"/>
      <c r="RW191" s="10"/>
      <c r="RX191" s="10"/>
      <c r="RY191" s="10"/>
      <c r="RZ191" s="10"/>
      <c r="SA191" s="10"/>
      <c r="SB191" s="10"/>
      <c r="SC191" s="10"/>
      <c r="SD191" s="10"/>
      <c r="SE191" s="10"/>
      <c r="SF191" s="10"/>
      <c r="SG191" s="10"/>
      <c r="SH191" s="10"/>
      <c r="SI191" s="10"/>
      <c r="SJ191" s="10"/>
      <c r="SK191" s="10"/>
      <c r="SL191" s="10"/>
      <c r="SM191" s="10"/>
      <c r="SN191" s="10"/>
      <c r="SO191" s="10"/>
      <c r="SP191" s="10"/>
      <c r="SQ191" s="10"/>
      <c r="SR191" s="10"/>
      <c r="SS191" s="10"/>
      <c r="ST191" s="10"/>
      <c r="SU191" s="10"/>
      <c r="SV191" s="10"/>
      <c r="SW191" s="10"/>
      <c r="SX191" s="10"/>
      <c r="SY191" s="10"/>
      <c r="SZ191" s="10"/>
      <c r="TA191" s="10"/>
      <c r="TB191" s="10"/>
      <c r="TC191" s="10"/>
      <c r="TD191" s="10"/>
      <c r="TE191" s="10"/>
      <c r="TF191" s="10"/>
      <c r="TG191" s="10"/>
      <c r="TH191" s="10"/>
      <c r="TI191" s="10"/>
      <c r="TJ191" s="10"/>
      <c r="TK191" s="10"/>
      <c r="TL191" s="10"/>
      <c r="TM191" s="10"/>
      <c r="TN191" s="10"/>
      <c r="TO191" s="10"/>
      <c r="TP191" s="10"/>
      <c r="TQ191" s="10"/>
      <c r="TR191" s="10"/>
      <c r="TS191" s="10"/>
      <c r="TT191" s="10"/>
      <c r="TU191" s="10"/>
      <c r="TV191" s="10"/>
      <c r="TW191" s="10"/>
      <c r="TX191" s="10"/>
      <c r="TY191" s="10"/>
      <c r="TZ191" s="10"/>
      <c r="UA191" s="10"/>
      <c r="UB191" s="10"/>
      <c r="UC191" s="10"/>
      <c r="UD191" s="10"/>
      <c r="UE191" s="10"/>
      <c r="UF191" s="10"/>
      <c r="UG191" s="10"/>
      <c r="UH191" s="10"/>
      <c r="UI191" s="10"/>
      <c r="UJ191" s="10"/>
      <c r="UK191" s="10"/>
      <c r="UL191" s="10"/>
      <c r="UM191" s="10"/>
      <c r="UN191" s="10"/>
      <c r="UO191" s="10"/>
      <c r="UP191" s="10"/>
      <c r="UQ191" s="10"/>
      <c r="UR191" s="10"/>
      <c r="US191" s="10"/>
      <c r="UT191" s="10"/>
      <c r="UU191" s="10"/>
      <c r="UV191" s="10"/>
      <c r="UW191" s="10"/>
      <c r="UX191" s="10"/>
      <c r="UY191" s="10"/>
      <c r="UZ191" s="10"/>
      <c r="VA191" s="10"/>
      <c r="VB191" s="10"/>
      <c r="VC191" s="10"/>
      <c r="VD191" s="10"/>
      <c r="VE191" s="10"/>
      <c r="VF191" s="10"/>
      <c r="VG191" s="10"/>
      <c r="VH191" s="10"/>
      <c r="VI191" s="10"/>
      <c r="VJ191" s="10"/>
      <c r="VK191" s="10"/>
      <c r="VL191" s="10"/>
      <c r="VM191" s="10"/>
      <c r="VN191" s="10"/>
      <c r="VO191" s="10"/>
      <c r="VP191" s="10"/>
      <c r="VQ191" s="10"/>
      <c r="VR191" s="10"/>
      <c r="VS191" s="10"/>
      <c r="VT191" s="10"/>
      <c r="VU191" s="10"/>
      <c r="VV191" s="10"/>
      <c r="VW191" s="10"/>
      <c r="VX191" s="10"/>
      <c r="VY191" s="10"/>
      <c r="VZ191" s="10"/>
      <c r="WA191" s="10"/>
      <c r="WB191" s="10"/>
      <c r="WC191" s="10"/>
      <c r="WD191" s="10"/>
      <c r="WE191" s="10"/>
      <c r="WF191" s="10"/>
      <c r="WG191" s="10"/>
      <c r="WH191" s="10"/>
      <c r="WI191" s="10"/>
      <c r="WJ191" s="10"/>
      <c r="WK191" s="10"/>
      <c r="WL191" s="10"/>
      <c r="WM191" s="10"/>
      <c r="WN191" s="10"/>
      <c r="WO191" s="10"/>
      <c r="WP191" s="10"/>
      <c r="WQ191" s="10"/>
      <c r="WR191" s="10"/>
      <c r="WS191" s="10"/>
      <c r="WT191" s="10"/>
      <c r="WU191" s="10"/>
      <c r="WV191" s="10"/>
      <c r="WW191" s="10"/>
      <c r="WX191" s="10"/>
      <c r="WY191" s="10"/>
      <c r="WZ191" s="10"/>
      <c r="XA191" s="10"/>
      <c r="XB191" s="10"/>
      <c r="XC191" s="10"/>
      <c r="XD191" s="10"/>
      <c r="XE191" s="10"/>
      <c r="XF191" s="10"/>
      <c r="XG191" s="10"/>
      <c r="XH191" s="10"/>
      <c r="XI191" s="10"/>
      <c r="XJ191" s="10"/>
      <c r="XK191" s="10"/>
      <c r="XL191" s="10"/>
      <c r="XM191" s="10"/>
      <c r="XN191" s="10"/>
      <c r="XO191" s="10"/>
      <c r="XP191" s="10"/>
      <c r="XQ191" s="10"/>
      <c r="XR191" s="10"/>
      <c r="XS191" s="10"/>
      <c r="XT191" s="10"/>
      <c r="XU191" s="10"/>
      <c r="XV191" s="10"/>
      <c r="XW191" s="10"/>
      <c r="XX191" s="10"/>
      <c r="XY191" s="10"/>
      <c r="XZ191" s="10"/>
      <c r="YA191" s="10"/>
      <c r="YB191" s="10"/>
      <c r="YC191" s="10"/>
      <c r="YD191" s="10"/>
      <c r="YE191" s="10"/>
      <c r="YF191" s="10"/>
      <c r="YG191" s="10"/>
      <c r="YH191" s="10"/>
      <c r="YI191" s="10"/>
      <c r="YJ191" s="10"/>
      <c r="YK191" s="10"/>
      <c r="YL191" s="10"/>
      <c r="YM191" s="10"/>
      <c r="YN191" s="10"/>
      <c r="YO191" s="10"/>
      <c r="YP191" s="10"/>
      <c r="YQ191" s="10"/>
      <c r="YR191" s="10"/>
      <c r="YS191" s="10"/>
      <c r="YT191" s="10"/>
      <c r="YU191" s="10"/>
      <c r="YV191" s="10"/>
      <c r="YW191" s="10"/>
      <c r="YX191" s="10"/>
      <c r="YY191" s="10"/>
      <c r="YZ191" s="10"/>
      <c r="ZA191" s="10"/>
      <c r="ZB191" s="10"/>
      <c r="ZC191" s="10"/>
      <c r="ZD191" s="10"/>
      <c r="ZE191" s="10"/>
      <c r="ZF191" s="10"/>
      <c r="ZG191" s="10"/>
      <c r="ZH191" s="10"/>
      <c r="ZI191" s="10"/>
      <c r="ZJ191" s="10"/>
      <c r="ZK191" s="10"/>
      <c r="ZL191" s="10"/>
      <c r="ZM191" s="10"/>
      <c r="ZN191" s="10"/>
      <c r="ZO191" s="10"/>
      <c r="ZP191" s="10"/>
      <c r="ZQ191" s="10"/>
      <c r="ZR191" s="10"/>
      <c r="ZS191" s="10"/>
      <c r="ZT191" s="10"/>
      <c r="ZU191" s="10"/>
      <c r="ZV191" s="10"/>
      <c r="ZW191" s="10"/>
      <c r="ZX191" s="10"/>
      <c r="ZY191" s="10"/>
      <c r="ZZ191" s="10"/>
      <c r="AAA191" s="10"/>
      <c r="AAB191" s="10"/>
      <c r="AAC191" s="10"/>
      <c r="AAD191" s="10"/>
      <c r="AAE191" s="10"/>
      <c r="AAF191" s="10"/>
      <c r="AAG191" s="10"/>
      <c r="AAH191" s="10"/>
      <c r="AAI191" s="10"/>
      <c r="AAJ191" s="10"/>
      <c r="AAK191" s="10"/>
      <c r="AAL191" s="10"/>
      <c r="AAM191" s="10"/>
      <c r="AAN191" s="10"/>
      <c r="AAO191" s="10"/>
      <c r="AAP191" s="10"/>
      <c r="AAQ191" s="10"/>
      <c r="AAR191" s="10"/>
      <c r="AAS191" s="10"/>
      <c r="AAT191" s="10"/>
      <c r="AAU191" s="10"/>
      <c r="AAV191" s="10"/>
      <c r="AAW191" s="10"/>
      <c r="AAX191" s="10"/>
      <c r="AAY191" s="10"/>
      <c r="AAZ191" s="10"/>
      <c r="ABA191" s="10"/>
      <c r="ABB191" s="10"/>
      <c r="ABC191" s="10"/>
      <c r="ABD191" s="10"/>
      <c r="ABE191" s="10"/>
      <c r="ABF191" s="10"/>
      <c r="ABG191" s="10"/>
      <c r="ABH191" s="10"/>
      <c r="ABI191" s="10"/>
      <c r="ABJ191" s="10"/>
      <c r="ABK191" s="10"/>
      <c r="ABL191" s="10"/>
      <c r="ABM191" s="10"/>
      <c r="ABN191" s="10"/>
      <c r="ABO191" s="10"/>
      <c r="ABP191" s="10"/>
      <c r="ABQ191" s="10"/>
      <c r="ABR191" s="10"/>
      <c r="ABS191" s="10"/>
      <c r="ABT191" s="10"/>
      <c r="ABU191" s="10"/>
      <c r="ABV191" s="10"/>
      <c r="ABW191" s="10"/>
      <c r="ABX191" s="10"/>
      <c r="ABY191" s="10"/>
      <c r="ABZ191" s="10"/>
      <c r="ACA191" s="10"/>
      <c r="ACB191" s="10"/>
      <c r="ACC191" s="10"/>
      <c r="ACD191" s="10"/>
      <c r="ACE191" s="10"/>
      <c r="ACF191" s="10"/>
      <c r="ACG191" s="10"/>
      <c r="ACH191" s="10"/>
      <c r="ACI191" s="10"/>
      <c r="ACJ191" s="10"/>
      <c r="ACK191" s="10"/>
      <c r="ACL191" s="10"/>
      <c r="ACM191" s="10"/>
      <c r="ACN191" s="10"/>
      <c r="ACO191" s="10"/>
      <c r="ACP191" s="10"/>
      <c r="ACQ191" s="10"/>
      <c r="ACR191" s="10"/>
      <c r="ACS191" s="10"/>
      <c r="ACT191" s="10"/>
      <c r="ACU191" s="10"/>
      <c r="ACV191" s="10"/>
      <c r="ACW191" s="10"/>
      <c r="ACX191" s="10"/>
      <c r="ACY191" s="10"/>
      <c r="ACZ191" s="10"/>
      <c r="ADA191" s="10"/>
    </row>
    <row r="192" spans="1:781" s="106" customFormat="1" ht="15.6" x14ac:dyDescent="0.3">
      <c r="A192" s="60">
        <v>3</v>
      </c>
      <c r="B192" s="69" t="s">
        <v>596</v>
      </c>
      <c r="C192" s="46" t="s">
        <v>132</v>
      </c>
      <c r="D192" s="47" t="s">
        <v>325</v>
      </c>
      <c r="E192" s="47" t="s">
        <v>256</v>
      </c>
      <c r="F192" s="47">
        <v>7.5</v>
      </c>
      <c r="G192" s="104">
        <v>200000</v>
      </c>
      <c r="H192" s="47">
        <v>1</v>
      </c>
      <c r="I192" s="47" t="s">
        <v>81</v>
      </c>
      <c r="J192" s="47" t="s">
        <v>51</v>
      </c>
      <c r="K192" s="120">
        <v>190</v>
      </c>
      <c r="L192" s="50">
        <v>1986</v>
      </c>
      <c r="M192" s="51">
        <v>31548</v>
      </c>
      <c r="N192" s="52"/>
      <c r="O192" s="53"/>
      <c r="P192" s="53"/>
      <c r="Q192" s="54" t="s">
        <v>482</v>
      </c>
      <c r="R192" s="55"/>
      <c r="S192" s="56"/>
      <c r="T192" s="57" t="str">
        <f t="shared" si="32"/>
        <v>Sn</v>
      </c>
      <c r="U192" s="56"/>
      <c r="V192" s="56"/>
      <c r="W192" s="56"/>
      <c r="X192" s="56"/>
      <c r="Y192" s="56"/>
      <c r="Z192" s="56"/>
      <c r="AA192" s="56"/>
      <c r="AB192" s="10"/>
      <c r="AC192" s="58">
        <f t="shared" si="44"/>
        <v>0</v>
      </c>
      <c r="AD192" s="58">
        <f t="shared" si="34"/>
        <v>0</v>
      </c>
      <c r="AE192" s="58">
        <f t="shared" si="35"/>
        <v>0</v>
      </c>
      <c r="AF192" s="58">
        <f t="shared" si="43"/>
        <v>0</v>
      </c>
      <c r="AG192" s="59"/>
      <c r="AH192" s="59">
        <f t="shared" si="40"/>
        <v>0</v>
      </c>
      <c r="AI192" s="59">
        <f t="shared" si="41"/>
        <v>0</v>
      </c>
      <c r="AJ192" s="59">
        <f t="shared" si="42"/>
        <v>0</v>
      </c>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c r="IW192" s="10"/>
      <c r="IX192" s="10"/>
      <c r="IY192" s="10"/>
      <c r="IZ192" s="10"/>
      <c r="JA192" s="10"/>
      <c r="JB192" s="10"/>
      <c r="JC192" s="10"/>
      <c r="JD192" s="10"/>
      <c r="JE192" s="10"/>
      <c r="JF192" s="10"/>
      <c r="JG192" s="10"/>
      <c r="JH192" s="10"/>
      <c r="JI192" s="10"/>
      <c r="JJ192" s="10"/>
      <c r="JK192" s="10"/>
      <c r="JL192" s="10"/>
      <c r="JM192" s="10"/>
      <c r="JN192" s="10"/>
      <c r="JO192" s="10"/>
      <c r="JP192" s="10"/>
      <c r="JQ192" s="10"/>
      <c r="JR192" s="10"/>
      <c r="JS192" s="10"/>
      <c r="JT192" s="10"/>
      <c r="JU192" s="10"/>
      <c r="JV192" s="10"/>
      <c r="JW192" s="10"/>
      <c r="JX192" s="10"/>
      <c r="JY192" s="10"/>
      <c r="JZ192" s="10"/>
      <c r="KA192" s="10"/>
      <c r="KB192" s="10"/>
      <c r="KC192" s="10"/>
      <c r="KD192" s="10"/>
      <c r="KE192" s="10"/>
      <c r="KF192" s="10"/>
      <c r="KG192" s="10"/>
      <c r="KH192" s="10"/>
      <c r="KI192" s="10"/>
      <c r="KJ192" s="10"/>
      <c r="KK192" s="10"/>
      <c r="KL192" s="10"/>
      <c r="KM192" s="10"/>
      <c r="KN192" s="10"/>
      <c r="KO192" s="10"/>
      <c r="KP192" s="10"/>
      <c r="KQ192" s="10"/>
      <c r="KR192" s="10"/>
      <c r="KS192" s="10"/>
      <c r="KT192" s="10"/>
      <c r="KU192" s="10"/>
      <c r="KV192" s="10"/>
      <c r="KW192" s="10"/>
      <c r="KX192" s="10"/>
      <c r="KY192" s="10"/>
      <c r="KZ192" s="10"/>
      <c r="LA192" s="10"/>
      <c r="LB192" s="10"/>
      <c r="LC192" s="10"/>
      <c r="LD192" s="10"/>
      <c r="LE192" s="10"/>
      <c r="LF192" s="10"/>
      <c r="LG192" s="10"/>
      <c r="LH192" s="10"/>
      <c r="LI192" s="10"/>
      <c r="LJ192" s="10"/>
      <c r="LK192" s="10"/>
      <c r="LL192" s="10"/>
      <c r="LM192" s="10"/>
      <c r="LN192" s="10"/>
      <c r="LO192" s="10"/>
      <c r="LP192" s="10"/>
      <c r="LQ192" s="10"/>
      <c r="LR192" s="10"/>
      <c r="LS192" s="10"/>
      <c r="LT192" s="10"/>
      <c r="LU192" s="10"/>
      <c r="LV192" s="10"/>
      <c r="LW192" s="10"/>
      <c r="LX192" s="10"/>
      <c r="LY192" s="10"/>
      <c r="LZ192" s="10"/>
      <c r="MA192" s="10"/>
      <c r="MB192" s="10"/>
      <c r="MC192" s="10"/>
      <c r="MD192" s="10"/>
      <c r="ME192" s="10"/>
      <c r="MF192" s="10"/>
      <c r="MG192" s="10"/>
      <c r="MH192" s="10"/>
      <c r="MI192" s="10"/>
      <c r="MJ192" s="10"/>
      <c r="MK192" s="10"/>
      <c r="ML192" s="10"/>
      <c r="MM192" s="10"/>
      <c r="MN192" s="10"/>
      <c r="MO192" s="10"/>
      <c r="MP192" s="10"/>
      <c r="MQ192" s="10"/>
      <c r="MR192" s="10"/>
      <c r="MS192" s="10"/>
      <c r="MT192" s="10"/>
      <c r="MU192" s="10"/>
      <c r="MV192" s="10"/>
      <c r="MW192" s="10"/>
      <c r="MX192" s="10"/>
      <c r="MY192" s="10"/>
      <c r="MZ192" s="10"/>
      <c r="NA192" s="10"/>
      <c r="NB192" s="10"/>
      <c r="NC192" s="10"/>
      <c r="ND192" s="10"/>
      <c r="NE192" s="10"/>
      <c r="NF192" s="10"/>
      <c r="NG192" s="10"/>
      <c r="NH192" s="10"/>
      <c r="NI192" s="10"/>
      <c r="NJ192" s="10"/>
      <c r="NK192" s="10"/>
      <c r="NL192" s="10"/>
      <c r="NM192" s="10"/>
      <c r="NN192" s="10"/>
      <c r="NO192" s="10"/>
      <c r="NP192" s="10"/>
      <c r="NQ192" s="10"/>
      <c r="NR192" s="10"/>
      <c r="NS192" s="10"/>
      <c r="NT192" s="10"/>
      <c r="NU192" s="10"/>
      <c r="NV192" s="10"/>
      <c r="NW192" s="10"/>
      <c r="NX192" s="10"/>
      <c r="NY192" s="10"/>
      <c r="NZ192" s="10"/>
      <c r="OA192" s="10"/>
      <c r="OB192" s="10"/>
      <c r="OC192" s="10"/>
      <c r="OD192" s="10"/>
      <c r="OE192" s="10"/>
      <c r="OF192" s="10"/>
      <c r="OG192" s="10"/>
      <c r="OH192" s="10"/>
      <c r="OI192" s="10"/>
      <c r="OJ192" s="10"/>
      <c r="OK192" s="10"/>
      <c r="OL192" s="10"/>
      <c r="OM192" s="10"/>
      <c r="ON192" s="10"/>
      <c r="OO192" s="10"/>
      <c r="OP192" s="10"/>
      <c r="OQ192" s="10"/>
      <c r="OR192" s="10"/>
      <c r="OS192" s="10"/>
      <c r="OT192" s="10"/>
      <c r="OU192" s="10"/>
      <c r="OV192" s="10"/>
      <c r="OW192" s="10"/>
      <c r="OX192" s="10"/>
      <c r="OY192" s="10"/>
      <c r="OZ192" s="10"/>
      <c r="PA192" s="10"/>
      <c r="PB192" s="10"/>
      <c r="PC192" s="10"/>
      <c r="PD192" s="10"/>
      <c r="PE192" s="10"/>
      <c r="PF192" s="10"/>
      <c r="PG192" s="10"/>
      <c r="PH192" s="10"/>
      <c r="PI192" s="10"/>
      <c r="PJ192" s="10"/>
      <c r="PK192" s="10"/>
      <c r="PL192" s="10"/>
      <c r="PM192" s="10"/>
      <c r="PN192" s="10"/>
      <c r="PO192" s="10"/>
      <c r="PP192" s="10"/>
      <c r="PQ192" s="10"/>
      <c r="PR192" s="10"/>
      <c r="PS192" s="10"/>
      <c r="PT192" s="10"/>
      <c r="PU192" s="10"/>
      <c r="PV192" s="10"/>
      <c r="PW192" s="10"/>
      <c r="PX192" s="10"/>
      <c r="PY192" s="10"/>
      <c r="PZ192" s="10"/>
      <c r="QA192" s="10"/>
      <c r="QB192" s="10"/>
      <c r="QC192" s="10"/>
      <c r="QD192" s="10"/>
      <c r="QE192" s="10"/>
      <c r="QF192" s="10"/>
      <c r="QG192" s="10"/>
      <c r="QH192" s="10"/>
      <c r="QI192" s="10"/>
      <c r="QJ192" s="10"/>
      <c r="QK192" s="10"/>
      <c r="QL192" s="10"/>
      <c r="QM192" s="10"/>
      <c r="QN192" s="10"/>
      <c r="QO192" s="10"/>
      <c r="QP192" s="10"/>
      <c r="QQ192" s="10"/>
      <c r="QR192" s="10"/>
      <c r="QS192" s="10"/>
      <c r="QT192" s="10"/>
      <c r="QU192" s="10"/>
      <c r="QV192" s="10"/>
      <c r="QW192" s="10"/>
      <c r="QX192" s="10"/>
      <c r="QY192" s="10"/>
      <c r="QZ192" s="10"/>
      <c r="RA192" s="10"/>
      <c r="RB192" s="10"/>
      <c r="RC192" s="10"/>
      <c r="RD192" s="10"/>
      <c r="RE192" s="10"/>
      <c r="RF192" s="10"/>
      <c r="RG192" s="10"/>
      <c r="RH192" s="10"/>
      <c r="RI192" s="10"/>
      <c r="RJ192" s="10"/>
      <c r="RK192" s="10"/>
      <c r="RL192" s="10"/>
      <c r="RM192" s="10"/>
      <c r="RN192" s="10"/>
      <c r="RO192" s="10"/>
      <c r="RP192" s="10"/>
      <c r="RQ192" s="10"/>
      <c r="RR192" s="10"/>
      <c r="RS192" s="10"/>
      <c r="RT192" s="10"/>
      <c r="RU192" s="10"/>
      <c r="RV192" s="10"/>
      <c r="RW192" s="10"/>
      <c r="RX192" s="10"/>
      <c r="RY192" s="10"/>
      <c r="RZ192" s="10"/>
      <c r="SA192" s="10"/>
      <c r="SB192" s="10"/>
      <c r="SC192" s="10"/>
      <c r="SD192" s="10"/>
      <c r="SE192" s="10"/>
      <c r="SF192" s="10"/>
      <c r="SG192" s="10"/>
      <c r="SH192" s="10"/>
      <c r="SI192" s="10"/>
      <c r="SJ192" s="10"/>
      <c r="SK192" s="10"/>
      <c r="SL192" s="10"/>
      <c r="SM192" s="10"/>
      <c r="SN192" s="10"/>
      <c r="SO192" s="10"/>
      <c r="SP192" s="10"/>
      <c r="SQ192" s="10"/>
      <c r="SR192" s="10"/>
      <c r="SS192" s="10"/>
      <c r="ST192" s="10"/>
      <c r="SU192" s="10"/>
      <c r="SV192" s="10"/>
      <c r="SW192" s="10"/>
      <c r="SX192" s="10"/>
      <c r="SY192" s="10"/>
      <c r="SZ192" s="10"/>
      <c r="TA192" s="10"/>
      <c r="TB192" s="10"/>
      <c r="TC192" s="10"/>
      <c r="TD192" s="10"/>
      <c r="TE192" s="10"/>
      <c r="TF192" s="10"/>
      <c r="TG192" s="10"/>
      <c r="TH192" s="10"/>
      <c r="TI192" s="10"/>
      <c r="TJ192" s="10"/>
      <c r="TK192" s="10"/>
      <c r="TL192" s="10"/>
      <c r="TM192" s="10"/>
      <c r="TN192" s="10"/>
      <c r="TO192" s="10"/>
      <c r="TP192" s="10"/>
      <c r="TQ192" s="10"/>
      <c r="TR192" s="10"/>
      <c r="TS192" s="10"/>
      <c r="TT192" s="10"/>
      <c r="TU192" s="10"/>
      <c r="TV192" s="10"/>
      <c r="TW192" s="10"/>
      <c r="TX192" s="10"/>
      <c r="TY192" s="10"/>
      <c r="TZ192" s="10"/>
      <c r="UA192" s="10"/>
      <c r="UB192" s="10"/>
      <c r="UC192" s="10"/>
      <c r="UD192" s="10"/>
      <c r="UE192" s="10"/>
      <c r="UF192" s="10"/>
      <c r="UG192" s="10"/>
      <c r="UH192" s="10"/>
      <c r="UI192" s="10"/>
      <c r="UJ192" s="10"/>
      <c r="UK192" s="10"/>
      <c r="UL192" s="10"/>
      <c r="UM192" s="10"/>
      <c r="UN192" s="10"/>
      <c r="UO192" s="10"/>
      <c r="UP192" s="10"/>
      <c r="UQ192" s="10"/>
      <c r="UR192" s="10"/>
      <c r="US192" s="10"/>
      <c r="UT192" s="10"/>
      <c r="UU192" s="10"/>
      <c r="UV192" s="10"/>
      <c r="UW192" s="10"/>
      <c r="UX192" s="10"/>
      <c r="UY192" s="10"/>
      <c r="UZ192" s="10"/>
      <c r="VA192" s="10"/>
      <c r="VB192" s="10"/>
      <c r="VC192" s="10"/>
      <c r="VD192" s="10"/>
      <c r="VE192" s="10"/>
      <c r="VF192" s="10"/>
      <c r="VG192" s="10"/>
      <c r="VH192" s="10"/>
      <c r="VI192" s="10"/>
      <c r="VJ192" s="10"/>
      <c r="VK192" s="10"/>
      <c r="VL192" s="10"/>
      <c r="VM192" s="10"/>
      <c r="VN192" s="10"/>
      <c r="VO192" s="10"/>
      <c r="VP192" s="10"/>
      <c r="VQ192" s="10"/>
      <c r="VR192" s="10"/>
      <c r="VS192" s="10"/>
      <c r="VT192" s="10"/>
      <c r="VU192" s="10"/>
      <c r="VV192" s="10"/>
      <c r="VW192" s="10"/>
      <c r="VX192" s="10"/>
      <c r="VY192" s="10"/>
      <c r="VZ192" s="10"/>
      <c r="WA192" s="10"/>
      <c r="WB192" s="10"/>
      <c r="WC192" s="10"/>
      <c r="WD192" s="10"/>
      <c r="WE192" s="10"/>
      <c r="WF192" s="10"/>
      <c r="WG192" s="10"/>
      <c r="WH192" s="10"/>
      <c r="WI192" s="10"/>
      <c r="WJ192" s="10"/>
      <c r="WK192" s="10"/>
      <c r="WL192" s="10"/>
      <c r="WM192" s="10"/>
      <c r="WN192" s="10"/>
      <c r="WO192" s="10"/>
      <c r="WP192" s="10"/>
      <c r="WQ192" s="10"/>
      <c r="WR192" s="10"/>
      <c r="WS192" s="10"/>
      <c r="WT192" s="10"/>
      <c r="WU192" s="10"/>
      <c r="WV192" s="10"/>
      <c r="WW192" s="10"/>
      <c r="WX192" s="10"/>
      <c r="WY192" s="10"/>
      <c r="WZ192" s="10"/>
      <c r="XA192" s="10"/>
      <c r="XB192" s="10"/>
      <c r="XC192" s="10"/>
      <c r="XD192" s="10"/>
      <c r="XE192" s="10"/>
      <c r="XF192" s="10"/>
      <c r="XG192" s="10"/>
      <c r="XH192" s="10"/>
      <c r="XI192" s="10"/>
      <c r="XJ192" s="10"/>
      <c r="XK192" s="10"/>
      <c r="XL192" s="10"/>
      <c r="XM192" s="10"/>
      <c r="XN192" s="10"/>
      <c r="XO192" s="10"/>
      <c r="XP192" s="10"/>
      <c r="XQ192" s="10"/>
      <c r="XR192" s="10"/>
      <c r="XS192" s="10"/>
      <c r="XT192" s="10"/>
      <c r="XU192" s="10"/>
      <c r="XV192" s="10"/>
      <c r="XW192" s="10"/>
      <c r="XX192" s="10"/>
      <c r="XY192" s="10"/>
      <c r="XZ192" s="10"/>
      <c r="YA192" s="10"/>
      <c r="YB192" s="10"/>
      <c r="YC192" s="10"/>
      <c r="YD192" s="10"/>
      <c r="YE192" s="10"/>
      <c r="YF192" s="10"/>
      <c r="YG192" s="10"/>
      <c r="YH192" s="10"/>
      <c r="YI192" s="10"/>
      <c r="YJ192" s="10"/>
      <c r="YK192" s="10"/>
      <c r="YL192" s="10"/>
      <c r="YM192" s="10"/>
      <c r="YN192" s="10"/>
      <c r="YO192" s="10"/>
      <c r="YP192" s="10"/>
      <c r="YQ192" s="10"/>
      <c r="YR192" s="10"/>
      <c r="YS192" s="10"/>
      <c r="YT192" s="10"/>
      <c r="YU192" s="10"/>
      <c r="YV192" s="10"/>
      <c r="YW192" s="10"/>
      <c r="YX192" s="10"/>
      <c r="YY192" s="10"/>
      <c r="YZ192" s="10"/>
      <c r="ZA192" s="10"/>
      <c r="ZB192" s="10"/>
      <c r="ZC192" s="10"/>
      <c r="ZD192" s="10"/>
      <c r="ZE192" s="10"/>
      <c r="ZF192" s="10"/>
      <c r="ZG192" s="10"/>
      <c r="ZH192" s="10"/>
      <c r="ZI192" s="10"/>
      <c r="ZJ192" s="10"/>
      <c r="ZK192" s="10"/>
      <c r="ZL192" s="10"/>
      <c r="ZM192" s="10"/>
      <c r="ZN192" s="10"/>
      <c r="ZO192" s="10"/>
      <c r="ZP192" s="10"/>
      <c r="ZQ192" s="10"/>
      <c r="ZR192" s="10"/>
      <c r="ZS192" s="10"/>
      <c r="ZT192" s="10"/>
      <c r="ZU192" s="10"/>
      <c r="ZV192" s="10"/>
      <c r="ZW192" s="10"/>
      <c r="ZX192" s="10"/>
      <c r="ZY192" s="10"/>
      <c r="ZZ192" s="10"/>
      <c r="AAA192" s="10"/>
      <c r="AAB192" s="10"/>
      <c r="AAC192" s="10"/>
      <c r="AAD192" s="10"/>
      <c r="AAE192" s="10"/>
      <c r="AAF192" s="10"/>
      <c r="AAG192" s="10"/>
      <c r="AAH192" s="10"/>
      <c r="AAI192" s="10"/>
      <c r="AAJ192" s="10"/>
      <c r="AAK192" s="10"/>
      <c r="AAL192" s="10"/>
      <c r="AAM192" s="10"/>
      <c r="AAN192" s="10"/>
      <c r="AAO192" s="10"/>
      <c r="AAP192" s="10"/>
      <c r="AAQ192" s="10"/>
      <c r="AAR192" s="10"/>
      <c r="AAS192" s="10"/>
      <c r="AAT192" s="10"/>
      <c r="AAU192" s="10"/>
      <c r="AAV192" s="10"/>
      <c r="AAW192" s="10"/>
      <c r="AAX192" s="10"/>
      <c r="AAY192" s="10"/>
      <c r="AAZ192" s="10"/>
      <c r="ABA192" s="10"/>
      <c r="ABB192" s="10"/>
      <c r="ABC192" s="10"/>
      <c r="ABD192" s="10"/>
      <c r="ABE192" s="10"/>
      <c r="ABF192" s="10"/>
      <c r="ABG192" s="10"/>
      <c r="ABH192" s="10"/>
      <c r="ABI192" s="10"/>
      <c r="ABJ192" s="10"/>
      <c r="ABK192" s="10"/>
      <c r="ABL192" s="10"/>
      <c r="ABM192" s="10"/>
      <c r="ABN192" s="10"/>
      <c r="ABO192" s="10"/>
      <c r="ABP192" s="10"/>
      <c r="ABQ192" s="10"/>
      <c r="ABR192" s="10"/>
      <c r="ABS192" s="10"/>
      <c r="ABT192" s="10"/>
      <c r="ABU192" s="10"/>
      <c r="ABV192" s="10"/>
      <c r="ABW192" s="10"/>
      <c r="ABX192" s="10"/>
      <c r="ABY192" s="10"/>
      <c r="ABZ192" s="10"/>
      <c r="ACA192" s="10"/>
      <c r="ACB192" s="10"/>
      <c r="ACC192" s="10"/>
      <c r="ACD192" s="10"/>
      <c r="ACE192" s="10"/>
      <c r="ACF192" s="10"/>
      <c r="ACG192" s="10"/>
      <c r="ACH192" s="10"/>
      <c r="ACI192" s="10"/>
      <c r="ACJ192" s="10"/>
      <c r="ACK192" s="10"/>
      <c r="ACL192" s="10"/>
      <c r="ACM192" s="10"/>
      <c r="ACN192" s="10"/>
      <c r="ACO192" s="10"/>
      <c r="ACP192" s="10"/>
      <c r="ACQ192" s="10"/>
      <c r="ACR192" s="10"/>
      <c r="ACS192" s="10"/>
      <c r="ACT192" s="10"/>
      <c r="ACU192" s="10"/>
      <c r="ACV192" s="10"/>
      <c r="ACW192" s="10"/>
      <c r="ACX192" s="10"/>
      <c r="ACY192" s="10"/>
      <c r="ACZ192" s="10"/>
      <c r="ADA192" s="10"/>
    </row>
    <row r="193" spans="1:781" s="106" customFormat="1" ht="15.6" x14ac:dyDescent="0.3">
      <c r="A193" s="63">
        <v>2</v>
      </c>
      <c r="B193" s="69" t="s">
        <v>597</v>
      </c>
      <c r="C193" s="46" t="s">
        <v>55</v>
      </c>
      <c r="D193" s="47" t="s">
        <v>598</v>
      </c>
      <c r="E193" s="47" t="s">
        <v>599</v>
      </c>
      <c r="F193" s="47">
        <v>30</v>
      </c>
      <c r="G193" s="104"/>
      <c r="H193" s="47">
        <v>1</v>
      </c>
      <c r="I193" s="47" t="s">
        <v>45</v>
      </c>
      <c r="J193" s="47" t="s">
        <v>46</v>
      </c>
      <c r="K193" s="120">
        <v>189</v>
      </c>
      <c r="L193" s="50">
        <v>1986</v>
      </c>
      <c r="M193" s="113">
        <v>31533</v>
      </c>
      <c r="N193" s="52">
        <v>100000</v>
      </c>
      <c r="O193" s="53">
        <v>12</v>
      </c>
      <c r="P193" s="53">
        <v>7</v>
      </c>
      <c r="Q193" s="54" t="s">
        <v>421</v>
      </c>
      <c r="R193" s="55" t="s">
        <v>600</v>
      </c>
      <c r="S193" s="56" t="s">
        <v>323</v>
      </c>
      <c r="T193" s="57" t="str">
        <f t="shared" si="32"/>
        <v>Fe</v>
      </c>
      <c r="U193" s="56"/>
      <c r="V193" s="56"/>
      <c r="W193" s="56"/>
      <c r="X193" s="56"/>
      <c r="Y193" s="56"/>
      <c r="Z193" s="56"/>
      <c r="AA193" s="56"/>
      <c r="AB193" s="10"/>
      <c r="AC193" s="58">
        <f t="shared" si="44"/>
        <v>5.2724457241256045E-2</v>
      </c>
      <c r="AD193" s="58">
        <f t="shared" si="34"/>
        <v>0.30769230769230771</v>
      </c>
      <c r="AE193" s="58">
        <f t="shared" si="35"/>
        <v>0.5</v>
      </c>
      <c r="AF193" s="58">
        <f t="shared" si="43"/>
        <v>0.86041676493356378</v>
      </c>
      <c r="AG193" s="59"/>
      <c r="AH193" s="59">
        <f t="shared" si="40"/>
        <v>0</v>
      </c>
      <c r="AI193" s="59">
        <f t="shared" si="41"/>
        <v>0.86041676493356378</v>
      </c>
      <c r="AJ193" s="59">
        <f t="shared" si="42"/>
        <v>0</v>
      </c>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c r="IW193" s="10"/>
      <c r="IX193" s="10"/>
      <c r="IY193" s="10"/>
      <c r="IZ193" s="10"/>
      <c r="JA193" s="10"/>
      <c r="JB193" s="10"/>
      <c r="JC193" s="10"/>
      <c r="JD193" s="10"/>
      <c r="JE193" s="10"/>
      <c r="JF193" s="10"/>
      <c r="JG193" s="10"/>
      <c r="JH193" s="10"/>
      <c r="JI193" s="10"/>
      <c r="JJ193" s="10"/>
      <c r="JK193" s="10"/>
      <c r="JL193" s="10"/>
      <c r="JM193" s="10"/>
      <c r="JN193" s="10"/>
      <c r="JO193" s="10"/>
      <c r="JP193" s="10"/>
      <c r="JQ193" s="10"/>
      <c r="JR193" s="10"/>
      <c r="JS193" s="10"/>
      <c r="JT193" s="10"/>
      <c r="JU193" s="10"/>
      <c r="JV193" s="10"/>
      <c r="JW193" s="10"/>
      <c r="JX193" s="10"/>
      <c r="JY193" s="10"/>
      <c r="JZ193" s="10"/>
      <c r="KA193" s="10"/>
      <c r="KB193" s="10"/>
      <c r="KC193" s="10"/>
      <c r="KD193" s="10"/>
      <c r="KE193" s="10"/>
      <c r="KF193" s="10"/>
      <c r="KG193" s="10"/>
      <c r="KH193" s="10"/>
      <c r="KI193" s="10"/>
      <c r="KJ193" s="10"/>
      <c r="KK193" s="10"/>
      <c r="KL193" s="10"/>
      <c r="KM193" s="10"/>
      <c r="KN193" s="10"/>
      <c r="KO193" s="10"/>
      <c r="KP193" s="10"/>
      <c r="KQ193" s="10"/>
      <c r="KR193" s="10"/>
      <c r="KS193" s="10"/>
      <c r="KT193" s="10"/>
      <c r="KU193" s="10"/>
      <c r="KV193" s="10"/>
      <c r="KW193" s="10"/>
      <c r="KX193" s="10"/>
      <c r="KY193" s="10"/>
      <c r="KZ193" s="10"/>
      <c r="LA193" s="10"/>
      <c r="LB193" s="10"/>
      <c r="LC193" s="10"/>
      <c r="LD193" s="10"/>
      <c r="LE193" s="10"/>
      <c r="LF193" s="10"/>
      <c r="LG193" s="10"/>
      <c r="LH193" s="10"/>
      <c r="LI193" s="10"/>
      <c r="LJ193" s="10"/>
      <c r="LK193" s="10"/>
      <c r="LL193" s="10"/>
      <c r="LM193" s="10"/>
      <c r="LN193" s="10"/>
      <c r="LO193" s="10"/>
      <c r="LP193" s="10"/>
      <c r="LQ193" s="10"/>
      <c r="LR193" s="10"/>
      <c r="LS193" s="10"/>
      <c r="LT193" s="10"/>
      <c r="LU193" s="10"/>
      <c r="LV193" s="10"/>
      <c r="LW193" s="10"/>
      <c r="LX193" s="10"/>
      <c r="LY193" s="10"/>
      <c r="LZ193" s="10"/>
      <c r="MA193" s="10"/>
      <c r="MB193" s="10"/>
      <c r="MC193" s="10"/>
      <c r="MD193" s="10"/>
      <c r="ME193" s="10"/>
      <c r="MF193" s="10"/>
      <c r="MG193" s="10"/>
      <c r="MH193" s="10"/>
      <c r="MI193" s="10"/>
      <c r="MJ193" s="10"/>
      <c r="MK193" s="10"/>
      <c r="ML193" s="10"/>
      <c r="MM193" s="10"/>
      <c r="MN193" s="10"/>
      <c r="MO193" s="10"/>
      <c r="MP193" s="10"/>
      <c r="MQ193" s="10"/>
      <c r="MR193" s="10"/>
      <c r="MS193" s="10"/>
      <c r="MT193" s="10"/>
      <c r="MU193" s="10"/>
      <c r="MV193" s="10"/>
      <c r="MW193" s="10"/>
      <c r="MX193" s="10"/>
      <c r="MY193" s="10"/>
      <c r="MZ193" s="10"/>
      <c r="NA193" s="10"/>
      <c r="NB193" s="10"/>
      <c r="NC193" s="10"/>
      <c r="ND193" s="10"/>
      <c r="NE193" s="10"/>
      <c r="NF193" s="10"/>
      <c r="NG193" s="10"/>
      <c r="NH193" s="10"/>
      <c r="NI193" s="10"/>
      <c r="NJ193" s="10"/>
      <c r="NK193" s="10"/>
      <c r="NL193" s="10"/>
      <c r="NM193" s="10"/>
      <c r="NN193" s="10"/>
      <c r="NO193" s="10"/>
      <c r="NP193" s="10"/>
      <c r="NQ193" s="10"/>
      <c r="NR193" s="10"/>
      <c r="NS193" s="10"/>
      <c r="NT193" s="10"/>
      <c r="NU193" s="10"/>
      <c r="NV193" s="10"/>
      <c r="NW193" s="10"/>
      <c r="NX193" s="10"/>
      <c r="NY193" s="10"/>
      <c r="NZ193" s="10"/>
      <c r="OA193" s="10"/>
      <c r="OB193" s="10"/>
      <c r="OC193" s="10"/>
      <c r="OD193" s="10"/>
      <c r="OE193" s="10"/>
      <c r="OF193" s="10"/>
      <c r="OG193" s="10"/>
      <c r="OH193" s="10"/>
      <c r="OI193" s="10"/>
      <c r="OJ193" s="10"/>
      <c r="OK193" s="10"/>
      <c r="OL193" s="10"/>
      <c r="OM193" s="10"/>
      <c r="ON193" s="10"/>
      <c r="OO193" s="10"/>
      <c r="OP193" s="10"/>
      <c r="OQ193" s="10"/>
      <c r="OR193" s="10"/>
      <c r="OS193" s="10"/>
      <c r="OT193" s="10"/>
      <c r="OU193" s="10"/>
      <c r="OV193" s="10"/>
      <c r="OW193" s="10"/>
      <c r="OX193" s="10"/>
      <c r="OY193" s="10"/>
      <c r="OZ193" s="10"/>
      <c r="PA193" s="10"/>
      <c r="PB193" s="10"/>
      <c r="PC193" s="10"/>
      <c r="PD193" s="10"/>
      <c r="PE193" s="10"/>
      <c r="PF193" s="10"/>
      <c r="PG193" s="10"/>
      <c r="PH193" s="10"/>
      <c r="PI193" s="10"/>
      <c r="PJ193" s="10"/>
      <c r="PK193" s="10"/>
      <c r="PL193" s="10"/>
      <c r="PM193" s="10"/>
      <c r="PN193" s="10"/>
      <c r="PO193" s="10"/>
      <c r="PP193" s="10"/>
      <c r="PQ193" s="10"/>
      <c r="PR193" s="10"/>
      <c r="PS193" s="10"/>
      <c r="PT193" s="10"/>
      <c r="PU193" s="10"/>
      <c r="PV193" s="10"/>
      <c r="PW193" s="10"/>
      <c r="PX193" s="10"/>
      <c r="PY193" s="10"/>
      <c r="PZ193" s="10"/>
      <c r="QA193" s="10"/>
      <c r="QB193" s="10"/>
      <c r="QC193" s="10"/>
      <c r="QD193" s="10"/>
      <c r="QE193" s="10"/>
      <c r="QF193" s="10"/>
      <c r="QG193" s="10"/>
      <c r="QH193" s="10"/>
      <c r="QI193" s="10"/>
      <c r="QJ193" s="10"/>
      <c r="QK193" s="10"/>
      <c r="QL193" s="10"/>
      <c r="QM193" s="10"/>
      <c r="QN193" s="10"/>
      <c r="QO193" s="10"/>
      <c r="QP193" s="10"/>
      <c r="QQ193" s="10"/>
      <c r="QR193" s="10"/>
      <c r="QS193" s="10"/>
      <c r="QT193" s="10"/>
      <c r="QU193" s="10"/>
      <c r="QV193" s="10"/>
      <c r="QW193" s="10"/>
      <c r="QX193" s="10"/>
      <c r="QY193" s="10"/>
      <c r="QZ193" s="10"/>
      <c r="RA193" s="10"/>
      <c r="RB193" s="10"/>
      <c r="RC193" s="10"/>
      <c r="RD193" s="10"/>
      <c r="RE193" s="10"/>
      <c r="RF193" s="10"/>
      <c r="RG193" s="10"/>
      <c r="RH193" s="10"/>
      <c r="RI193" s="10"/>
      <c r="RJ193" s="10"/>
      <c r="RK193" s="10"/>
      <c r="RL193" s="10"/>
      <c r="RM193" s="10"/>
      <c r="RN193" s="10"/>
      <c r="RO193" s="10"/>
      <c r="RP193" s="10"/>
      <c r="RQ193" s="10"/>
      <c r="RR193" s="10"/>
      <c r="RS193" s="10"/>
      <c r="RT193" s="10"/>
      <c r="RU193" s="10"/>
      <c r="RV193" s="10"/>
      <c r="RW193" s="10"/>
      <c r="RX193" s="10"/>
      <c r="RY193" s="10"/>
      <c r="RZ193" s="10"/>
      <c r="SA193" s="10"/>
      <c r="SB193" s="10"/>
      <c r="SC193" s="10"/>
      <c r="SD193" s="10"/>
      <c r="SE193" s="10"/>
      <c r="SF193" s="10"/>
      <c r="SG193" s="10"/>
      <c r="SH193" s="10"/>
      <c r="SI193" s="10"/>
      <c r="SJ193" s="10"/>
      <c r="SK193" s="10"/>
      <c r="SL193" s="10"/>
      <c r="SM193" s="10"/>
      <c r="SN193" s="10"/>
      <c r="SO193" s="10"/>
      <c r="SP193" s="10"/>
      <c r="SQ193" s="10"/>
      <c r="SR193" s="10"/>
      <c r="SS193" s="10"/>
      <c r="ST193" s="10"/>
      <c r="SU193" s="10"/>
      <c r="SV193" s="10"/>
      <c r="SW193" s="10"/>
      <c r="SX193" s="10"/>
      <c r="SY193" s="10"/>
      <c r="SZ193" s="10"/>
      <c r="TA193" s="10"/>
      <c r="TB193" s="10"/>
      <c r="TC193" s="10"/>
      <c r="TD193" s="10"/>
      <c r="TE193" s="10"/>
      <c r="TF193" s="10"/>
      <c r="TG193" s="10"/>
      <c r="TH193" s="10"/>
      <c r="TI193" s="10"/>
      <c r="TJ193" s="10"/>
      <c r="TK193" s="10"/>
      <c r="TL193" s="10"/>
      <c r="TM193" s="10"/>
      <c r="TN193" s="10"/>
      <c r="TO193" s="10"/>
      <c r="TP193" s="10"/>
      <c r="TQ193" s="10"/>
      <c r="TR193" s="10"/>
      <c r="TS193" s="10"/>
      <c r="TT193" s="10"/>
      <c r="TU193" s="10"/>
      <c r="TV193" s="10"/>
      <c r="TW193" s="10"/>
      <c r="TX193" s="10"/>
      <c r="TY193" s="10"/>
      <c r="TZ193" s="10"/>
      <c r="UA193" s="10"/>
      <c r="UB193" s="10"/>
      <c r="UC193" s="10"/>
      <c r="UD193" s="10"/>
      <c r="UE193" s="10"/>
      <c r="UF193" s="10"/>
      <c r="UG193" s="10"/>
      <c r="UH193" s="10"/>
      <c r="UI193" s="10"/>
      <c r="UJ193" s="10"/>
      <c r="UK193" s="10"/>
      <c r="UL193" s="10"/>
      <c r="UM193" s="10"/>
      <c r="UN193" s="10"/>
      <c r="UO193" s="10"/>
      <c r="UP193" s="10"/>
      <c r="UQ193" s="10"/>
      <c r="UR193" s="10"/>
      <c r="US193" s="10"/>
      <c r="UT193" s="10"/>
      <c r="UU193" s="10"/>
      <c r="UV193" s="10"/>
      <c r="UW193" s="10"/>
      <c r="UX193" s="10"/>
      <c r="UY193" s="10"/>
      <c r="UZ193" s="10"/>
      <c r="VA193" s="10"/>
      <c r="VB193" s="10"/>
      <c r="VC193" s="10"/>
      <c r="VD193" s="10"/>
      <c r="VE193" s="10"/>
      <c r="VF193" s="10"/>
      <c r="VG193" s="10"/>
      <c r="VH193" s="10"/>
      <c r="VI193" s="10"/>
      <c r="VJ193" s="10"/>
      <c r="VK193" s="10"/>
      <c r="VL193" s="10"/>
      <c r="VM193" s="10"/>
      <c r="VN193" s="10"/>
      <c r="VO193" s="10"/>
      <c r="VP193" s="10"/>
      <c r="VQ193" s="10"/>
      <c r="VR193" s="10"/>
      <c r="VS193" s="10"/>
      <c r="VT193" s="10"/>
      <c r="VU193" s="10"/>
      <c r="VV193" s="10"/>
      <c r="VW193" s="10"/>
      <c r="VX193" s="10"/>
      <c r="VY193" s="10"/>
      <c r="VZ193" s="10"/>
      <c r="WA193" s="10"/>
      <c r="WB193" s="10"/>
      <c r="WC193" s="10"/>
      <c r="WD193" s="10"/>
      <c r="WE193" s="10"/>
      <c r="WF193" s="10"/>
      <c r="WG193" s="10"/>
      <c r="WH193" s="10"/>
      <c r="WI193" s="10"/>
      <c r="WJ193" s="10"/>
      <c r="WK193" s="10"/>
      <c r="WL193" s="10"/>
      <c r="WM193" s="10"/>
      <c r="WN193" s="10"/>
      <c r="WO193" s="10"/>
      <c r="WP193" s="10"/>
      <c r="WQ193" s="10"/>
      <c r="WR193" s="10"/>
      <c r="WS193" s="10"/>
      <c r="WT193" s="10"/>
      <c r="WU193" s="10"/>
      <c r="WV193" s="10"/>
      <c r="WW193" s="10"/>
      <c r="WX193" s="10"/>
      <c r="WY193" s="10"/>
      <c r="WZ193" s="10"/>
      <c r="XA193" s="10"/>
      <c r="XB193" s="10"/>
      <c r="XC193" s="10"/>
      <c r="XD193" s="10"/>
      <c r="XE193" s="10"/>
      <c r="XF193" s="10"/>
      <c r="XG193" s="10"/>
      <c r="XH193" s="10"/>
      <c r="XI193" s="10"/>
      <c r="XJ193" s="10"/>
      <c r="XK193" s="10"/>
      <c r="XL193" s="10"/>
      <c r="XM193" s="10"/>
      <c r="XN193" s="10"/>
      <c r="XO193" s="10"/>
      <c r="XP193" s="10"/>
      <c r="XQ193" s="10"/>
      <c r="XR193" s="10"/>
      <c r="XS193" s="10"/>
      <c r="XT193" s="10"/>
      <c r="XU193" s="10"/>
      <c r="XV193" s="10"/>
      <c r="XW193" s="10"/>
      <c r="XX193" s="10"/>
      <c r="XY193" s="10"/>
      <c r="XZ193" s="10"/>
      <c r="YA193" s="10"/>
      <c r="YB193" s="10"/>
      <c r="YC193" s="10"/>
      <c r="YD193" s="10"/>
      <c r="YE193" s="10"/>
      <c r="YF193" s="10"/>
      <c r="YG193" s="10"/>
      <c r="YH193" s="10"/>
      <c r="YI193" s="10"/>
      <c r="YJ193" s="10"/>
      <c r="YK193" s="10"/>
      <c r="YL193" s="10"/>
      <c r="YM193" s="10"/>
      <c r="YN193" s="10"/>
      <c r="YO193" s="10"/>
      <c r="YP193" s="10"/>
      <c r="YQ193" s="10"/>
      <c r="YR193" s="10"/>
      <c r="YS193" s="10"/>
      <c r="YT193" s="10"/>
      <c r="YU193" s="10"/>
      <c r="YV193" s="10"/>
      <c r="YW193" s="10"/>
      <c r="YX193" s="10"/>
      <c r="YY193" s="10"/>
      <c r="YZ193" s="10"/>
      <c r="ZA193" s="10"/>
      <c r="ZB193" s="10"/>
      <c r="ZC193" s="10"/>
      <c r="ZD193" s="10"/>
      <c r="ZE193" s="10"/>
      <c r="ZF193" s="10"/>
      <c r="ZG193" s="10"/>
      <c r="ZH193" s="10"/>
      <c r="ZI193" s="10"/>
      <c r="ZJ193" s="10"/>
      <c r="ZK193" s="10"/>
      <c r="ZL193" s="10"/>
      <c r="ZM193" s="10"/>
      <c r="ZN193" s="10"/>
      <c r="ZO193" s="10"/>
      <c r="ZP193" s="10"/>
      <c r="ZQ193" s="10"/>
      <c r="ZR193" s="10"/>
      <c r="ZS193" s="10"/>
      <c r="ZT193" s="10"/>
      <c r="ZU193" s="10"/>
      <c r="ZV193" s="10"/>
      <c r="ZW193" s="10"/>
      <c r="ZX193" s="10"/>
      <c r="ZY193" s="10"/>
      <c r="ZZ193" s="10"/>
      <c r="AAA193" s="10"/>
      <c r="AAB193" s="10"/>
      <c r="AAC193" s="10"/>
      <c r="AAD193" s="10"/>
      <c r="AAE193" s="10"/>
      <c r="AAF193" s="10"/>
      <c r="AAG193" s="10"/>
      <c r="AAH193" s="10"/>
      <c r="AAI193" s="10"/>
      <c r="AAJ193" s="10"/>
      <c r="AAK193" s="10"/>
      <c r="AAL193" s="10"/>
      <c r="AAM193" s="10"/>
      <c r="AAN193" s="10"/>
      <c r="AAO193" s="10"/>
      <c r="AAP193" s="10"/>
      <c r="AAQ193" s="10"/>
      <c r="AAR193" s="10"/>
      <c r="AAS193" s="10"/>
      <c r="AAT193" s="10"/>
      <c r="AAU193" s="10"/>
      <c r="AAV193" s="10"/>
      <c r="AAW193" s="10"/>
      <c r="AAX193" s="10"/>
      <c r="AAY193" s="10"/>
      <c r="AAZ193" s="10"/>
      <c r="ABA193" s="10"/>
      <c r="ABB193" s="10"/>
      <c r="ABC193" s="10"/>
      <c r="ABD193" s="10"/>
      <c r="ABE193" s="10"/>
      <c r="ABF193" s="10"/>
      <c r="ABG193" s="10"/>
      <c r="ABH193" s="10"/>
      <c r="ABI193" s="10"/>
      <c r="ABJ193" s="10"/>
      <c r="ABK193" s="10"/>
      <c r="ABL193" s="10"/>
      <c r="ABM193" s="10"/>
      <c r="ABN193" s="10"/>
      <c r="ABO193" s="10"/>
      <c r="ABP193" s="10"/>
      <c r="ABQ193" s="10"/>
      <c r="ABR193" s="10"/>
      <c r="ABS193" s="10"/>
      <c r="ABT193" s="10"/>
      <c r="ABU193" s="10"/>
      <c r="ABV193" s="10"/>
      <c r="ABW193" s="10"/>
      <c r="ABX193" s="10"/>
      <c r="ABY193" s="10"/>
      <c r="ABZ193" s="10"/>
      <c r="ACA193" s="10"/>
      <c r="ACB193" s="10"/>
      <c r="ACC193" s="10"/>
      <c r="ACD193" s="10"/>
      <c r="ACE193" s="10"/>
      <c r="ACF193" s="10"/>
      <c r="ACG193" s="10"/>
      <c r="ACH193" s="10"/>
      <c r="ACI193" s="10"/>
      <c r="ACJ193" s="10"/>
      <c r="ACK193" s="10"/>
      <c r="ACL193" s="10"/>
      <c r="ACM193" s="10"/>
      <c r="ACN193" s="10"/>
      <c r="ACO193" s="10"/>
      <c r="ACP193" s="10"/>
      <c r="ACQ193" s="10"/>
      <c r="ACR193" s="10"/>
      <c r="ACS193" s="10"/>
      <c r="ACT193" s="10"/>
      <c r="ACU193" s="10"/>
      <c r="ACV193" s="10"/>
      <c r="ACW193" s="10"/>
      <c r="ACX193" s="10"/>
      <c r="ACY193" s="10"/>
      <c r="ACZ193" s="10"/>
      <c r="ADA193" s="10"/>
    </row>
    <row r="194" spans="1:781" s="106" customFormat="1" ht="15.6" x14ac:dyDescent="0.3">
      <c r="A194" s="60">
        <v>3</v>
      </c>
      <c r="B194" s="69" t="s">
        <v>601</v>
      </c>
      <c r="C194" s="46" t="s">
        <v>267</v>
      </c>
      <c r="D194" s="47" t="s">
        <v>274</v>
      </c>
      <c r="E194" s="47" t="s">
        <v>302</v>
      </c>
      <c r="F194" s="47">
        <v>6</v>
      </c>
      <c r="G194" s="104" t="s">
        <v>602</v>
      </c>
      <c r="H194" s="47">
        <v>1</v>
      </c>
      <c r="I194" s="47" t="s">
        <v>81</v>
      </c>
      <c r="J194" s="47" t="s">
        <v>51</v>
      </c>
      <c r="K194" s="120">
        <v>188</v>
      </c>
      <c r="L194" s="50">
        <v>1986</v>
      </c>
      <c r="M194" s="51">
        <v>31491</v>
      </c>
      <c r="N194" s="52"/>
      <c r="O194" s="53"/>
      <c r="P194" s="53"/>
      <c r="Q194" s="54" t="s">
        <v>603</v>
      </c>
      <c r="R194" s="55" t="s">
        <v>604</v>
      </c>
      <c r="S194" s="56"/>
      <c r="T194" s="57" t="str">
        <f t="shared" si="32"/>
        <v>Pb Zn</v>
      </c>
      <c r="U194" s="56"/>
      <c r="V194" s="56"/>
      <c r="W194" s="56"/>
      <c r="X194" s="56"/>
      <c r="Y194" s="56"/>
      <c r="Z194" s="56"/>
      <c r="AA194" s="56"/>
      <c r="AB194" s="10"/>
      <c r="AC194" s="58">
        <f t="shared" si="44"/>
        <v>0</v>
      </c>
      <c r="AD194" s="58">
        <f t="shared" si="34"/>
        <v>0</v>
      </c>
      <c r="AE194" s="58">
        <f t="shared" si="35"/>
        <v>0</v>
      </c>
      <c r="AF194" s="58">
        <f t="shared" si="43"/>
        <v>0</v>
      </c>
      <c r="AG194" s="59"/>
      <c r="AH194" s="59">
        <f t="shared" si="40"/>
        <v>0</v>
      </c>
      <c r="AI194" s="59">
        <f t="shared" si="41"/>
        <v>0</v>
      </c>
      <c r="AJ194" s="59">
        <f t="shared" si="42"/>
        <v>0</v>
      </c>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c r="IY194" s="10"/>
      <c r="IZ194" s="10"/>
      <c r="JA194" s="10"/>
      <c r="JB194" s="10"/>
      <c r="JC194" s="10"/>
      <c r="JD194" s="10"/>
      <c r="JE194" s="10"/>
      <c r="JF194" s="10"/>
      <c r="JG194" s="10"/>
      <c r="JH194" s="10"/>
      <c r="JI194" s="10"/>
      <c r="JJ194" s="10"/>
      <c r="JK194" s="10"/>
      <c r="JL194" s="10"/>
      <c r="JM194" s="10"/>
      <c r="JN194" s="10"/>
      <c r="JO194" s="10"/>
      <c r="JP194" s="10"/>
      <c r="JQ194" s="10"/>
      <c r="JR194" s="10"/>
      <c r="JS194" s="10"/>
      <c r="JT194" s="10"/>
      <c r="JU194" s="10"/>
      <c r="JV194" s="10"/>
      <c r="JW194" s="10"/>
      <c r="JX194" s="10"/>
      <c r="JY194" s="10"/>
      <c r="JZ194" s="10"/>
      <c r="KA194" s="10"/>
      <c r="KB194" s="10"/>
      <c r="KC194" s="10"/>
      <c r="KD194" s="10"/>
      <c r="KE194" s="10"/>
      <c r="KF194" s="10"/>
      <c r="KG194" s="10"/>
      <c r="KH194" s="10"/>
      <c r="KI194" s="10"/>
      <c r="KJ194" s="10"/>
      <c r="KK194" s="10"/>
      <c r="KL194" s="10"/>
      <c r="KM194" s="10"/>
      <c r="KN194" s="10"/>
      <c r="KO194" s="10"/>
      <c r="KP194" s="10"/>
      <c r="KQ194" s="10"/>
      <c r="KR194" s="10"/>
      <c r="KS194" s="10"/>
      <c r="KT194" s="10"/>
      <c r="KU194" s="10"/>
      <c r="KV194" s="10"/>
      <c r="KW194" s="10"/>
      <c r="KX194" s="10"/>
      <c r="KY194" s="10"/>
      <c r="KZ194" s="10"/>
      <c r="LA194" s="10"/>
      <c r="LB194" s="10"/>
      <c r="LC194" s="10"/>
      <c r="LD194" s="10"/>
      <c r="LE194" s="10"/>
      <c r="LF194" s="10"/>
      <c r="LG194" s="10"/>
      <c r="LH194" s="10"/>
      <c r="LI194" s="10"/>
      <c r="LJ194" s="10"/>
      <c r="LK194" s="10"/>
      <c r="LL194" s="10"/>
      <c r="LM194" s="10"/>
      <c r="LN194" s="10"/>
      <c r="LO194" s="10"/>
      <c r="LP194" s="10"/>
      <c r="LQ194" s="10"/>
      <c r="LR194" s="10"/>
      <c r="LS194" s="10"/>
      <c r="LT194" s="10"/>
      <c r="LU194" s="10"/>
      <c r="LV194" s="10"/>
      <c r="LW194" s="10"/>
      <c r="LX194" s="10"/>
      <c r="LY194" s="10"/>
      <c r="LZ194" s="10"/>
      <c r="MA194" s="10"/>
      <c r="MB194" s="10"/>
      <c r="MC194" s="10"/>
      <c r="MD194" s="10"/>
      <c r="ME194" s="10"/>
      <c r="MF194" s="10"/>
      <c r="MG194" s="10"/>
      <c r="MH194" s="10"/>
      <c r="MI194" s="10"/>
      <c r="MJ194" s="10"/>
      <c r="MK194" s="10"/>
      <c r="ML194" s="10"/>
      <c r="MM194" s="10"/>
      <c r="MN194" s="10"/>
      <c r="MO194" s="10"/>
      <c r="MP194" s="10"/>
      <c r="MQ194" s="10"/>
      <c r="MR194" s="10"/>
      <c r="MS194" s="10"/>
      <c r="MT194" s="10"/>
      <c r="MU194" s="10"/>
      <c r="MV194" s="10"/>
      <c r="MW194" s="10"/>
      <c r="MX194" s="10"/>
      <c r="MY194" s="10"/>
      <c r="MZ194" s="10"/>
      <c r="NA194" s="10"/>
      <c r="NB194" s="10"/>
      <c r="NC194" s="10"/>
      <c r="ND194" s="10"/>
      <c r="NE194" s="10"/>
      <c r="NF194" s="10"/>
      <c r="NG194" s="10"/>
      <c r="NH194" s="10"/>
      <c r="NI194" s="10"/>
      <c r="NJ194" s="10"/>
      <c r="NK194" s="10"/>
      <c r="NL194" s="10"/>
      <c r="NM194" s="10"/>
      <c r="NN194" s="10"/>
      <c r="NO194" s="10"/>
      <c r="NP194" s="10"/>
      <c r="NQ194" s="10"/>
      <c r="NR194" s="10"/>
      <c r="NS194" s="10"/>
      <c r="NT194" s="10"/>
      <c r="NU194" s="10"/>
      <c r="NV194" s="10"/>
      <c r="NW194" s="10"/>
      <c r="NX194" s="10"/>
      <c r="NY194" s="10"/>
      <c r="NZ194" s="10"/>
      <c r="OA194" s="10"/>
      <c r="OB194" s="10"/>
      <c r="OC194" s="10"/>
      <c r="OD194" s="10"/>
      <c r="OE194" s="10"/>
      <c r="OF194" s="10"/>
      <c r="OG194" s="10"/>
      <c r="OH194" s="10"/>
      <c r="OI194" s="10"/>
      <c r="OJ194" s="10"/>
      <c r="OK194" s="10"/>
      <c r="OL194" s="10"/>
      <c r="OM194" s="10"/>
      <c r="ON194" s="10"/>
      <c r="OO194" s="10"/>
      <c r="OP194" s="10"/>
      <c r="OQ194" s="10"/>
      <c r="OR194" s="10"/>
      <c r="OS194" s="10"/>
      <c r="OT194" s="10"/>
      <c r="OU194" s="10"/>
      <c r="OV194" s="10"/>
      <c r="OW194" s="10"/>
      <c r="OX194" s="10"/>
      <c r="OY194" s="10"/>
      <c r="OZ194" s="10"/>
      <c r="PA194" s="10"/>
      <c r="PB194" s="10"/>
      <c r="PC194" s="10"/>
      <c r="PD194" s="10"/>
      <c r="PE194" s="10"/>
      <c r="PF194" s="10"/>
      <c r="PG194" s="10"/>
      <c r="PH194" s="10"/>
      <c r="PI194" s="10"/>
      <c r="PJ194" s="10"/>
      <c r="PK194" s="10"/>
      <c r="PL194" s="10"/>
      <c r="PM194" s="10"/>
      <c r="PN194" s="10"/>
      <c r="PO194" s="10"/>
      <c r="PP194" s="10"/>
      <c r="PQ194" s="10"/>
      <c r="PR194" s="10"/>
      <c r="PS194" s="10"/>
      <c r="PT194" s="10"/>
      <c r="PU194" s="10"/>
      <c r="PV194" s="10"/>
      <c r="PW194" s="10"/>
      <c r="PX194" s="10"/>
      <c r="PY194" s="10"/>
      <c r="PZ194" s="10"/>
      <c r="QA194" s="10"/>
      <c r="QB194" s="10"/>
      <c r="QC194" s="10"/>
      <c r="QD194" s="10"/>
      <c r="QE194" s="10"/>
      <c r="QF194" s="10"/>
      <c r="QG194" s="10"/>
      <c r="QH194" s="10"/>
      <c r="QI194" s="10"/>
      <c r="QJ194" s="10"/>
      <c r="QK194" s="10"/>
      <c r="QL194" s="10"/>
      <c r="QM194" s="10"/>
      <c r="QN194" s="10"/>
      <c r="QO194" s="10"/>
      <c r="QP194" s="10"/>
      <c r="QQ194" s="10"/>
      <c r="QR194" s="10"/>
      <c r="QS194" s="10"/>
      <c r="QT194" s="10"/>
      <c r="QU194" s="10"/>
      <c r="QV194" s="10"/>
      <c r="QW194" s="10"/>
      <c r="QX194" s="10"/>
      <c r="QY194" s="10"/>
      <c r="QZ194" s="10"/>
      <c r="RA194" s="10"/>
      <c r="RB194" s="10"/>
      <c r="RC194" s="10"/>
      <c r="RD194" s="10"/>
      <c r="RE194" s="10"/>
      <c r="RF194" s="10"/>
      <c r="RG194" s="10"/>
      <c r="RH194" s="10"/>
      <c r="RI194" s="10"/>
      <c r="RJ194" s="10"/>
      <c r="RK194" s="10"/>
      <c r="RL194" s="10"/>
      <c r="RM194" s="10"/>
      <c r="RN194" s="10"/>
      <c r="RO194" s="10"/>
      <c r="RP194" s="10"/>
      <c r="RQ194" s="10"/>
      <c r="RR194" s="10"/>
      <c r="RS194" s="10"/>
      <c r="RT194" s="10"/>
      <c r="RU194" s="10"/>
      <c r="RV194" s="10"/>
      <c r="RW194" s="10"/>
      <c r="RX194" s="10"/>
      <c r="RY194" s="10"/>
      <c r="RZ194" s="10"/>
      <c r="SA194" s="10"/>
      <c r="SB194" s="10"/>
      <c r="SC194" s="10"/>
      <c r="SD194" s="10"/>
      <c r="SE194" s="10"/>
      <c r="SF194" s="10"/>
      <c r="SG194" s="10"/>
      <c r="SH194" s="10"/>
      <c r="SI194" s="10"/>
      <c r="SJ194" s="10"/>
      <c r="SK194" s="10"/>
      <c r="SL194" s="10"/>
      <c r="SM194" s="10"/>
      <c r="SN194" s="10"/>
      <c r="SO194" s="10"/>
      <c r="SP194" s="10"/>
      <c r="SQ194" s="10"/>
      <c r="SR194" s="10"/>
      <c r="SS194" s="10"/>
      <c r="ST194" s="10"/>
      <c r="SU194" s="10"/>
      <c r="SV194" s="10"/>
      <c r="SW194" s="10"/>
      <c r="SX194" s="10"/>
      <c r="SY194" s="10"/>
      <c r="SZ194" s="10"/>
      <c r="TA194" s="10"/>
      <c r="TB194" s="10"/>
      <c r="TC194" s="10"/>
      <c r="TD194" s="10"/>
      <c r="TE194" s="10"/>
      <c r="TF194" s="10"/>
      <c r="TG194" s="10"/>
      <c r="TH194" s="10"/>
      <c r="TI194" s="10"/>
      <c r="TJ194" s="10"/>
      <c r="TK194" s="10"/>
      <c r="TL194" s="10"/>
      <c r="TM194" s="10"/>
      <c r="TN194" s="10"/>
      <c r="TO194" s="10"/>
      <c r="TP194" s="10"/>
      <c r="TQ194" s="10"/>
      <c r="TR194" s="10"/>
      <c r="TS194" s="10"/>
      <c r="TT194" s="10"/>
      <c r="TU194" s="10"/>
      <c r="TV194" s="10"/>
      <c r="TW194" s="10"/>
      <c r="TX194" s="10"/>
      <c r="TY194" s="10"/>
      <c r="TZ194" s="10"/>
      <c r="UA194" s="10"/>
      <c r="UB194" s="10"/>
      <c r="UC194" s="10"/>
      <c r="UD194" s="10"/>
      <c r="UE194" s="10"/>
      <c r="UF194" s="10"/>
      <c r="UG194" s="10"/>
      <c r="UH194" s="10"/>
      <c r="UI194" s="10"/>
      <c r="UJ194" s="10"/>
      <c r="UK194" s="10"/>
      <c r="UL194" s="10"/>
      <c r="UM194" s="10"/>
      <c r="UN194" s="10"/>
      <c r="UO194" s="10"/>
      <c r="UP194" s="10"/>
      <c r="UQ194" s="10"/>
      <c r="UR194" s="10"/>
      <c r="US194" s="10"/>
      <c r="UT194" s="10"/>
      <c r="UU194" s="10"/>
      <c r="UV194" s="10"/>
      <c r="UW194" s="10"/>
      <c r="UX194" s="10"/>
      <c r="UY194" s="10"/>
      <c r="UZ194" s="10"/>
      <c r="VA194" s="10"/>
      <c r="VB194" s="10"/>
      <c r="VC194" s="10"/>
      <c r="VD194" s="10"/>
      <c r="VE194" s="10"/>
      <c r="VF194" s="10"/>
      <c r="VG194" s="10"/>
      <c r="VH194" s="10"/>
      <c r="VI194" s="10"/>
      <c r="VJ194" s="10"/>
      <c r="VK194" s="10"/>
      <c r="VL194" s="10"/>
      <c r="VM194" s="10"/>
      <c r="VN194" s="10"/>
      <c r="VO194" s="10"/>
      <c r="VP194" s="10"/>
      <c r="VQ194" s="10"/>
      <c r="VR194" s="10"/>
      <c r="VS194" s="10"/>
      <c r="VT194" s="10"/>
      <c r="VU194" s="10"/>
      <c r="VV194" s="10"/>
      <c r="VW194" s="10"/>
      <c r="VX194" s="10"/>
      <c r="VY194" s="10"/>
      <c r="VZ194" s="10"/>
      <c r="WA194" s="10"/>
      <c r="WB194" s="10"/>
      <c r="WC194" s="10"/>
      <c r="WD194" s="10"/>
      <c r="WE194" s="10"/>
      <c r="WF194" s="10"/>
      <c r="WG194" s="10"/>
      <c r="WH194" s="10"/>
      <c r="WI194" s="10"/>
      <c r="WJ194" s="10"/>
      <c r="WK194" s="10"/>
      <c r="WL194" s="10"/>
      <c r="WM194" s="10"/>
      <c r="WN194" s="10"/>
      <c r="WO194" s="10"/>
      <c r="WP194" s="10"/>
      <c r="WQ194" s="10"/>
      <c r="WR194" s="10"/>
      <c r="WS194" s="10"/>
      <c r="WT194" s="10"/>
      <c r="WU194" s="10"/>
      <c r="WV194" s="10"/>
      <c r="WW194" s="10"/>
      <c r="WX194" s="10"/>
      <c r="WY194" s="10"/>
      <c r="WZ194" s="10"/>
      <c r="XA194" s="10"/>
      <c r="XB194" s="10"/>
      <c r="XC194" s="10"/>
      <c r="XD194" s="10"/>
      <c r="XE194" s="10"/>
      <c r="XF194" s="10"/>
      <c r="XG194" s="10"/>
      <c r="XH194" s="10"/>
      <c r="XI194" s="10"/>
      <c r="XJ194" s="10"/>
      <c r="XK194" s="10"/>
      <c r="XL194" s="10"/>
      <c r="XM194" s="10"/>
      <c r="XN194" s="10"/>
      <c r="XO194" s="10"/>
      <c r="XP194" s="10"/>
      <c r="XQ194" s="10"/>
      <c r="XR194" s="10"/>
      <c r="XS194" s="10"/>
      <c r="XT194" s="10"/>
      <c r="XU194" s="10"/>
      <c r="XV194" s="10"/>
      <c r="XW194" s="10"/>
      <c r="XX194" s="10"/>
      <c r="XY194" s="10"/>
      <c r="XZ194" s="10"/>
      <c r="YA194" s="10"/>
      <c r="YB194" s="10"/>
      <c r="YC194" s="10"/>
      <c r="YD194" s="10"/>
      <c r="YE194" s="10"/>
      <c r="YF194" s="10"/>
      <c r="YG194" s="10"/>
      <c r="YH194" s="10"/>
      <c r="YI194" s="10"/>
      <c r="YJ194" s="10"/>
      <c r="YK194" s="10"/>
      <c r="YL194" s="10"/>
      <c r="YM194" s="10"/>
      <c r="YN194" s="10"/>
      <c r="YO194" s="10"/>
      <c r="YP194" s="10"/>
      <c r="YQ194" s="10"/>
      <c r="YR194" s="10"/>
      <c r="YS194" s="10"/>
      <c r="YT194" s="10"/>
      <c r="YU194" s="10"/>
      <c r="YV194" s="10"/>
      <c r="YW194" s="10"/>
      <c r="YX194" s="10"/>
      <c r="YY194" s="10"/>
      <c r="YZ194" s="10"/>
      <c r="ZA194" s="10"/>
      <c r="ZB194" s="10"/>
      <c r="ZC194" s="10"/>
      <c r="ZD194" s="10"/>
      <c r="ZE194" s="10"/>
      <c r="ZF194" s="10"/>
      <c r="ZG194" s="10"/>
      <c r="ZH194" s="10"/>
      <c r="ZI194" s="10"/>
      <c r="ZJ194" s="10"/>
      <c r="ZK194" s="10"/>
      <c r="ZL194" s="10"/>
      <c r="ZM194" s="10"/>
      <c r="ZN194" s="10"/>
      <c r="ZO194" s="10"/>
      <c r="ZP194" s="10"/>
      <c r="ZQ194" s="10"/>
      <c r="ZR194" s="10"/>
      <c r="ZS194" s="10"/>
      <c r="ZT194" s="10"/>
      <c r="ZU194" s="10"/>
      <c r="ZV194" s="10"/>
      <c r="ZW194" s="10"/>
      <c r="ZX194" s="10"/>
      <c r="ZY194" s="10"/>
      <c r="ZZ194" s="10"/>
      <c r="AAA194" s="10"/>
      <c r="AAB194" s="10"/>
      <c r="AAC194" s="10"/>
      <c r="AAD194" s="10"/>
      <c r="AAE194" s="10"/>
      <c r="AAF194" s="10"/>
      <c r="AAG194" s="10"/>
      <c r="AAH194" s="10"/>
      <c r="AAI194" s="10"/>
      <c r="AAJ194" s="10"/>
      <c r="AAK194" s="10"/>
      <c r="AAL194" s="10"/>
      <c r="AAM194" s="10"/>
      <c r="AAN194" s="10"/>
      <c r="AAO194" s="10"/>
      <c r="AAP194" s="10"/>
      <c r="AAQ194" s="10"/>
      <c r="AAR194" s="10"/>
      <c r="AAS194" s="10"/>
      <c r="AAT194" s="10"/>
      <c r="AAU194" s="10"/>
      <c r="AAV194" s="10"/>
      <c r="AAW194" s="10"/>
      <c r="AAX194" s="10"/>
      <c r="AAY194" s="10"/>
      <c r="AAZ194" s="10"/>
      <c r="ABA194" s="10"/>
      <c r="ABB194" s="10"/>
      <c r="ABC194" s="10"/>
      <c r="ABD194" s="10"/>
      <c r="ABE194" s="10"/>
      <c r="ABF194" s="10"/>
      <c r="ABG194" s="10"/>
      <c r="ABH194" s="10"/>
      <c r="ABI194" s="10"/>
      <c r="ABJ194" s="10"/>
      <c r="ABK194" s="10"/>
      <c r="ABL194" s="10"/>
      <c r="ABM194" s="10"/>
      <c r="ABN194" s="10"/>
      <c r="ABO194" s="10"/>
      <c r="ABP194" s="10"/>
      <c r="ABQ194" s="10"/>
      <c r="ABR194" s="10"/>
      <c r="ABS194" s="10"/>
      <c r="ABT194" s="10"/>
      <c r="ABU194" s="10"/>
      <c r="ABV194" s="10"/>
      <c r="ABW194" s="10"/>
      <c r="ABX194" s="10"/>
      <c r="ABY194" s="10"/>
      <c r="ABZ194" s="10"/>
      <c r="ACA194" s="10"/>
      <c r="ACB194" s="10"/>
      <c r="ACC194" s="10"/>
      <c r="ACD194" s="10"/>
      <c r="ACE194" s="10"/>
      <c r="ACF194" s="10"/>
      <c r="ACG194" s="10"/>
      <c r="ACH194" s="10"/>
      <c r="ACI194" s="10"/>
      <c r="ACJ194" s="10"/>
      <c r="ACK194" s="10"/>
      <c r="ACL194" s="10"/>
      <c r="ACM194" s="10"/>
      <c r="ACN194" s="10"/>
      <c r="ACO194" s="10"/>
      <c r="ACP194" s="10"/>
      <c r="ACQ194" s="10"/>
      <c r="ACR194" s="10"/>
      <c r="ACS194" s="10"/>
      <c r="ACT194" s="10"/>
      <c r="ACU194" s="10"/>
      <c r="ACV194" s="10"/>
      <c r="ACW194" s="10"/>
      <c r="ACX194" s="10"/>
      <c r="ACY194" s="10"/>
      <c r="ACZ194" s="10"/>
      <c r="ADA194" s="10"/>
    </row>
    <row r="195" spans="1:781" s="106" customFormat="1" ht="15.6" x14ac:dyDescent="0.3">
      <c r="A195" s="63">
        <v>2</v>
      </c>
      <c r="B195" s="69" t="s">
        <v>605</v>
      </c>
      <c r="C195" s="46" t="s">
        <v>55</v>
      </c>
      <c r="D195" s="47"/>
      <c r="E195" s="47"/>
      <c r="F195" s="47"/>
      <c r="G195" s="104"/>
      <c r="H195" s="47">
        <v>1</v>
      </c>
      <c r="I195" s="47" t="s">
        <v>45</v>
      </c>
      <c r="J195" s="47" t="s">
        <v>260</v>
      </c>
      <c r="K195" s="120"/>
      <c r="L195" s="50">
        <v>1986</v>
      </c>
      <c r="M195" s="117">
        <v>1986</v>
      </c>
      <c r="N195" s="52"/>
      <c r="O195" s="53"/>
      <c r="P195" s="53">
        <v>19</v>
      </c>
      <c r="Q195" s="54" t="s">
        <v>109</v>
      </c>
      <c r="R195" s="55"/>
      <c r="S195" s="56"/>
      <c r="T195" s="57" t="str">
        <f t="shared" si="32"/>
        <v>Fe</v>
      </c>
      <c r="U195" s="56"/>
      <c r="V195" s="56"/>
      <c r="W195" s="56"/>
      <c r="X195" s="56"/>
      <c r="Y195" s="56"/>
      <c r="Z195" s="56"/>
      <c r="AA195" s="56"/>
      <c r="AB195" s="10"/>
      <c r="AC195" s="58">
        <f t="shared" si="44"/>
        <v>0</v>
      </c>
      <c r="AD195" s="58">
        <f t="shared" si="34"/>
        <v>0</v>
      </c>
      <c r="AE195" s="58">
        <f t="shared" si="35"/>
        <v>1.3571428571428572</v>
      </c>
      <c r="AF195" s="58">
        <f t="shared" si="43"/>
        <v>1.3571428571428572</v>
      </c>
      <c r="AG195" s="59"/>
      <c r="AH195" s="59">
        <f t="shared" si="40"/>
        <v>0</v>
      </c>
      <c r="AI195" s="59">
        <f t="shared" si="41"/>
        <v>1.3571428571428572</v>
      </c>
      <c r="AJ195" s="59">
        <f t="shared" si="42"/>
        <v>0</v>
      </c>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c r="IW195" s="10"/>
      <c r="IX195" s="10"/>
      <c r="IY195" s="10"/>
      <c r="IZ195" s="10"/>
      <c r="JA195" s="10"/>
      <c r="JB195" s="10"/>
      <c r="JC195" s="10"/>
      <c r="JD195" s="10"/>
      <c r="JE195" s="10"/>
      <c r="JF195" s="10"/>
      <c r="JG195" s="10"/>
      <c r="JH195" s="10"/>
      <c r="JI195" s="10"/>
      <c r="JJ195" s="10"/>
      <c r="JK195" s="10"/>
      <c r="JL195" s="10"/>
      <c r="JM195" s="10"/>
      <c r="JN195" s="10"/>
      <c r="JO195" s="10"/>
      <c r="JP195" s="10"/>
      <c r="JQ195" s="10"/>
      <c r="JR195" s="10"/>
      <c r="JS195" s="10"/>
      <c r="JT195" s="10"/>
      <c r="JU195" s="10"/>
      <c r="JV195" s="10"/>
      <c r="JW195" s="10"/>
      <c r="JX195" s="10"/>
      <c r="JY195" s="10"/>
      <c r="JZ195" s="10"/>
      <c r="KA195" s="10"/>
      <c r="KB195" s="10"/>
      <c r="KC195" s="10"/>
      <c r="KD195" s="10"/>
      <c r="KE195" s="10"/>
      <c r="KF195" s="10"/>
      <c r="KG195" s="10"/>
      <c r="KH195" s="10"/>
      <c r="KI195" s="10"/>
      <c r="KJ195" s="10"/>
      <c r="KK195" s="10"/>
      <c r="KL195" s="10"/>
      <c r="KM195" s="10"/>
      <c r="KN195" s="10"/>
      <c r="KO195" s="10"/>
      <c r="KP195" s="10"/>
      <c r="KQ195" s="10"/>
      <c r="KR195" s="10"/>
      <c r="KS195" s="10"/>
      <c r="KT195" s="10"/>
      <c r="KU195" s="10"/>
      <c r="KV195" s="10"/>
      <c r="KW195" s="10"/>
      <c r="KX195" s="10"/>
      <c r="KY195" s="10"/>
      <c r="KZ195" s="10"/>
      <c r="LA195" s="10"/>
      <c r="LB195" s="10"/>
      <c r="LC195" s="10"/>
      <c r="LD195" s="10"/>
      <c r="LE195" s="10"/>
      <c r="LF195" s="10"/>
      <c r="LG195" s="10"/>
      <c r="LH195" s="10"/>
      <c r="LI195" s="10"/>
      <c r="LJ195" s="10"/>
      <c r="LK195" s="10"/>
      <c r="LL195" s="10"/>
      <c r="LM195" s="10"/>
      <c r="LN195" s="10"/>
      <c r="LO195" s="10"/>
      <c r="LP195" s="10"/>
      <c r="LQ195" s="10"/>
      <c r="LR195" s="10"/>
      <c r="LS195" s="10"/>
      <c r="LT195" s="10"/>
      <c r="LU195" s="10"/>
      <c r="LV195" s="10"/>
      <c r="LW195" s="10"/>
      <c r="LX195" s="10"/>
      <c r="LY195" s="10"/>
      <c r="LZ195" s="10"/>
      <c r="MA195" s="10"/>
      <c r="MB195" s="10"/>
      <c r="MC195" s="10"/>
      <c r="MD195" s="10"/>
      <c r="ME195" s="10"/>
      <c r="MF195" s="10"/>
      <c r="MG195" s="10"/>
      <c r="MH195" s="10"/>
      <c r="MI195" s="10"/>
      <c r="MJ195" s="10"/>
      <c r="MK195" s="10"/>
      <c r="ML195" s="10"/>
      <c r="MM195" s="10"/>
      <c r="MN195" s="10"/>
      <c r="MO195" s="10"/>
      <c r="MP195" s="10"/>
      <c r="MQ195" s="10"/>
      <c r="MR195" s="10"/>
      <c r="MS195" s="10"/>
      <c r="MT195" s="10"/>
      <c r="MU195" s="10"/>
      <c r="MV195" s="10"/>
      <c r="MW195" s="10"/>
      <c r="MX195" s="10"/>
      <c r="MY195" s="10"/>
      <c r="MZ195" s="10"/>
      <c r="NA195" s="10"/>
      <c r="NB195" s="10"/>
      <c r="NC195" s="10"/>
      <c r="ND195" s="10"/>
      <c r="NE195" s="10"/>
      <c r="NF195" s="10"/>
      <c r="NG195" s="10"/>
      <c r="NH195" s="10"/>
      <c r="NI195" s="10"/>
      <c r="NJ195" s="10"/>
      <c r="NK195" s="10"/>
      <c r="NL195" s="10"/>
      <c r="NM195" s="10"/>
      <c r="NN195" s="10"/>
      <c r="NO195" s="10"/>
      <c r="NP195" s="10"/>
      <c r="NQ195" s="10"/>
      <c r="NR195" s="10"/>
      <c r="NS195" s="10"/>
      <c r="NT195" s="10"/>
      <c r="NU195" s="10"/>
      <c r="NV195" s="10"/>
      <c r="NW195" s="10"/>
      <c r="NX195" s="10"/>
      <c r="NY195" s="10"/>
      <c r="NZ195" s="10"/>
      <c r="OA195" s="10"/>
      <c r="OB195" s="10"/>
      <c r="OC195" s="10"/>
      <c r="OD195" s="10"/>
      <c r="OE195" s="10"/>
      <c r="OF195" s="10"/>
      <c r="OG195" s="10"/>
      <c r="OH195" s="10"/>
      <c r="OI195" s="10"/>
      <c r="OJ195" s="10"/>
      <c r="OK195" s="10"/>
      <c r="OL195" s="10"/>
      <c r="OM195" s="10"/>
      <c r="ON195" s="10"/>
      <c r="OO195" s="10"/>
      <c r="OP195" s="10"/>
      <c r="OQ195" s="10"/>
      <c r="OR195" s="10"/>
      <c r="OS195" s="10"/>
      <c r="OT195" s="10"/>
      <c r="OU195" s="10"/>
      <c r="OV195" s="10"/>
      <c r="OW195" s="10"/>
      <c r="OX195" s="10"/>
      <c r="OY195" s="10"/>
      <c r="OZ195" s="10"/>
      <c r="PA195" s="10"/>
      <c r="PB195" s="10"/>
      <c r="PC195" s="10"/>
      <c r="PD195" s="10"/>
      <c r="PE195" s="10"/>
      <c r="PF195" s="10"/>
      <c r="PG195" s="10"/>
      <c r="PH195" s="10"/>
      <c r="PI195" s="10"/>
      <c r="PJ195" s="10"/>
      <c r="PK195" s="10"/>
      <c r="PL195" s="10"/>
      <c r="PM195" s="10"/>
      <c r="PN195" s="10"/>
      <c r="PO195" s="10"/>
      <c r="PP195" s="10"/>
      <c r="PQ195" s="10"/>
      <c r="PR195" s="10"/>
      <c r="PS195" s="10"/>
      <c r="PT195" s="10"/>
      <c r="PU195" s="10"/>
      <c r="PV195" s="10"/>
      <c r="PW195" s="10"/>
      <c r="PX195" s="10"/>
      <c r="PY195" s="10"/>
      <c r="PZ195" s="10"/>
      <c r="QA195" s="10"/>
      <c r="QB195" s="10"/>
      <c r="QC195" s="10"/>
      <c r="QD195" s="10"/>
      <c r="QE195" s="10"/>
      <c r="QF195" s="10"/>
      <c r="QG195" s="10"/>
      <c r="QH195" s="10"/>
      <c r="QI195" s="10"/>
      <c r="QJ195" s="10"/>
      <c r="QK195" s="10"/>
      <c r="QL195" s="10"/>
      <c r="QM195" s="10"/>
      <c r="QN195" s="10"/>
      <c r="QO195" s="10"/>
      <c r="QP195" s="10"/>
      <c r="QQ195" s="10"/>
      <c r="QR195" s="10"/>
      <c r="QS195" s="10"/>
      <c r="QT195" s="10"/>
      <c r="QU195" s="10"/>
      <c r="QV195" s="10"/>
      <c r="QW195" s="10"/>
      <c r="QX195" s="10"/>
      <c r="QY195" s="10"/>
      <c r="QZ195" s="10"/>
      <c r="RA195" s="10"/>
      <c r="RB195" s="10"/>
      <c r="RC195" s="10"/>
      <c r="RD195" s="10"/>
      <c r="RE195" s="10"/>
      <c r="RF195" s="10"/>
      <c r="RG195" s="10"/>
      <c r="RH195" s="10"/>
      <c r="RI195" s="10"/>
      <c r="RJ195" s="10"/>
      <c r="RK195" s="10"/>
      <c r="RL195" s="10"/>
      <c r="RM195" s="10"/>
      <c r="RN195" s="10"/>
      <c r="RO195" s="10"/>
      <c r="RP195" s="10"/>
      <c r="RQ195" s="10"/>
      <c r="RR195" s="10"/>
      <c r="RS195" s="10"/>
      <c r="RT195" s="10"/>
      <c r="RU195" s="10"/>
      <c r="RV195" s="10"/>
      <c r="RW195" s="10"/>
      <c r="RX195" s="10"/>
      <c r="RY195" s="10"/>
      <c r="RZ195" s="10"/>
      <c r="SA195" s="10"/>
      <c r="SB195" s="10"/>
      <c r="SC195" s="10"/>
      <c r="SD195" s="10"/>
      <c r="SE195" s="10"/>
      <c r="SF195" s="10"/>
      <c r="SG195" s="10"/>
      <c r="SH195" s="10"/>
      <c r="SI195" s="10"/>
      <c r="SJ195" s="10"/>
      <c r="SK195" s="10"/>
      <c r="SL195" s="10"/>
      <c r="SM195" s="10"/>
      <c r="SN195" s="10"/>
      <c r="SO195" s="10"/>
      <c r="SP195" s="10"/>
      <c r="SQ195" s="10"/>
      <c r="SR195" s="10"/>
      <c r="SS195" s="10"/>
      <c r="ST195" s="10"/>
      <c r="SU195" s="10"/>
      <c r="SV195" s="10"/>
      <c r="SW195" s="10"/>
      <c r="SX195" s="10"/>
      <c r="SY195" s="10"/>
      <c r="SZ195" s="10"/>
      <c r="TA195" s="10"/>
      <c r="TB195" s="10"/>
      <c r="TC195" s="10"/>
      <c r="TD195" s="10"/>
      <c r="TE195" s="10"/>
      <c r="TF195" s="10"/>
      <c r="TG195" s="10"/>
      <c r="TH195" s="10"/>
      <c r="TI195" s="10"/>
      <c r="TJ195" s="10"/>
      <c r="TK195" s="10"/>
      <c r="TL195" s="10"/>
      <c r="TM195" s="10"/>
      <c r="TN195" s="10"/>
      <c r="TO195" s="10"/>
      <c r="TP195" s="10"/>
      <c r="TQ195" s="10"/>
      <c r="TR195" s="10"/>
      <c r="TS195" s="10"/>
      <c r="TT195" s="10"/>
      <c r="TU195" s="10"/>
      <c r="TV195" s="10"/>
      <c r="TW195" s="10"/>
      <c r="TX195" s="10"/>
      <c r="TY195" s="10"/>
      <c r="TZ195" s="10"/>
      <c r="UA195" s="10"/>
      <c r="UB195" s="10"/>
      <c r="UC195" s="10"/>
      <c r="UD195" s="10"/>
      <c r="UE195" s="10"/>
      <c r="UF195" s="10"/>
      <c r="UG195" s="10"/>
      <c r="UH195" s="10"/>
      <c r="UI195" s="10"/>
      <c r="UJ195" s="10"/>
      <c r="UK195" s="10"/>
      <c r="UL195" s="10"/>
      <c r="UM195" s="10"/>
      <c r="UN195" s="10"/>
      <c r="UO195" s="10"/>
      <c r="UP195" s="10"/>
      <c r="UQ195" s="10"/>
      <c r="UR195" s="10"/>
      <c r="US195" s="10"/>
      <c r="UT195" s="10"/>
      <c r="UU195" s="10"/>
      <c r="UV195" s="10"/>
      <c r="UW195" s="10"/>
      <c r="UX195" s="10"/>
      <c r="UY195" s="10"/>
      <c r="UZ195" s="10"/>
      <c r="VA195" s="10"/>
      <c r="VB195" s="10"/>
      <c r="VC195" s="10"/>
      <c r="VD195" s="10"/>
      <c r="VE195" s="10"/>
      <c r="VF195" s="10"/>
      <c r="VG195" s="10"/>
      <c r="VH195" s="10"/>
      <c r="VI195" s="10"/>
      <c r="VJ195" s="10"/>
      <c r="VK195" s="10"/>
      <c r="VL195" s="10"/>
      <c r="VM195" s="10"/>
      <c r="VN195" s="10"/>
      <c r="VO195" s="10"/>
      <c r="VP195" s="10"/>
      <c r="VQ195" s="10"/>
      <c r="VR195" s="10"/>
      <c r="VS195" s="10"/>
      <c r="VT195" s="10"/>
      <c r="VU195" s="10"/>
      <c r="VV195" s="10"/>
      <c r="VW195" s="10"/>
      <c r="VX195" s="10"/>
      <c r="VY195" s="10"/>
      <c r="VZ195" s="10"/>
      <c r="WA195" s="10"/>
      <c r="WB195" s="10"/>
      <c r="WC195" s="10"/>
      <c r="WD195" s="10"/>
      <c r="WE195" s="10"/>
      <c r="WF195" s="10"/>
      <c r="WG195" s="10"/>
      <c r="WH195" s="10"/>
      <c r="WI195" s="10"/>
      <c r="WJ195" s="10"/>
      <c r="WK195" s="10"/>
      <c r="WL195" s="10"/>
      <c r="WM195" s="10"/>
      <c r="WN195" s="10"/>
      <c r="WO195" s="10"/>
      <c r="WP195" s="10"/>
      <c r="WQ195" s="10"/>
      <c r="WR195" s="10"/>
      <c r="WS195" s="10"/>
      <c r="WT195" s="10"/>
      <c r="WU195" s="10"/>
      <c r="WV195" s="10"/>
      <c r="WW195" s="10"/>
      <c r="WX195" s="10"/>
      <c r="WY195" s="10"/>
      <c r="WZ195" s="10"/>
      <c r="XA195" s="10"/>
      <c r="XB195" s="10"/>
      <c r="XC195" s="10"/>
      <c r="XD195" s="10"/>
      <c r="XE195" s="10"/>
      <c r="XF195" s="10"/>
      <c r="XG195" s="10"/>
      <c r="XH195" s="10"/>
      <c r="XI195" s="10"/>
      <c r="XJ195" s="10"/>
      <c r="XK195" s="10"/>
      <c r="XL195" s="10"/>
      <c r="XM195" s="10"/>
      <c r="XN195" s="10"/>
      <c r="XO195" s="10"/>
      <c r="XP195" s="10"/>
      <c r="XQ195" s="10"/>
      <c r="XR195" s="10"/>
      <c r="XS195" s="10"/>
      <c r="XT195" s="10"/>
      <c r="XU195" s="10"/>
      <c r="XV195" s="10"/>
      <c r="XW195" s="10"/>
      <c r="XX195" s="10"/>
      <c r="XY195" s="10"/>
      <c r="XZ195" s="10"/>
      <c r="YA195" s="10"/>
      <c r="YB195" s="10"/>
      <c r="YC195" s="10"/>
      <c r="YD195" s="10"/>
      <c r="YE195" s="10"/>
      <c r="YF195" s="10"/>
      <c r="YG195" s="10"/>
      <c r="YH195" s="10"/>
      <c r="YI195" s="10"/>
      <c r="YJ195" s="10"/>
      <c r="YK195" s="10"/>
      <c r="YL195" s="10"/>
      <c r="YM195" s="10"/>
      <c r="YN195" s="10"/>
      <c r="YO195" s="10"/>
      <c r="YP195" s="10"/>
      <c r="YQ195" s="10"/>
      <c r="YR195" s="10"/>
      <c r="YS195" s="10"/>
      <c r="YT195" s="10"/>
      <c r="YU195" s="10"/>
      <c r="YV195" s="10"/>
      <c r="YW195" s="10"/>
      <c r="YX195" s="10"/>
      <c r="YY195" s="10"/>
      <c r="YZ195" s="10"/>
      <c r="ZA195" s="10"/>
      <c r="ZB195" s="10"/>
      <c r="ZC195" s="10"/>
      <c r="ZD195" s="10"/>
      <c r="ZE195" s="10"/>
      <c r="ZF195" s="10"/>
      <c r="ZG195" s="10"/>
      <c r="ZH195" s="10"/>
      <c r="ZI195" s="10"/>
      <c r="ZJ195" s="10"/>
      <c r="ZK195" s="10"/>
      <c r="ZL195" s="10"/>
      <c r="ZM195" s="10"/>
      <c r="ZN195" s="10"/>
      <c r="ZO195" s="10"/>
      <c r="ZP195" s="10"/>
      <c r="ZQ195" s="10"/>
      <c r="ZR195" s="10"/>
      <c r="ZS195" s="10"/>
      <c r="ZT195" s="10"/>
      <c r="ZU195" s="10"/>
      <c r="ZV195" s="10"/>
      <c r="ZW195" s="10"/>
      <c r="ZX195" s="10"/>
      <c r="ZY195" s="10"/>
      <c r="ZZ195" s="10"/>
      <c r="AAA195" s="10"/>
      <c r="AAB195" s="10"/>
      <c r="AAC195" s="10"/>
      <c r="AAD195" s="10"/>
      <c r="AAE195" s="10"/>
      <c r="AAF195" s="10"/>
      <c r="AAG195" s="10"/>
      <c r="AAH195" s="10"/>
      <c r="AAI195" s="10"/>
      <c r="AAJ195" s="10"/>
      <c r="AAK195" s="10"/>
      <c r="AAL195" s="10"/>
      <c r="AAM195" s="10"/>
      <c r="AAN195" s="10"/>
      <c r="AAO195" s="10"/>
      <c r="AAP195" s="10"/>
      <c r="AAQ195" s="10"/>
      <c r="AAR195" s="10"/>
      <c r="AAS195" s="10"/>
      <c r="AAT195" s="10"/>
      <c r="AAU195" s="10"/>
      <c r="AAV195" s="10"/>
      <c r="AAW195" s="10"/>
      <c r="AAX195" s="10"/>
      <c r="AAY195" s="10"/>
      <c r="AAZ195" s="10"/>
      <c r="ABA195" s="10"/>
      <c r="ABB195" s="10"/>
      <c r="ABC195" s="10"/>
      <c r="ABD195" s="10"/>
      <c r="ABE195" s="10"/>
      <c r="ABF195" s="10"/>
      <c r="ABG195" s="10"/>
      <c r="ABH195" s="10"/>
      <c r="ABI195" s="10"/>
      <c r="ABJ195" s="10"/>
      <c r="ABK195" s="10"/>
      <c r="ABL195" s="10"/>
      <c r="ABM195" s="10"/>
      <c r="ABN195" s="10"/>
      <c r="ABO195" s="10"/>
      <c r="ABP195" s="10"/>
      <c r="ABQ195" s="10"/>
      <c r="ABR195" s="10"/>
      <c r="ABS195" s="10"/>
      <c r="ABT195" s="10"/>
      <c r="ABU195" s="10"/>
      <c r="ABV195" s="10"/>
      <c r="ABW195" s="10"/>
      <c r="ABX195" s="10"/>
      <c r="ABY195" s="10"/>
      <c r="ABZ195" s="10"/>
      <c r="ACA195" s="10"/>
      <c r="ACB195" s="10"/>
      <c r="ACC195" s="10"/>
      <c r="ACD195" s="10"/>
      <c r="ACE195" s="10"/>
      <c r="ACF195" s="10"/>
      <c r="ACG195" s="10"/>
      <c r="ACH195" s="10"/>
      <c r="ACI195" s="10"/>
      <c r="ACJ195" s="10"/>
      <c r="ACK195" s="10"/>
      <c r="ACL195" s="10"/>
      <c r="ACM195" s="10"/>
      <c r="ACN195" s="10"/>
      <c r="ACO195" s="10"/>
      <c r="ACP195" s="10"/>
      <c r="ACQ195" s="10"/>
      <c r="ACR195" s="10"/>
      <c r="ACS195" s="10"/>
      <c r="ACT195" s="10"/>
      <c r="ACU195" s="10"/>
      <c r="ACV195" s="10"/>
      <c r="ACW195" s="10"/>
      <c r="ACX195" s="10"/>
      <c r="ACY195" s="10"/>
      <c r="ACZ195" s="10"/>
      <c r="ADA195" s="10"/>
    </row>
    <row r="196" spans="1:781" s="106" customFormat="1" ht="15.6" x14ac:dyDescent="0.3">
      <c r="A196" s="60">
        <v>3</v>
      </c>
      <c r="B196" s="69" t="s">
        <v>606</v>
      </c>
      <c r="C196" s="46" t="s">
        <v>187</v>
      </c>
      <c r="D196" s="47"/>
      <c r="E196" s="47"/>
      <c r="F196" s="47">
        <v>5</v>
      </c>
      <c r="G196" s="104">
        <v>30000</v>
      </c>
      <c r="H196" s="47">
        <v>1</v>
      </c>
      <c r="I196" s="47" t="s">
        <v>45</v>
      </c>
      <c r="J196" s="47" t="s">
        <v>51</v>
      </c>
      <c r="K196" s="120">
        <v>114</v>
      </c>
      <c r="L196" s="50">
        <v>1986</v>
      </c>
      <c r="M196" s="117">
        <v>1986</v>
      </c>
      <c r="N196" s="52"/>
      <c r="O196" s="53"/>
      <c r="P196" s="53"/>
      <c r="Q196" s="54" t="s">
        <v>482</v>
      </c>
      <c r="R196" s="55"/>
      <c r="S196" s="56" t="s">
        <v>323</v>
      </c>
      <c r="T196" s="57" t="str">
        <f t="shared" si="32"/>
        <v>Sand</v>
      </c>
      <c r="U196" s="56"/>
      <c r="V196" s="56"/>
      <c r="W196" s="56"/>
      <c r="X196" s="56"/>
      <c r="Y196" s="56"/>
      <c r="Z196" s="56"/>
      <c r="AA196" s="56"/>
      <c r="AB196" s="10"/>
      <c r="AC196" s="58">
        <f t="shared" si="44"/>
        <v>0</v>
      </c>
      <c r="AD196" s="58">
        <f t="shared" si="34"/>
        <v>0</v>
      </c>
      <c r="AE196" s="58">
        <f t="shared" si="35"/>
        <v>0</v>
      </c>
      <c r="AF196" s="58">
        <f t="shared" si="43"/>
        <v>0</v>
      </c>
      <c r="AG196" s="59"/>
      <c r="AH196" s="59">
        <f t="shared" si="40"/>
        <v>0</v>
      </c>
      <c r="AI196" s="59">
        <f t="shared" si="41"/>
        <v>0</v>
      </c>
      <c r="AJ196" s="59">
        <f t="shared" si="42"/>
        <v>0</v>
      </c>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c r="IW196" s="10"/>
      <c r="IX196" s="10"/>
      <c r="IY196" s="10"/>
      <c r="IZ196" s="10"/>
      <c r="JA196" s="10"/>
      <c r="JB196" s="10"/>
      <c r="JC196" s="10"/>
      <c r="JD196" s="10"/>
      <c r="JE196" s="10"/>
      <c r="JF196" s="10"/>
      <c r="JG196" s="10"/>
      <c r="JH196" s="10"/>
      <c r="JI196" s="10"/>
      <c r="JJ196" s="10"/>
      <c r="JK196" s="10"/>
      <c r="JL196" s="10"/>
      <c r="JM196" s="10"/>
      <c r="JN196" s="10"/>
      <c r="JO196" s="10"/>
      <c r="JP196" s="10"/>
      <c r="JQ196" s="10"/>
      <c r="JR196" s="10"/>
      <c r="JS196" s="10"/>
      <c r="JT196" s="10"/>
      <c r="JU196" s="10"/>
      <c r="JV196" s="10"/>
      <c r="JW196" s="10"/>
      <c r="JX196" s="10"/>
      <c r="JY196" s="10"/>
      <c r="JZ196" s="10"/>
      <c r="KA196" s="10"/>
      <c r="KB196" s="10"/>
      <c r="KC196" s="10"/>
      <c r="KD196" s="10"/>
      <c r="KE196" s="10"/>
      <c r="KF196" s="10"/>
      <c r="KG196" s="10"/>
      <c r="KH196" s="10"/>
      <c r="KI196" s="10"/>
      <c r="KJ196" s="10"/>
      <c r="KK196" s="10"/>
      <c r="KL196" s="10"/>
      <c r="KM196" s="10"/>
      <c r="KN196" s="10"/>
      <c r="KO196" s="10"/>
      <c r="KP196" s="10"/>
      <c r="KQ196" s="10"/>
      <c r="KR196" s="10"/>
      <c r="KS196" s="10"/>
      <c r="KT196" s="10"/>
      <c r="KU196" s="10"/>
      <c r="KV196" s="10"/>
      <c r="KW196" s="10"/>
      <c r="KX196" s="10"/>
      <c r="KY196" s="10"/>
      <c r="KZ196" s="10"/>
      <c r="LA196" s="10"/>
      <c r="LB196" s="10"/>
      <c r="LC196" s="10"/>
      <c r="LD196" s="10"/>
      <c r="LE196" s="10"/>
      <c r="LF196" s="10"/>
      <c r="LG196" s="10"/>
      <c r="LH196" s="10"/>
      <c r="LI196" s="10"/>
      <c r="LJ196" s="10"/>
      <c r="LK196" s="10"/>
      <c r="LL196" s="10"/>
      <c r="LM196" s="10"/>
      <c r="LN196" s="10"/>
      <c r="LO196" s="10"/>
      <c r="LP196" s="10"/>
      <c r="LQ196" s="10"/>
      <c r="LR196" s="10"/>
      <c r="LS196" s="10"/>
      <c r="LT196" s="10"/>
      <c r="LU196" s="10"/>
      <c r="LV196" s="10"/>
      <c r="LW196" s="10"/>
      <c r="LX196" s="10"/>
      <c r="LY196" s="10"/>
      <c r="LZ196" s="10"/>
      <c r="MA196" s="10"/>
      <c r="MB196" s="10"/>
      <c r="MC196" s="10"/>
      <c r="MD196" s="10"/>
      <c r="ME196" s="10"/>
      <c r="MF196" s="10"/>
      <c r="MG196" s="10"/>
      <c r="MH196" s="10"/>
      <c r="MI196" s="10"/>
      <c r="MJ196" s="10"/>
      <c r="MK196" s="10"/>
      <c r="ML196" s="10"/>
      <c r="MM196" s="10"/>
      <c r="MN196" s="10"/>
      <c r="MO196" s="10"/>
      <c r="MP196" s="10"/>
      <c r="MQ196" s="10"/>
      <c r="MR196" s="10"/>
      <c r="MS196" s="10"/>
      <c r="MT196" s="10"/>
      <c r="MU196" s="10"/>
      <c r="MV196" s="10"/>
      <c r="MW196" s="10"/>
      <c r="MX196" s="10"/>
      <c r="MY196" s="10"/>
      <c r="MZ196" s="10"/>
      <c r="NA196" s="10"/>
      <c r="NB196" s="10"/>
      <c r="NC196" s="10"/>
      <c r="ND196" s="10"/>
      <c r="NE196" s="10"/>
      <c r="NF196" s="10"/>
      <c r="NG196" s="10"/>
      <c r="NH196" s="10"/>
      <c r="NI196" s="10"/>
      <c r="NJ196" s="10"/>
      <c r="NK196" s="10"/>
      <c r="NL196" s="10"/>
      <c r="NM196" s="10"/>
      <c r="NN196" s="10"/>
      <c r="NO196" s="10"/>
      <c r="NP196" s="10"/>
      <c r="NQ196" s="10"/>
      <c r="NR196" s="10"/>
      <c r="NS196" s="10"/>
      <c r="NT196" s="10"/>
      <c r="NU196" s="10"/>
      <c r="NV196" s="10"/>
      <c r="NW196" s="10"/>
      <c r="NX196" s="10"/>
      <c r="NY196" s="10"/>
      <c r="NZ196" s="10"/>
      <c r="OA196" s="10"/>
      <c r="OB196" s="10"/>
      <c r="OC196" s="10"/>
      <c r="OD196" s="10"/>
      <c r="OE196" s="10"/>
      <c r="OF196" s="10"/>
      <c r="OG196" s="10"/>
      <c r="OH196" s="10"/>
      <c r="OI196" s="10"/>
      <c r="OJ196" s="10"/>
      <c r="OK196" s="10"/>
      <c r="OL196" s="10"/>
      <c r="OM196" s="10"/>
      <c r="ON196" s="10"/>
      <c r="OO196" s="10"/>
      <c r="OP196" s="10"/>
      <c r="OQ196" s="10"/>
      <c r="OR196" s="10"/>
      <c r="OS196" s="10"/>
      <c r="OT196" s="10"/>
      <c r="OU196" s="10"/>
      <c r="OV196" s="10"/>
      <c r="OW196" s="10"/>
      <c r="OX196" s="10"/>
      <c r="OY196" s="10"/>
      <c r="OZ196" s="10"/>
      <c r="PA196" s="10"/>
      <c r="PB196" s="10"/>
      <c r="PC196" s="10"/>
      <c r="PD196" s="10"/>
      <c r="PE196" s="10"/>
      <c r="PF196" s="10"/>
      <c r="PG196" s="10"/>
      <c r="PH196" s="10"/>
      <c r="PI196" s="10"/>
      <c r="PJ196" s="10"/>
      <c r="PK196" s="10"/>
      <c r="PL196" s="10"/>
      <c r="PM196" s="10"/>
      <c r="PN196" s="10"/>
      <c r="PO196" s="10"/>
      <c r="PP196" s="10"/>
      <c r="PQ196" s="10"/>
      <c r="PR196" s="10"/>
      <c r="PS196" s="10"/>
      <c r="PT196" s="10"/>
      <c r="PU196" s="10"/>
      <c r="PV196" s="10"/>
      <c r="PW196" s="10"/>
      <c r="PX196" s="10"/>
      <c r="PY196" s="10"/>
      <c r="PZ196" s="10"/>
      <c r="QA196" s="10"/>
      <c r="QB196" s="10"/>
      <c r="QC196" s="10"/>
      <c r="QD196" s="10"/>
      <c r="QE196" s="10"/>
      <c r="QF196" s="10"/>
      <c r="QG196" s="10"/>
      <c r="QH196" s="10"/>
      <c r="QI196" s="10"/>
      <c r="QJ196" s="10"/>
      <c r="QK196" s="10"/>
      <c r="QL196" s="10"/>
      <c r="QM196" s="10"/>
      <c r="QN196" s="10"/>
      <c r="QO196" s="10"/>
      <c r="QP196" s="10"/>
      <c r="QQ196" s="10"/>
      <c r="QR196" s="10"/>
      <c r="QS196" s="10"/>
      <c r="QT196" s="10"/>
      <c r="QU196" s="10"/>
      <c r="QV196" s="10"/>
      <c r="QW196" s="10"/>
      <c r="QX196" s="10"/>
      <c r="QY196" s="10"/>
      <c r="QZ196" s="10"/>
      <c r="RA196" s="10"/>
      <c r="RB196" s="10"/>
      <c r="RC196" s="10"/>
      <c r="RD196" s="10"/>
      <c r="RE196" s="10"/>
      <c r="RF196" s="10"/>
      <c r="RG196" s="10"/>
      <c r="RH196" s="10"/>
      <c r="RI196" s="10"/>
      <c r="RJ196" s="10"/>
      <c r="RK196" s="10"/>
      <c r="RL196" s="10"/>
      <c r="RM196" s="10"/>
      <c r="RN196" s="10"/>
      <c r="RO196" s="10"/>
      <c r="RP196" s="10"/>
      <c r="RQ196" s="10"/>
      <c r="RR196" s="10"/>
      <c r="RS196" s="10"/>
      <c r="RT196" s="10"/>
      <c r="RU196" s="10"/>
      <c r="RV196" s="10"/>
      <c r="RW196" s="10"/>
      <c r="RX196" s="10"/>
      <c r="RY196" s="10"/>
      <c r="RZ196" s="10"/>
      <c r="SA196" s="10"/>
      <c r="SB196" s="10"/>
      <c r="SC196" s="10"/>
      <c r="SD196" s="10"/>
      <c r="SE196" s="10"/>
      <c r="SF196" s="10"/>
      <c r="SG196" s="10"/>
      <c r="SH196" s="10"/>
      <c r="SI196" s="10"/>
      <c r="SJ196" s="10"/>
      <c r="SK196" s="10"/>
      <c r="SL196" s="10"/>
      <c r="SM196" s="10"/>
      <c r="SN196" s="10"/>
      <c r="SO196" s="10"/>
      <c r="SP196" s="10"/>
      <c r="SQ196" s="10"/>
      <c r="SR196" s="10"/>
      <c r="SS196" s="10"/>
      <c r="ST196" s="10"/>
      <c r="SU196" s="10"/>
      <c r="SV196" s="10"/>
      <c r="SW196" s="10"/>
      <c r="SX196" s="10"/>
      <c r="SY196" s="10"/>
      <c r="SZ196" s="10"/>
      <c r="TA196" s="10"/>
      <c r="TB196" s="10"/>
      <c r="TC196" s="10"/>
      <c r="TD196" s="10"/>
      <c r="TE196" s="10"/>
      <c r="TF196" s="10"/>
      <c r="TG196" s="10"/>
      <c r="TH196" s="10"/>
      <c r="TI196" s="10"/>
      <c r="TJ196" s="10"/>
      <c r="TK196" s="10"/>
      <c r="TL196" s="10"/>
      <c r="TM196" s="10"/>
      <c r="TN196" s="10"/>
      <c r="TO196" s="10"/>
      <c r="TP196" s="10"/>
      <c r="TQ196" s="10"/>
      <c r="TR196" s="10"/>
      <c r="TS196" s="10"/>
      <c r="TT196" s="10"/>
      <c r="TU196" s="10"/>
      <c r="TV196" s="10"/>
      <c r="TW196" s="10"/>
      <c r="TX196" s="10"/>
      <c r="TY196" s="10"/>
      <c r="TZ196" s="10"/>
      <c r="UA196" s="10"/>
      <c r="UB196" s="10"/>
      <c r="UC196" s="10"/>
      <c r="UD196" s="10"/>
      <c r="UE196" s="10"/>
      <c r="UF196" s="10"/>
      <c r="UG196" s="10"/>
      <c r="UH196" s="10"/>
      <c r="UI196" s="10"/>
      <c r="UJ196" s="10"/>
      <c r="UK196" s="10"/>
      <c r="UL196" s="10"/>
      <c r="UM196" s="10"/>
      <c r="UN196" s="10"/>
      <c r="UO196" s="10"/>
      <c r="UP196" s="10"/>
      <c r="UQ196" s="10"/>
      <c r="UR196" s="10"/>
      <c r="US196" s="10"/>
      <c r="UT196" s="10"/>
      <c r="UU196" s="10"/>
      <c r="UV196" s="10"/>
      <c r="UW196" s="10"/>
      <c r="UX196" s="10"/>
      <c r="UY196" s="10"/>
      <c r="UZ196" s="10"/>
      <c r="VA196" s="10"/>
      <c r="VB196" s="10"/>
      <c r="VC196" s="10"/>
      <c r="VD196" s="10"/>
      <c r="VE196" s="10"/>
      <c r="VF196" s="10"/>
      <c r="VG196" s="10"/>
      <c r="VH196" s="10"/>
      <c r="VI196" s="10"/>
      <c r="VJ196" s="10"/>
      <c r="VK196" s="10"/>
      <c r="VL196" s="10"/>
      <c r="VM196" s="10"/>
      <c r="VN196" s="10"/>
      <c r="VO196" s="10"/>
      <c r="VP196" s="10"/>
      <c r="VQ196" s="10"/>
      <c r="VR196" s="10"/>
      <c r="VS196" s="10"/>
      <c r="VT196" s="10"/>
      <c r="VU196" s="10"/>
      <c r="VV196" s="10"/>
      <c r="VW196" s="10"/>
      <c r="VX196" s="10"/>
      <c r="VY196" s="10"/>
      <c r="VZ196" s="10"/>
      <c r="WA196" s="10"/>
      <c r="WB196" s="10"/>
      <c r="WC196" s="10"/>
      <c r="WD196" s="10"/>
      <c r="WE196" s="10"/>
      <c r="WF196" s="10"/>
      <c r="WG196" s="10"/>
      <c r="WH196" s="10"/>
      <c r="WI196" s="10"/>
      <c r="WJ196" s="10"/>
      <c r="WK196" s="10"/>
      <c r="WL196" s="10"/>
      <c r="WM196" s="10"/>
      <c r="WN196" s="10"/>
      <c r="WO196" s="10"/>
      <c r="WP196" s="10"/>
      <c r="WQ196" s="10"/>
      <c r="WR196" s="10"/>
      <c r="WS196" s="10"/>
      <c r="WT196" s="10"/>
      <c r="WU196" s="10"/>
      <c r="WV196" s="10"/>
      <c r="WW196" s="10"/>
      <c r="WX196" s="10"/>
      <c r="WY196" s="10"/>
      <c r="WZ196" s="10"/>
      <c r="XA196" s="10"/>
      <c r="XB196" s="10"/>
      <c r="XC196" s="10"/>
      <c r="XD196" s="10"/>
      <c r="XE196" s="10"/>
      <c r="XF196" s="10"/>
      <c r="XG196" s="10"/>
      <c r="XH196" s="10"/>
      <c r="XI196" s="10"/>
      <c r="XJ196" s="10"/>
      <c r="XK196" s="10"/>
      <c r="XL196" s="10"/>
      <c r="XM196" s="10"/>
      <c r="XN196" s="10"/>
      <c r="XO196" s="10"/>
      <c r="XP196" s="10"/>
      <c r="XQ196" s="10"/>
      <c r="XR196" s="10"/>
      <c r="XS196" s="10"/>
      <c r="XT196" s="10"/>
      <c r="XU196" s="10"/>
      <c r="XV196" s="10"/>
      <c r="XW196" s="10"/>
      <c r="XX196" s="10"/>
      <c r="XY196" s="10"/>
      <c r="XZ196" s="10"/>
      <c r="YA196" s="10"/>
      <c r="YB196" s="10"/>
      <c r="YC196" s="10"/>
      <c r="YD196" s="10"/>
      <c r="YE196" s="10"/>
      <c r="YF196" s="10"/>
      <c r="YG196" s="10"/>
      <c r="YH196" s="10"/>
      <c r="YI196" s="10"/>
      <c r="YJ196" s="10"/>
      <c r="YK196" s="10"/>
      <c r="YL196" s="10"/>
      <c r="YM196" s="10"/>
      <c r="YN196" s="10"/>
      <c r="YO196" s="10"/>
      <c r="YP196" s="10"/>
      <c r="YQ196" s="10"/>
      <c r="YR196" s="10"/>
      <c r="YS196" s="10"/>
      <c r="YT196" s="10"/>
      <c r="YU196" s="10"/>
      <c r="YV196" s="10"/>
      <c r="YW196" s="10"/>
      <c r="YX196" s="10"/>
      <c r="YY196" s="10"/>
      <c r="YZ196" s="10"/>
      <c r="ZA196" s="10"/>
      <c r="ZB196" s="10"/>
      <c r="ZC196" s="10"/>
      <c r="ZD196" s="10"/>
      <c r="ZE196" s="10"/>
      <c r="ZF196" s="10"/>
      <c r="ZG196" s="10"/>
      <c r="ZH196" s="10"/>
      <c r="ZI196" s="10"/>
      <c r="ZJ196" s="10"/>
      <c r="ZK196" s="10"/>
      <c r="ZL196" s="10"/>
      <c r="ZM196" s="10"/>
      <c r="ZN196" s="10"/>
      <c r="ZO196" s="10"/>
      <c r="ZP196" s="10"/>
      <c r="ZQ196" s="10"/>
      <c r="ZR196" s="10"/>
      <c r="ZS196" s="10"/>
      <c r="ZT196" s="10"/>
      <c r="ZU196" s="10"/>
      <c r="ZV196" s="10"/>
      <c r="ZW196" s="10"/>
      <c r="ZX196" s="10"/>
      <c r="ZY196" s="10"/>
      <c r="ZZ196" s="10"/>
      <c r="AAA196" s="10"/>
      <c r="AAB196" s="10"/>
      <c r="AAC196" s="10"/>
      <c r="AAD196" s="10"/>
      <c r="AAE196" s="10"/>
      <c r="AAF196" s="10"/>
      <c r="AAG196" s="10"/>
      <c r="AAH196" s="10"/>
      <c r="AAI196" s="10"/>
      <c r="AAJ196" s="10"/>
      <c r="AAK196" s="10"/>
      <c r="AAL196" s="10"/>
      <c r="AAM196" s="10"/>
      <c r="AAN196" s="10"/>
      <c r="AAO196" s="10"/>
      <c r="AAP196" s="10"/>
      <c r="AAQ196" s="10"/>
      <c r="AAR196" s="10"/>
      <c r="AAS196" s="10"/>
      <c r="AAT196" s="10"/>
      <c r="AAU196" s="10"/>
      <c r="AAV196" s="10"/>
      <c r="AAW196" s="10"/>
      <c r="AAX196" s="10"/>
      <c r="AAY196" s="10"/>
      <c r="AAZ196" s="10"/>
      <c r="ABA196" s="10"/>
      <c r="ABB196" s="10"/>
      <c r="ABC196" s="10"/>
      <c r="ABD196" s="10"/>
      <c r="ABE196" s="10"/>
      <c r="ABF196" s="10"/>
      <c r="ABG196" s="10"/>
      <c r="ABH196" s="10"/>
      <c r="ABI196" s="10"/>
      <c r="ABJ196" s="10"/>
      <c r="ABK196" s="10"/>
      <c r="ABL196" s="10"/>
      <c r="ABM196" s="10"/>
      <c r="ABN196" s="10"/>
      <c r="ABO196" s="10"/>
      <c r="ABP196" s="10"/>
      <c r="ABQ196" s="10"/>
      <c r="ABR196" s="10"/>
      <c r="ABS196" s="10"/>
      <c r="ABT196" s="10"/>
      <c r="ABU196" s="10"/>
      <c r="ABV196" s="10"/>
      <c r="ABW196" s="10"/>
      <c r="ABX196" s="10"/>
      <c r="ABY196" s="10"/>
      <c r="ABZ196" s="10"/>
      <c r="ACA196" s="10"/>
      <c r="ACB196" s="10"/>
      <c r="ACC196" s="10"/>
      <c r="ACD196" s="10"/>
      <c r="ACE196" s="10"/>
      <c r="ACF196" s="10"/>
      <c r="ACG196" s="10"/>
      <c r="ACH196" s="10"/>
      <c r="ACI196" s="10"/>
      <c r="ACJ196" s="10"/>
      <c r="ACK196" s="10"/>
      <c r="ACL196" s="10"/>
      <c r="ACM196" s="10"/>
      <c r="ACN196" s="10"/>
      <c r="ACO196" s="10"/>
      <c r="ACP196" s="10"/>
      <c r="ACQ196" s="10"/>
      <c r="ACR196" s="10"/>
      <c r="ACS196" s="10"/>
      <c r="ACT196" s="10"/>
      <c r="ACU196" s="10"/>
      <c r="ACV196" s="10"/>
      <c r="ACW196" s="10"/>
      <c r="ACX196" s="10"/>
      <c r="ACY196" s="10"/>
      <c r="ACZ196" s="10"/>
      <c r="ADA196" s="10"/>
    </row>
    <row r="197" spans="1:781" s="106" customFormat="1" ht="15.6" x14ac:dyDescent="0.3">
      <c r="A197" s="63">
        <v>2</v>
      </c>
      <c r="B197" s="69" t="s">
        <v>607</v>
      </c>
      <c r="C197" s="46" t="s">
        <v>97</v>
      </c>
      <c r="D197" s="47" t="s">
        <v>117</v>
      </c>
      <c r="E197" s="47" t="s">
        <v>135</v>
      </c>
      <c r="F197" s="47">
        <v>40</v>
      </c>
      <c r="G197" s="104">
        <v>1100000</v>
      </c>
      <c r="H197" s="47">
        <v>1</v>
      </c>
      <c r="I197" s="47" t="s">
        <v>45</v>
      </c>
      <c r="J197" s="47" t="s">
        <v>51</v>
      </c>
      <c r="K197" s="120"/>
      <c r="L197" s="50">
        <v>1985</v>
      </c>
      <c r="M197" s="122">
        <v>31284</v>
      </c>
      <c r="N197" s="52">
        <v>730000</v>
      </c>
      <c r="O197" s="53">
        <v>4.2</v>
      </c>
      <c r="P197" s="53"/>
      <c r="Q197" s="54" t="s">
        <v>608</v>
      </c>
      <c r="R197" s="55"/>
      <c r="S197" s="56"/>
      <c r="T197" s="57" t="str">
        <f t="shared" ref="T197:T229" si="45">C197</f>
        <v>Cu</v>
      </c>
      <c r="U197" s="56"/>
      <c r="V197" s="56"/>
      <c r="W197" s="56"/>
      <c r="X197" s="56"/>
      <c r="Y197" s="56"/>
      <c r="Z197" s="56"/>
      <c r="AA197" s="56"/>
      <c r="AB197" s="10"/>
      <c r="AC197" s="58"/>
      <c r="AD197" s="58"/>
      <c r="AE197" s="58"/>
      <c r="AF197" s="58"/>
      <c r="AG197" s="59"/>
      <c r="AH197" s="59"/>
      <c r="AI197" s="59"/>
      <c r="AJ197" s="59"/>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c r="IW197" s="10"/>
      <c r="IX197" s="10"/>
      <c r="IY197" s="10"/>
      <c r="IZ197" s="10"/>
      <c r="JA197" s="10"/>
      <c r="JB197" s="10"/>
      <c r="JC197" s="10"/>
      <c r="JD197" s="10"/>
      <c r="JE197" s="10"/>
      <c r="JF197" s="10"/>
      <c r="JG197" s="10"/>
      <c r="JH197" s="10"/>
      <c r="JI197" s="10"/>
      <c r="JJ197" s="10"/>
      <c r="JK197" s="10"/>
      <c r="JL197" s="10"/>
      <c r="JM197" s="10"/>
      <c r="JN197" s="10"/>
      <c r="JO197" s="10"/>
      <c r="JP197" s="10"/>
      <c r="JQ197" s="10"/>
      <c r="JR197" s="10"/>
      <c r="JS197" s="10"/>
      <c r="JT197" s="10"/>
      <c r="JU197" s="10"/>
      <c r="JV197" s="10"/>
      <c r="JW197" s="10"/>
      <c r="JX197" s="10"/>
      <c r="JY197" s="10"/>
      <c r="JZ197" s="10"/>
      <c r="KA197" s="10"/>
      <c r="KB197" s="10"/>
      <c r="KC197" s="10"/>
      <c r="KD197" s="10"/>
      <c r="KE197" s="10"/>
      <c r="KF197" s="10"/>
      <c r="KG197" s="10"/>
      <c r="KH197" s="10"/>
      <c r="KI197" s="10"/>
      <c r="KJ197" s="10"/>
      <c r="KK197" s="10"/>
      <c r="KL197" s="10"/>
      <c r="KM197" s="10"/>
      <c r="KN197" s="10"/>
      <c r="KO197" s="10"/>
      <c r="KP197" s="10"/>
      <c r="KQ197" s="10"/>
      <c r="KR197" s="10"/>
      <c r="KS197" s="10"/>
      <c r="KT197" s="10"/>
      <c r="KU197" s="10"/>
      <c r="KV197" s="10"/>
      <c r="KW197" s="10"/>
      <c r="KX197" s="10"/>
      <c r="KY197" s="10"/>
      <c r="KZ197" s="10"/>
      <c r="LA197" s="10"/>
      <c r="LB197" s="10"/>
      <c r="LC197" s="10"/>
      <c r="LD197" s="10"/>
      <c r="LE197" s="10"/>
      <c r="LF197" s="10"/>
      <c r="LG197" s="10"/>
      <c r="LH197" s="10"/>
      <c r="LI197" s="10"/>
      <c r="LJ197" s="10"/>
      <c r="LK197" s="10"/>
      <c r="LL197" s="10"/>
      <c r="LM197" s="10"/>
      <c r="LN197" s="10"/>
      <c r="LO197" s="10"/>
      <c r="LP197" s="10"/>
      <c r="LQ197" s="10"/>
      <c r="LR197" s="10"/>
      <c r="LS197" s="10"/>
      <c r="LT197" s="10"/>
      <c r="LU197" s="10"/>
      <c r="LV197" s="10"/>
      <c r="LW197" s="10"/>
      <c r="LX197" s="10"/>
      <c r="LY197" s="10"/>
      <c r="LZ197" s="10"/>
      <c r="MA197" s="10"/>
      <c r="MB197" s="10"/>
      <c r="MC197" s="10"/>
      <c r="MD197" s="10"/>
      <c r="ME197" s="10"/>
      <c r="MF197" s="10"/>
      <c r="MG197" s="10"/>
      <c r="MH197" s="10"/>
      <c r="MI197" s="10"/>
      <c r="MJ197" s="10"/>
      <c r="MK197" s="10"/>
      <c r="ML197" s="10"/>
      <c r="MM197" s="10"/>
      <c r="MN197" s="10"/>
      <c r="MO197" s="10"/>
      <c r="MP197" s="10"/>
      <c r="MQ197" s="10"/>
      <c r="MR197" s="10"/>
      <c r="MS197" s="10"/>
      <c r="MT197" s="10"/>
      <c r="MU197" s="10"/>
      <c r="MV197" s="10"/>
      <c r="MW197" s="10"/>
      <c r="MX197" s="10"/>
      <c r="MY197" s="10"/>
      <c r="MZ197" s="10"/>
      <c r="NA197" s="10"/>
      <c r="NB197" s="10"/>
      <c r="NC197" s="10"/>
      <c r="ND197" s="10"/>
      <c r="NE197" s="10"/>
      <c r="NF197" s="10"/>
      <c r="NG197" s="10"/>
      <c r="NH197" s="10"/>
      <c r="NI197" s="10"/>
      <c r="NJ197" s="10"/>
      <c r="NK197" s="10"/>
      <c r="NL197" s="10"/>
      <c r="NM197" s="10"/>
      <c r="NN197" s="10"/>
      <c r="NO197" s="10"/>
      <c r="NP197" s="10"/>
      <c r="NQ197" s="10"/>
      <c r="NR197" s="10"/>
      <c r="NS197" s="10"/>
      <c r="NT197" s="10"/>
      <c r="NU197" s="10"/>
      <c r="NV197" s="10"/>
      <c r="NW197" s="10"/>
      <c r="NX197" s="10"/>
      <c r="NY197" s="10"/>
      <c r="NZ197" s="10"/>
      <c r="OA197" s="10"/>
      <c r="OB197" s="10"/>
      <c r="OC197" s="10"/>
      <c r="OD197" s="10"/>
      <c r="OE197" s="10"/>
      <c r="OF197" s="10"/>
      <c r="OG197" s="10"/>
      <c r="OH197" s="10"/>
      <c r="OI197" s="10"/>
      <c r="OJ197" s="10"/>
      <c r="OK197" s="10"/>
      <c r="OL197" s="10"/>
      <c r="OM197" s="10"/>
      <c r="ON197" s="10"/>
      <c r="OO197" s="10"/>
      <c r="OP197" s="10"/>
      <c r="OQ197" s="10"/>
      <c r="OR197" s="10"/>
      <c r="OS197" s="10"/>
      <c r="OT197" s="10"/>
      <c r="OU197" s="10"/>
      <c r="OV197" s="10"/>
      <c r="OW197" s="10"/>
      <c r="OX197" s="10"/>
      <c r="OY197" s="10"/>
      <c r="OZ197" s="10"/>
      <c r="PA197" s="10"/>
      <c r="PB197" s="10"/>
      <c r="PC197" s="10"/>
      <c r="PD197" s="10"/>
      <c r="PE197" s="10"/>
      <c r="PF197" s="10"/>
      <c r="PG197" s="10"/>
      <c r="PH197" s="10"/>
      <c r="PI197" s="10"/>
      <c r="PJ197" s="10"/>
      <c r="PK197" s="10"/>
      <c r="PL197" s="10"/>
      <c r="PM197" s="10"/>
      <c r="PN197" s="10"/>
      <c r="PO197" s="10"/>
      <c r="PP197" s="10"/>
      <c r="PQ197" s="10"/>
      <c r="PR197" s="10"/>
      <c r="PS197" s="10"/>
      <c r="PT197" s="10"/>
      <c r="PU197" s="10"/>
      <c r="PV197" s="10"/>
      <c r="PW197" s="10"/>
      <c r="PX197" s="10"/>
      <c r="PY197" s="10"/>
      <c r="PZ197" s="10"/>
      <c r="QA197" s="10"/>
      <c r="QB197" s="10"/>
      <c r="QC197" s="10"/>
      <c r="QD197" s="10"/>
      <c r="QE197" s="10"/>
      <c r="QF197" s="10"/>
      <c r="QG197" s="10"/>
      <c r="QH197" s="10"/>
      <c r="QI197" s="10"/>
      <c r="QJ197" s="10"/>
      <c r="QK197" s="10"/>
      <c r="QL197" s="10"/>
      <c r="QM197" s="10"/>
      <c r="QN197" s="10"/>
      <c r="QO197" s="10"/>
      <c r="QP197" s="10"/>
      <c r="QQ197" s="10"/>
      <c r="QR197" s="10"/>
      <c r="QS197" s="10"/>
      <c r="QT197" s="10"/>
      <c r="QU197" s="10"/>
      <c r="QV197" s="10"/>
      <c r="QW197" s="10"/>
      <c r="QX197" s="10"/>
      <c r="QY197" s="10"/>
      <c r="QZ197" s="10"/>
      <c r="RA197" s="10"/>
      <c r="RB197" s="10"/>
      <c r="RC197" s="10"/>
      <c r="RD197" s="10"/>
      <c r="RE197" s="10"/>
      <c r="RF197" s="10"/>
      <c r="RG197" s="10"/>
      <c r="RH197" s="10"/>
      <c r="RI197" s="10"/>
      <c r="RJ197" s="10"/>
      <c r="RK197" s="10"/>
      <c r="RL197" s="10"/>
      <c r="RM197" s="10"/>
      <c r="RN197" s="10"/>
      <c r="RO197" s="10"/>
      <c r="RP197" s="10"/>
      <c r="RQ197" s="10"/>
      <c r="RR197" s="10"/>
      <c r="RS197" s="10"/>
      <c r="RT197" s="10"/>
      <c r="RU197" s="10"/>
      <c r="RV197" s="10"/>
      <c r="RW197" s="10"/>
      <c r="RX197" s="10"/>
      <c r="RY197" s="10"/>
      <c r="RZ197" s="10"/>
      <c r="SA197" s="10"/>
      <c r="SB197" s="10"/>
      <c r="SC197" s="10"/>
      <c r="SD197" s="10"/>
      <c r="SE197" s="10"/>
      <c r="SF197" s="10"/>
      <c r="SG197" s="10"/>
      <c r="SH197" s="10"/>
      <c r="SI197" s="10"/>
      <c r="SJ197" s="10"/>
      <c r="SK197" s="10"/>
      <c r="SL197" s="10"/>
      <c r="SM197" s="10"/>
      <c r="SN197" s="10"/>
      <c r="SO197" s="10"/>
      <c r="SP197" s="10"/>
      <c r="SQ197" s="10"/>
      <c r="SR197" s="10"/>
      <c r="SS197" s="10"/>
      <c r="ST197" s="10"/>
      <c r="SU197" s="10"/>
      <c r="SV197" s="10"/>
      <c r="SW197" s="10"/>
      <c r="SX197" s="10"/>
      <c r="SY197" s="10"/>
      <c r="SZ197" s="10"/>
      <c r="TA197" s="10"/>
      <c r="TB197" s="10"/>
      <c r="TC197" s="10"/>
      <c r="TD197" s="10"/>
      <c r="TE197" s="10"/>
      <c r="TF197" s="10"/>
      <c r="TG197" s="10"/>
      <c r="TH197" s="10"/>
      <c r="TI197" s="10"/>
      <c r="TJ197" s="10"/>
      <c r="TK197" s="10"/>
      <c r="TL197" s="10"/>
      <c r="TM197" s="10"/>
      <c r="TN197" s="10"/>
      <c r="TO197" s="10"/>
      <c r="TP197" s="10"/>
      <c r="TQ197" s="10"/>
      <c r="TR197" s="10"/>
      <c r="TS197" s="10"/>
      <c r="TT197" s="10"/>
      <c r="TU197" s="10"/>
      <c r="TV197" s="10"/>
      <c r="TW197" s="10"/>
      <c r="TX197" s="10"/>
      <c r="TY197" s="10"/>
      <c r="TZ197" s="10"/>
      <c r="UA197" s="10"/>
      <c r="UB197" s="10"/>
      <c r="UC197" s="10"/>
      <c r="UD197" s="10"/>
      <c r="UE197" s="10"/>
      <c r="UF197" s="10"/>
      <c r="UG197" s="10"/>
      <c r="UH197" s="10"/>
      <c r="UI197" s="10"/>
      <c r="UJ197" s="10"/>
      <c r="UK197" s="10"/>
      <c r="UL197" s="10"/>
      <c r="UM197" s="10"/>
      <c r="UN197" s="10"/>
      <c r="UO197" s="10"/>
      <c r="UP197" s="10"/>
      <c r="UQ197" s="10"/>
      <c r="UR197" s="10"/>
      <c r="US197" s="10"/>
      <c r="UT197" s="10"/>
      <c r="UU197" s="10"/>
      <c r="UV197" s="10"/>
      <c r="UW197" s="10"/>
      <c r="UX197" s="10"/>
      <c r="UY197" s="10"/>
      <c r="UZ197" s="10"/>
      <c r="VA197" s="10"/>
      <c r="VB197" s="10"/>
      <c r="VC197" s="10"/>
      <c r="VD197" s="10"/>
      <c r="VE197" s="10"/>
      <c r="VF197" s="10"/>
      <c r="VG197" s="10"/>
      <c r="VH197" s="10"/>
      <c r="VI197" s="10"/>
      <c r="VJ197" s="10"/>
      <c r="VK197" s="10"/>
      <c r="VL197" s="10"/>
      <c r="VM197" s="10"/>
      <c r="VN197" s="10"/>
      <c r="VO197" s="10"/>
      <c r="VP197" s="10"/>
      <c r="VQ197" s="10"/>
      <c r="VR197" s="10"/>
      <c r="VS197" s="10"/>
      <c r="VT197" s="10"/>
      <c r="VU197" s="10"/>
      <c r="VV197" s="10"/>
      <c r="VW197" s="10"/>
      <c r="VX197" s="10"/>
      <c r="VY197" s="10"/>
      <c r="VZ197" s="10"/>
      <c r="WA197" s="10"/>
      <c r="WB197" s="10"/>
      <c r="WC197" s="10"/>
      <c r="WD197" s="10"/>
      <c r="WE197" s="10"/>
      <c r="WF197" s="10"/>
      <c r="WG197" s="10"/>
      <c r="WH197" s="10"/>
      <c r="WI197" s="10"/>
      <c r="WJ197" s="10"/>
      <c r="WK197" s="10"/>
      <c r="WL197" s="10"/>
      <c r="WM197" s="10"/>
      <c r="WN197" s="10"/>
      <c r="WO197" s="10"/>
      <c r="WP197" s="10"/>
      <c r="WQ197" s="10"/>
      <c r="WR197" s="10"/>
      <c r="WS197" s="10"/>
      <c r="WT197" s="10"/>
      <c r="WU197" s="10"/>
      <c r="WV197" s="10"/>
      <c r="WW197" s="10"/>
      <c r="WX197" s="10"/>
      <c r="WY197" s="10"/>
      <c r="WZ197" s="10"/>
      <c r="XA197" s="10"/>
      <c r="XB197" s="10"/>
      <c r="XC197" s="10"/>
      <c r="XD197" s="10"/>
      <c r="XE197" s="10"/>
      <c r="XF197" s="10"/>
      <c r="XG197" s="10"/>
      <c r="XH197" s="10"/>
      <c r="XI197" s="10"/>
      <c r="XJ197" s="10"/>
      <c r="XK197" s="10"/>
      <c r="XL197" s="10"/>
      <c r="XM197" s="10"/>
      <c r="XN197" s="10"/>
      <c r="XO197" s="10"/>
      <c r="XP197" s="10"/>
      <c r="XQ197" s="10"/>
      <c r="XR197" s="10"/>
      <c r="XS197" s="10"/>
      <c r="XT197" s="10"/>
      <c r="XU197" s="10"/>
      <c r="XV197" s="10"/>
      <c r="XW197" s="10"/>
      <c r="XX197" s="10"/>
      <c r="XY197" s="10"/>
      <c r="XZ197" s="10"/>
      <c r="YA197" s="10"/>
      <c r="YB197" s="10"/>
      <c r="YC197" s="10"/>
      <c r="YD197" s="10"/>
      <c r="YE197" s="10"/>
      <c r="YF197" s="10"/>
      <c r="YG197" s="10"/>
      <c r="YH197" s="10"/>
      <c r="YI197" s="10"/>
      <c r="YJ197" s="10"/>
      <c r="YK197" s="10"/>
      <c r="YL197" s="10"/>
      <c r="YM197" s="10"/>
      <c r="YN197" s="10"/>
      <c r="YO197" s="10"/>
      <c r="YP197" s="10"/>
      <c r="YQ197" s="10"/>
      <c r="YR197" s="10"/>
      <c r="YS197" s="10"/>
      <c r="YT197" s="10"/>
      <c r="YU197" s="10"/>
      <c r="YV197" s="10"/>
      <c r="YW197" s="10"/>
      <c r="YX197" s="10"/>
      <c r="YY197" s="10"/>
      <c r="YZ197" s="10"/>
      <c r="ZA197" s="10"/>
      <c r="ZB197" s="10"/>
      <c r="ZC197" s="10"/>
      <c r="ZD197" s="10"/>
      <c r="ZE197" s="10"/>
      <c r="ZF197" s="10"/>
      <c r="ZG197" s="10"/>
      <c r="ZH197" s="10"/>
      <c r="ZI197" s="10"/>
      <c r="ZJ197" s="10"/>
      <c r="ZK197" s="10"/>
      <c r="ZL197" s="10"/>
      <c r="ZM197" s="10"/>
      <c r="ZN197" s="10"/>
      <c r="ZO197" s="10"/>
      <c r="ZP197" s="10"/>
      <c r="ZQ197" s="10"/>
      <c r="ZR197" s="10"/>
      <c r="ZS197" s="10"/>
      <c r="ZT197" s="10"/>
      <c r="ZU197" s="10"/>
      <c r="ZV197" s="10"/>
      <c r="ZW197" s="10"/>
      <c r="ZX197" s="10"/>
      <c r="ZY197" s="10"/>
      <c r="ZZ197" s="10"/>
      <c r="AAA197" s="10"/>
      <c r="AAB197" s="10"/>
      <c r="AAC197" s="10"/>
      <c r="AAD197" s="10"/>
      <c r="AAE197" s="10"/>
      <c r="AAF197" s="10"/>
      <c r="AAG197" s="10"/>
      <c r="AAH197" s="10"/>
      <c r="AAI197" s="10"/>
      <c r="AAJ197" s="10"/>
      <c r="AAK197" s="10"/>
      <c r="AAL197" s="10"/>
      <c r="AAM197" s="10"/>
      <c r="AAN197" s="10"/>
      <c r="AAO197" s="10"/>
      <c r="AAP197" s="10"/>
      <c r="AAQ197" s="10"/>
      <c r="AAR197" s="10"/>
      <c r="AAS197" s="10"/>
      <c r="AAT197" s="10"/>
      <c r="AAU197" s="10"/>
      <c r="AAV197" s="10"/>
      <c r="AAW197" s="10"/>
      <c r="AAX197" s="10"/>
      <c r="AAY197" s="10"/>
      <c r="AAZ197" s="10"/>
      <c r="ABA197" s="10"/>
      <c r="ABB197" s="10"/>
      <c r="ABC197" s="10"/>
      <c r="ABD197" s="10"/>
      <c r="ABE197" s="10"/>
      <c r="ABF197" s="10"/>
      <c r="ABG197" s="10"/>
      <c r="ABH197" s="10"/>
      <c r="ABI197" s="10"/>
      <c r="ABJ197" s="10"/>
      <c r="ABK197" s="10"/>
      <c r="ABL197" s="10"/>
      <c r="ABM197" s="10"/>
      <c r="ABN197" s="10"/>
      <c r="ABO197" s="10"/>
      <c r="ABP197" s="10"/>
      <c r="ABQ197" s="10"/>
      <c r="ABR197" s="10"/>
      <c r="ABS197" s="10"/>
      <c r="ABT197" s="10"/>
      <c r="ABU197" s="10"/>
      <c r="ABV197" s="10"/>
      <c r="ABW197" s="10"/>
      <c r="ABX197" s="10"/>
      <c r="ABY197" s="10"/>
      <c r="ABZ197" s="10"/>
      <c r="ACA197" s="10"/>
      <c r="ACB197" s="10"/>
      <c r="ACC197" s="10"/>
      <c r="ACD197" s="10"/>
      <c r="ACE197" s="10"/>
      <c r="ACF197" s="10"/>
      <c r="ACG197" s="10"/>
      <c r="ACH197" s="10"/>
      <c r="ACI197" s="10"/>
      <c r="ACJ197" s="10"/>
      <c r="ACK197" s="10"/>
      <c r="ACL197" s="10"/>
      <c r="ACM197" s="10"/>
      <c r="ACN197" s="10"/>
      <c r="ACO197" s="10"/>
      <c r="ACP197" s="10"/>
      <c r="ACQ197" s="10"/>
      <c r="ACR197" s="10"/>
      <c r="ACS197" s="10"/>
      <c r="ACT197" s="10"/>
      <c r="ACU197" s="10"/>
      <c r="ACV197" s="10"/>
      <c r="ACW197" s="10"/>
      <c r="ACX197" s="10"/>
      <c r="ACY197" s="10"/>
      <c r="ACZ197" s="10"/>
      <c r="ADA197" s="10"/>
    </row>
    <row r="198" spans="1:781" s="106" customFormat="1" ht="15.6" x14ac:dyDescent="0.3">
      <c r="A198" s="60">
        <v>3</v>
      </c>
      <c r="B198" s="69" t="s">
        <v>609</v>
      </c>
      <c r="C198" s="46" t="s">
        <v>187</v>
      </c>
      <c r="D198" s="47" t="s">
        <v>325</v>
      </c>
      <c r="E198" s="47" t="s">
        <v>256</v>
      </c>
      <c r="F198" s="47">
        <v>6</v>
      </c>
      <c r="G198" s="104">
        <v>38000</v>
      </c>
      <c r="H198" s="47">
        <v>1</v>
      </c>
      <c r="I198" s="47" t="s">
        <v>45</v>
      </c>
      <c r="J198" s="47" t="s">
        <v>51</v>
      </c>
      <c r="K198" s="120">
        <v>17</v>
      </c>
      <c r="L198" s="50">
        <v>1985</v>
      </c>
      <c r="M198" s="51">
        <v>31641</v>
      </c>
      <c r="N198" s="52">
        <v>11000</v>
      </c>
      <c r="O198" s="53">
        <v>0.8</v>
      </c>
      <c r="P198" s="53"/>
      <c r="Q198" s="54" t="s">
        <v>482</v>
      </c>
      <c r="R198" s="55"/>
      <c r="S198" s="56" t="s">
        <v>323</v>
      </c>
      <c r="T198" s="57" t="str">
        <f t="shared" si="45"/>
        <v>Sand</v>
      </c>
      <c r="U198" s="56"/>
      <c r="V198" s="56"/>
      <c r="W198" s="56"/>
      <c r="X198" s="56"/>
      <c r="Y198" s="56"/>
      <c r="Z198" s="56"/>
      <c r="AA198" s="56"/>
      <c r="AB198" s="10"/>
      <c r="AC198" s="58">
        <f t="shared" si="44"/>
        <v>5.7996902965381653E-3</v>
      </c>
      <c r="AD198" s="58">
        <f t="shared" ref="AD198:AD230" si="46">O198/39</f>
        <v>2.0512820512820513E-2</v>
      </c>
      <c r="AE198" s="58">
        <f t="shared" ref="AE198:AE230" si="47">P198/14</f>
        <v>0</v>
      </c>
      <c r="AF198" s="58">
        <f t="shared" si="43"/>
        <v>2.6312510809358678E-2</v>
      </c>
      <c r="AG198" s="59"/>
      <c r="AH198" s="59">
        <f t="shared" ref="AH198:AH227" si="48">IF(A198=1,AF198,0)</f>
        <v>0</v>
      </c>
      <c r="AI198" s="59">
        <f t="shared" ref="AI198:AI227" si="49">IF(A198=2,AF198,0)</f>
        <v>0</v>
      </c>
      <c r="AJ198" s="59">
        <f t="shared" ref="AJ198:AJ227" si="50">IF(A198=3,AF198,0)</f>
        <v>2.6312510809358678E-2</v>
      </c>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c r="IW198" s="10"/>
      <c r="IX198" s="10"/>
      <c r="IY198" s="10"/>
      <c r="IZ198" s="10"/>
      <c r="JA198" s="10"/>
      <c r="JB198" s="10"/>
      <c r="JC198" s="10"/>
      <c r="JD198" s="10"/>
      <c r="JE198" s="10"/>
      <c r="JF198" s="10"/>
      <c r="JG198" s="10"/>
      <c r="JH198" s="10"/>
      <c r="JI198" s="10"/>
      <c r="JJ198" s="10"/>
      <c r="JK198" s="10"/>
      <c r="JL198" s="10"/>
      <c r="JM198" s="10"/>
      <c r="JN198" s="10"/>
      <c r="JO198" s="10"/>
      <c r="JP198" s="10"/>
      <c r="JQ198" s="10"/>
      <c r="JR198" s="10"/>
      <c r="JS198" s="10"/>
      <c r="JT198" s="10"/>
      <c r="JU198" s="10"/>
      <c r="JV198" s="10"/>
      <c r="JW198" s="10"/>
      <c r="JX198" s="10"/>
      <c r="JY198" s="10"/>
      <c r="JZ198" s="10"/>
      <c r="KA198" s="10"/>
      <c r="KB198" s="10"/>
      <c r="KC198" s="10"/>
      <c r="KD198" s="10"/>
      <c r="KE198" s="10"/>
      <c r="KF198" s="10"/>
      <c r="KG198" s="10"/>
      <c r="KH198" s="10"/>
      <c r="KI198" s="10"/>
      <c r="KJ198" s="10"/>
      <c r="KK198" s="10"/>
      <c r="KL198" s="10"/>
      <c r="KM198" s="10"/>
      <c r="KN198" s="10"/>
      <c r="KO198" s="10"/>
      <c r="KP198" s="10"/>
      <c r="KQ198" s="10"/>
      <c r="KR198" s="10"/>
      <c r="KS198" s="10"/>
      <c r="KT198" s="10"/>
      <c r="KU198" s="10"/>
      <c r="KV198" s="10"/>
      <c r="KW198" s="10"/>
      <c r="KX198" s="10"/>
      <c r="KY198" s="10"/>
      <c r="KZ198" s="10"/>
      <c r="LA198" s="10"/>
      <c r="LB198" s="10"/>
      <c r="LC198" s="10"/>
      <c r="LD198" s="10"/>
      <c r="LE198" s="10"/>
      <c r="LF198" s="10"/>
      <c r="LG198" s="10"/>
      <c r="LH198" s="10"/>
      <c r="LI198" s="10"/>
      <c r="LJ198" s="10"/>
      <c r="LK198" s="10"/>
      <c r="LL198" s="10"/>
      <c r="LM198" s="10"/>
      <c r="LN198" s="10"/>
      <c r="LO198" s="10"/>
      <c r="LP198" s="10"/>
      <c r="LQ198" s="10"/>
      <c r="LR198" s="10"/>
      <c r="LS198" s="10"/>
      <c r="LT198" s="10"/>
      <c r="LU198" s="10"/>
      <c r="LV198" s="10"/>
      <c r="LW198" s="10"/>
      <c r="LX198" s="10"/>
      <c r="LY198" s="10"/>
      <c r="LZ198" s="10"/>
      <c r="MA198" s="10"/>
      <c r="MB198" s="10"/>
      <c r="MC198" s="10"/>
      <c r="MD198" s="10"/>
      <c r="ME198" s="10"/>
      <c r="MF198" s="10"/>
      <c r="MG198" s="10"/>
      <c r="MH198" s="10"/>
      <c r="MI198" s="10"/>
      <c r="MJ198" s="10"/>
      <c r="MK198" s="10"/>
      <c r="ML198" s="10"/>
      <c r="MM198" s="10"/>
      <c r="MN198" s="10"/>
      <c r="MO198" s="10"/>
      <c r="MP198" s="10"/>
      <c r="MQ198" s="10"/>
      <c r="MR198" s="10"/>
      <c r="MS198" s="10"/>
      <c r="MT198" s="10"/>
      <c r="MU198" s="10"/>
      <c r="MV198" s="10"/>
      <c r="MW198" s="10"/>
      <c r="MX198" s="10"/>
      <c r="MY198" s="10"/>
      <c r="MZ198" s="10"/>
      <c r="NA198" s="10"/>
      <c r="NB198" s="10"/>
      <c r="NC198" s="10"/>
      <c r="ND198" s="10"/>
      <c r="NE198" s="10"/>
      <c r="NF198" s="10"/>
      <c r="NG198" s="10"/>
      <c r="NH198" s="10"/>
      <c r="NI198" s="10"/>
      <c r="NJ198" s="10"/>
      <c r="NK198" s="10"/>
      <c r="NL198" s="10"/>
      <c r="NM198" s="10"/>
      <c r="NN198" s="10"/>
      <c r="NO198" s="10"/>
      <c r="NP198" s="10"/>
      <c r="NQ198" s="10"/>
      <c r="NR198" s="10"/>
      <c r="NS198" s="10"/>
      <c r="NT198" s="10"/>
      <c r="NU198" s="10"/>
      <c r="NV198" s="10"/>
      <c r="NW198" s="10"/>
      <c r="NX198" s="10"/>
      <c r="NY198" s="10"/>
      <c r="NZ198" s="10"/>
      <c r="OA198" s="10"/>
      <c r="OB198" s="10"/>
      <c r="OC198" s="10"/>
      <c r="OD198" s="10"/>
      <c r="OE198" s="10"/>
      <c r="OF198" s="10"/>
      <c r="OG198" s="10"/>
      <c r="OH198" s="10"/>
      <c r="OI198" s="10"/>
      <c r="OJ198" s="10"/>
      <c r="OK198" s="10"/>
      <c r="OL198" s="10"/>
      <c r="OM198" s="10"/>
      <c r="ON198" s="10"/>
      <c r="OO198" s="10"/>
      <c r="OP198" s="10"/>
      <c r="OQ198" s="10"/>
      <c r="OR198" s="10"/>
      <c r="OS198" s="10"/>
      <c r="OT198" s="10"/>
      <c r="OU198" s="10"/>
      <c r="OV198" s="10"/>
      <c r="OW198" s="10"/>
      <c r="OX198" s="10"/>
      <c r="OY198" s="10"/>
      <c r="OZ198" s="10"/>
      <c r="PA198" s="10"/>
      <c r="PB198" s="10"/>
      <c r="PC198" s="10"/>
      <c r="PD198" s="10"/>
      <c r="PE198" s="10"/>
      <c r="PF198" s="10"/>
      <c r="PG198" s="10"/>
      <c r="PH198" s="10"/>
      <c r="PI198" s="10"/>
      <c r="PJ198" s="10"/>
      <c r="PK198" s="10"/>
      <c r="PL198" s="10"/>
      <c r="PM198" s="10"/>
      <c r="PN198" s="10"/>
      <c r="PO198" s="10"/>
      <c r="PP198" s="10"/>
      <c r="PQ198" s="10"/>
      <c r="PR198" s="10"/>
      <c r="PS198" s="10"/>
      <c r="PT198" s="10"/>
      <c r="PU198" s="10"/>
      <c r="PV198" s="10"/>
      <c r="PW198" s="10"/>
      <c r="PX198" s="10"/>
      <c r="PY198" s="10"/>
      <c r="PZ198" s="10"/>
      <c r="QA198" s="10"/>
      <c r="QB198" s="10"/>
      <c r="QC198" s="10"/>
      <c r="QD198" s="10"/>
      <c r="QE198" s="10"/>
      <c r="QF198" s="10"/>
      <c r="QG198" s="10"/>
      <c r="QH198" s="10"/>
      <c r="QI198" s="10"/>
      <c r="QJ198" s="10"/>
      <c r="QK198" s="10"/>
      <c r="QL198" s="10"/>
      <c r="QM198" s="10"/>
      <c r="QN198" s="10"/>
      <c r="QO198" s="10"/>
      <c r="QP198" s="10"/>
      <c r="QQ198" s="10"/>
      <c r="QR198" s="10"/>
      <c r="QS198" s="10"/>
      <c r="QT198" s="10"/>
      <c r="QU198" s="10"/>
      <c r="QV198" s="10"/>
      <c r="QW198" s="10"/>
      <c r="QX198" s="10"/>
      <c r="QY198" s="10"/>
      <c r="QZ198" s="10"/>
      <c r="RA198" s="10"/>
      <c r="RB198" s="10"/>
      <c r="RC198" s="10"/>
      <c r="RD198" s="10"/>
      <c r="RE198" s="10"/>
      <c r="RF198" s="10"/>
      <c r="RG198" s="10"/>
      <c r="RH198" s="10"/>
      <c r="RI198" s="10"/>
      <c r="RJ198" s="10"/>
      <c r="RK198" s="10"/>
      <c r="RL198" s="10"/>
      <c r="RM198" s="10"/>
      <c r="RN198" s="10"/>
      <c r="RO198" s="10"/>
      <c r="RP198" s="10"/>
      <c r="RQ198" s="10"/>
      <c r="RR198" s="10"/>
      <c r="RS198" s="10"/>
      <c r="RT198" s="10"/>
      <c r="RU198" s="10"/>
      <c r="RV198" s="10"/>
      <c r="RW198" s="10"/>
      <c r="RX198" s="10"/>
      <c r="RY198" s="10"/>
      <c r="RZ198" s="10"/>
      <c r="SA198" s="10"/>
      <c r="SB198" s="10"/>
      <c r="SC198" s="10"/>
      <c r="SD198" s="10"/>
      <c r="SE198" s="10"/>
      <c r="SF198" s="10"/>
      <c r="SG198" s="10"/>
      <c r="SH198" s="10"/>
      <c r="SI198" s="10"/>
      <c r="SJ198" s="10"/>
      <c r="SK198" s="10"/>
      <c r="SL198" s="10"/>
      <c r="SM198" s="10"/>
      <c r="SN198" s="10"/>
      <c r="SO198" s="10"/>
      <c r="SP198" s="10"/>
      <c r="SQ198" s="10"/>
      <c r="SR198" s="10"/>
      <c r="SS198" s="10"/>
      <c r="ST198" s="10"/>
      <c r="SU198" s="10"/>
      <c r="SV198" s="10"/>
      <c r="SW198" s="10"/>
      <c r="SX198" s="10"/>
      <c r="SY198" s="10"/>
      <c r="SZ198" s="10"/>
      <c r="TA198" s="10"/>
      <c r="TB198" s="10"/>
      <c r="TC198" s="10"/>
      <c r="TD198" s="10"/>
      <c r="TE198" s="10"/>
      <c r="TF198" s="10"/>
      <c r="TG198" s="10"/>
      <c r="TH198" s="10"/>
      <c r="TI198" s="10"/>
      <c r="TJ198" s="10"/>
      <c r="TK198" s="10"/>
      <c r="TL198" s="10"/>
      <c r="TM198" s="10"/>
      <c r="TN198" s="10"/>
      <c r="TO198" s="10"/>
      <c r="TP198" s="10"/>
      <c r="TQ198" s="10"/>
      <c r="TR198" s="10"/>
      <c r="TS198" s="10"/>
      <c r="TT198" s="10"/>
      <c r="TU198" s="10"/>
      <c r="TV198" s="10"/>
      <c r="TW198" s="10"/>
      <c r="TX198" s="10"/>
      <c r="TY198" s="10"/>
      <c r="TZ198" s="10"/>
      <c r="UA198" s="10"/>
      <c r="UB198" s="10"/>
      <c r="UC198" s="10"/>
      <c r="UD198" s="10"/>
      <c r="UE198" s="10"/>
      <c r="UF198" s="10"/>
      <c r="UG198" s="10"/>
      <c r="UH198" s="10"/>
      <c r="UI198" s="10"/>
      <c r="UJ198" s="10"/>
      <c r="UK198" s="10"/>
      <c r="UL198" s="10"/>
      <c r="UM198" s="10"/>
      <c r="UN198" s="10"/>
      <c r="UO198" s="10"/>
      <c r="UP198" s="10"/>
      <c r="UQ198" s="10"/>
      <c r="UR198" s="10"/>
      <c r="US198" s="10"/>
      <c r="UT198" s="10"/>
      <c r="UU198" s="10"/>
      <c r="UV198" s="10"/>
      <c r="UW198" s="10"/>
      <c r="UX198" s="10"/>
      <c r="UY198" s="10"/>
      <c r="UZ198" s="10"/>
      <c r="VA198" s="10"/>
      <c r="VB198" s="10"/>
      <c r="VC198" s="10"/>
      <c r="VD198" s="10"/>
      <c r="VE198" s="10"/>
      <c r="VF198" s="10"/>
      <c r="VG198" s="10"/>
      <c r="VH198" s="10"/>
      <c r="VI198" s="10"/>
      <c r="VJ198" s="10"/>
      <c r="VK198" s="10"/>
      <c r="VL198" s="10"/>
      <c r="VM198" s="10"/>
      <c r="VN198" s="10"/>
      <c r="VO198" s="10"/>
      <c r="VP198" s="10"/>
      <c r="VQ198" s="10"/>
      <c r="VR198" s="10"/>
      <c r="VS198" s="10"/>
      <c r="VT198" s="10"/>
      <c r="VU198" s="10"/>
      <c r="VV198" s="10"/>
      <c r="VW198" s="10"/>
      <c r="VX198" s="10"/>
      <c r="VY198" s="10"/>
      <c r="VZ198" s="10"/>
      <c r="WA198" s="10"/>
      <c r="WB198" s="10"/>
      <c r="WC198" s="10"/>
      <c r="WD198" s="10"/>
      <c r="WE198" s="10"/>
      <c r="WF198" s="10"/>
      <c r="WG198" s="10"/>
      <c r="WH198" s="10"/>
      <c r="WI198" s="10"/>
      <c r="WJ198" s="10"/>
      <c r="WK198" s="10"/>
      <c r="WL198" s="10"/>
      <c r="WM198" s="10"/>
      <c r="WN198" s="10"/>
      <c r="WO198" s="10"/>
      <c r="WP198" s="10"/>
      <c r="WQ198" s="10"/>
      <c r="WR198" s="10"/>
      <c r="WS198" s="10"/>
      <c r="WT198" s="10"/>
      <c r="WU198" s="10"/>
      <c r="WV198" s="10"/>
      <c r="WW198" s="10"/>
      <c r="WX198" s="10"/>
      <c r="WY198" s="10"/>
      <c r="WZ198" s="10"/>
      <c r="XA198" s="10"/>
      <c r="XB198" s="10"/>
      <c r="XC198" s="10"/>
      <c r="XD198" s="10"/>
      <c r="XE198" s="10"/>
      <c r="XF198" s="10"/>
      <c r="XG198" s="10"/>
      <c r="XH198" s="10"/>
      <c r="XI198" s="10"/>
      <c r="XJ198" s="10"/>
      <c r="XK198" s="10"/>
      <c r="XL198" s="10"/>
      <c r="XM198" s="10"/>
      <c r="XN198" s="10"/>
      <c r="XO198" s="10"/>
      <c r="XP198" s="10"/>
      <c r="XQ198" s="10"/>
      <c r="XR198" s="10"/>
      <c r="XS198" s="10"/>
      <c r="XT198" s="10"/>
      <c r="XU198" s="10"/>
      <c r="XV198" s="10"/>
      <c r="XW198" s="10"/>
      <c r="XX198" s="10"/>
      <c r="XY198" s="10"/>
      <c r="XZ198" s="10"/>
      <c r="YA198" s="10"/>
      <c r="YB198" s="10"/>
      <c r="YC198" s="10"/>
      <c r="YD198" s="10"/>
      <c r="YE198" s="10"/>
      <c r="YF198" s="10"/>
      <c r="YG198" s="10"/>
      <c r="YH198" s="10"/>
      <c r="YI198" s="10"/>
      <c r="YJ198" s="10"/>
      <c r="YK198" s="10"/>
      <c r="YL198" s="10"/>
      <c r="YM198" s="10"/>
      <c r="YN198" s="10"/>
      <c r="YO198" s="10"/>
      <c r="YP198" s="10"/>
      <c r="YQ198" s="10"/>
      <c r="YR198" s="10"/>
      <c r="YS198" s="10"/>
      <c r="YT198" s="10"/>
      <c r="YU198" s="10"/>
      <c r="YV198" s="10"/>
      <c r="YW198" s="10"/>
      <c r="YX198" s="10"/>
      <c r="YY198" s="10"/>
      <c r="YZ198" s="10"/>
      <c r="ZA198" s="10"/>
      <c r="ZB198" s="10"/>
      <c r="ZC198" s="10"/>
      <c r="ZD198" s="10"/>
      <c r="ZE198" s="10"/>
      <c r="ZF198" s="10"/>
      <c r="ZG198" s="10"/>
      <c r="ZH198" s="10"/>
      <c r="ZI198" s="10"/>
      <c r="ZJ198" s="10"/>
      <c r="ZK198" s="10"/>
      <c r="ZL198" s="10"/>
      <c r="ZM198" s="10"/>
      <c r="ZN198" s="10"/>
      <c r="ZO198" s="10"/>
      <c r="ZP198" s="10"/>
      <c r="ZQ198" s="10"/>
      <c r="ZR198" s="10"/>
      <c r="ZS198" s="10"/>
      <c r="ZT198" s="10"/>
      <c r="ZU198" s="10"/>
      <c r="ZV198" s="10"/>
      <c r="ZW198" s="10"/>
      <c r="ZX198" s="10"/>
      <c r="ZY198" s="10"/>
      <c r="ZZ198" s="10"/>
      <c r="AAA198" s="10"/>
      <c r="AAB198" s="10"/>
      <c r="AAC198" s="10"/>
      <c r="AAD198" s="10"/>
      <c r="AAE198" s="10"/>
      <c r="AAF198" s="10"/>
      <c r="AAG198" s="10"/>
      <c r="AAH198" s="10"/>
      <c r="AAI198" s="10"/>
      <c r="AAJ198" s="10"/>
      <c r="AAK198" s="10"/>
      <c r="AAL198" s="10"/>
      <c r="AAM198" s="10"/>
      <c r="AAN198" s="10"/>
      <c r="AAO198" s="10"/>
      <c r="AAP198" s="10"/>
      <c r="AAQ198" s="10"/>
      <c r="AAR198" s="10"/>
      <c r="AAS198" s="10"/>
      <c r="AAT198" s="10"/>
      <c r="AAU198" s="10"/>
      <c r="AAV198" s="10"/>
      <c r="AAW198" s="10"/>
      <c r="AAX198" s="10"/>
      <c r="AAY198" s="10"/>
      <c r="AAZ198" s="10"/>
      <c r="ABA198" s="10"/>
      <c r="ABB198" s="10"/>
      <c r="ABC198" s="10"/>
      <c r="ABD198" s="10"/>
      <c r="ABE198" s="10"/>
      <c r="ABF198" s="10"/>
      <c r="ABG198" s="10"/>
      <c r="ABH198" s="10"/>
      <c r="ABI198" s="10"/>
      <c r="ABJ198" s="10"/>
      <c r="ABK198" s="10"/>
      <c r="ABL198" s="10"/>
      <c r="ABM198" s="10"/>
      <c r="ABN198" s="10"/>
      <c r="ABO198" s="10"/>
      <c r="ABP198" s="10"/>
      <c r="ABQ198" s="10"/>
      <c r="ABR198" s="10"/>
      <c r="ABS198" s="10"/>
      <c r="ABT198" s="10"/>
      <c r="ABU198" s="10"/>
      <c r="ABV198" s="10"/>
      <c r="ABW198" s="10"/>
      <c r="ABX198" s="10"/>
      <c r="ABY198" s="10"/>
      <c r="ABZ198" s="10"/>
      <c r="ACA198" s="10"/>
      <c r="ACB198" s="10"/>
      <c r="ACC198" s="10"/>
      <c r="ACD198" s="10"/>
      <c r="ACE198" s="10"/>
      <c r="ACF198" s="10"/>
      <c r="ACG198" s="10"/>
      <c r="ACH198" s="10"/>
      <c r="ACI198" s="10"/>
      <c r="ACJ198" s="10"/>
      <c r="ACK198" s="10"/>
      <c r="ACL198" s="10"/>
      <c r="ACM198" s="10"/>
      <c r="ACN198" s="10"/>
      <c r="ACO198" s="10"/>
      <c r="ACP198" s="10"/>
      <c r="ACQ198" s="10"/>
      <c r="ACR198" s="10"/>
      <c r="ACS198" s="10"/>
      <c r="ACT198" s="10"/>
      <c r="ACU198" s="10"/>
      <c r="ACV198" s="10"/>
      <c r="ACW198" s="10"/>
      <c r="ACX198" s="10"/>
      <c r="ACY198" s="10"/>
      <c r="ACZ198" s="10"/>
      <c r="ADA198" s="10"/>
    </row>
    <row r="199" spans="1:781" s="106" customFormat="1" ht="24" x14ac:dyDescent="0.3">
      <c r="A199" s="82">
        <v>1</v>
      </c>
      <c r="B199" s="69" t="s">
        <v>610</v>
      </c>
      <c r="C199" s="46" t="s">
        <v>336</v>
      </c>
      <c r="D199" s="47" t="s">
        <v>117</v>
      </c>
      <c r="E199" s="47" t="s">
        <v>302</v>
      </c>
      <c r="F199" s="47">
        <v>29.5</v>
      </c>
      <c r="G199" s="104">
        <v>400000</v>
      </c>
      <c r="H199" s="47">
        <v>1</v>
      </c>
      <c r="I199" s="47" t="s">
        <v>45</v>
      </c>
      <c r="J199" s="47" t="s">
        <v>75</v>
      </c>
      <c r="K199" s="120">
        <v>117</v>
      </c>
      <c r="L199" s="50">
        <v>1985</v>
      </c>
      <c r="M199" s="51">
        <v>31247</v>
      </c>
      <c r="N199" s="52">
        <v>180000</v>
      </c>
      <c r="O199" s="53">
        <v>4.2</v>
      </c>
      <c r="P199" s="53">
        <v>269</v>
      </c>
      <c r="Q199" s="54" t="s">
        <v>611</v>
      </c>
      <c r="R199" s="55" t="s">
        <v>612</v>
      </c>
      <c r="S199" s="56"/>
      <c r="T199" s="57" t="str">
        <f t="shared" si="45"/>
        <v>F</v>
      </c>
      <c r="U199" s="56"/>
      <c r="V199" s="56"/>
      <c r="W199" s="56"/>
      <c r="X199" s="56"/>
      <c r="Y199" s="56"/>
      <c r="Z199" s="56">
        <v>1.5</v>
      </c>
      <c r="AA199" s="56"/>
      <c r="AB199" s="10"/>
      <c r="AC199" s="58">
        <f t="shared" si="44"/>
        <v>9.4904023034260876E-2</v>
      </c>
      <c r="AD199" s="58">
        <f t="shared" si="46"/>
        <v>0.1076923076923077</v>
      </c>
      <c r="AE199" s="58">
        <f t="shared" si="47"/>
        <v>19.214285714285715</v>
      </c>
      <c r="AF199" s="58">
        <f t="shared" ref="AF199:AF227" si="51">SUM(AC199:AE199)</f>
        <v>19.416882045012283</v>
      </c>
      <c r="AG199" s="59"/>
      <c r="AH199" s="59">
        <f t="shared" si="48"/>
        <v>19.416882045012283</v>
      </c>
      <c r="AI199" s="59">
        <f t="shared" si="49"/>
        <v>0</v>
      </c>
      <c r="AJ199" s="59">
        <f t="shared" si="50"/>
        <v>0</v>
      </c>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c r="IW199" s="10"/>
      <c r="IX199" s="10"/>
      <c r="IY199" s="10"/>
      <c r="IZ199" s="10"/>
      <c r="JA199" s="10"/>
      <c r="JB199" s="10"/>
      <c r="JC199" s="10"/>
      <c r="JD199" s="10"/>
      <c r="JE199" s="10"/>
      <c r="JF199" s="10"/>
      <c r="JG199" s="10"/>
      <c r="JH199" s="10"/>
      <c r="JI199" s="10"/>
      <c r="JJ199" s="10"/>
      <c r="JK199" s="10"/>
      <c r="JL199" s="10"/>
      <c r="JM199" s="10"/>
      <c r="JN199" s="10"/>
      <c r="JO199" s="10"/>
      <c r="JP199" s="10"/>
      <c r="JQ199" s="10"/>
      <c r="JR199" s="10"/>
      <c r="JS199" s="10"/>
      <c r="JT199" s="10"/>
      <c r="JU199" s="10"/>
      <c r="JV199" s="10"/>
      <c r="JW199" s="10"/>
      <c r="JX199" s="10"/>
      <c r="JY199" s="10"/>
      <c r="JZ199" s="10"/>
      <c r="KA199" s="10"/>
      <c r="KB199" s="10"/>
      <c r="KC199" s="10"/>
      <c r="KD199" s="10"/>
      <c r="KE199" s="10"/>
      <c r="KF199" s="10"/>
      <c r="KG199" s="10"/>
      <c r="KH199" s="10"/>
      <c r="KI199" s="10"/>
      <c r="KJ199" s="10"/>
      <c r="KK199" s="10"/>
      <c r="KL199" s="10"/>
      <c r="KM199" s="10"/>
      <c r="KN199" s="10"/>
      <c r="KO199" s="10"/>
      <c r="KP199" s="10"/>
      <c r="KQ199" s="10"/>
      <c r="KR199" s="10"/>
      <c r="KS199" s="10"/>
      <c r="KT199" s="10"/>
      <c r="KU199" s="10"/>
      <c r="KV199" s="10"/>
      <c r="KW199" s="10"/>
      <c r="KX199" s="10"/>
      <c r="KY199" s="10"/>
      <c r="KZ199" s="10"/>
      <c r="LA199" s="10"/>
      <c r="LB199" s="10"/>
      <c r="LC199" s="10"/>
      <c r="LD199" s="10"/>
      <c r="LE199" s="10"/>
      <c r="LF199" s="10"/>
      <c r="LG199" s="10"/>
      <c r="LH199" s="10"/>
      <c r="LI199" s="10"/>
      <c r="LJ199" s="10"/>
      <c r="LK199" s="10"/>
      <c r="LL199" s="10"/>
      <c r="LM199" s="10"/>
      <c r="LN199" s="10"/>
      <c r="LO199" s="10"/>
      <c r="LP199" s="10"/>
      <c r="LQ199" s="10"/>
      <c r="LR199" s="10"/>
      <c r="LS199" s="10"/>
      <c r="LT199" s="10"/>
      <c r="LU199" s="10"/>
      <c r="LV199" s="10"/>
      <c r="LW199" s="10"/>
      <c r="LX199" s="10"/>
      <c r="LY199" s="10"/>
      <c r="LZ199" s="10"/>
      <c r="MA199" s="10"/>
      <c r="MB199" s="10"/>
      <c r="MC199" s="10"/>
      <c r="MD199" s="10"/>
      <c r="ME199" s="10"/>
      <c r="MF199" s="10"/>
      <c r="MG199" s="10"/>
      <c r="MH199" s="10"/>
      <c r="MI199" s="10"/>
      <c r="MJ199" s="10"/>
      <c r="MK199" s="10"/>
      <c r="ML199" s="10"/>
      <c r="MM199" s="10"/>
      <c r="MN199" s="10"/>
      <c r="MO199" s="10"/>
      <c r="MP199" s="10"/>
      <c r="MQ199" s="10"/>
      <c r="MR199" s="10"/>
      <c r="MS199" s="10"/>
      <c r="MT199" s="10"/>
      <c r="MU199" s="10"/>
      <c r="MV199" s="10"/>
      <c r="MW199" s="10"/>
      <c r="MX199" s="10"/>
      <c r="MY199" s="10"/>
      <c r="MZ199" s="10"/>
      <c r="NA199" s="10"/>
      <c r="NB199" s="10"/>
      <c r="NC199" s="10"/>
      <c r="ND199" s="10"/>
      <c r="NE199" s="10"/>
      <c r="NF199" s="10"/>
      <c r="NG199" s="10"/>
      <c r="NH199" s="10"/>
      <c r="NI199" s="10"/>
      <c r="NJ199" s="10"/>
      <c r="NK199" s="10"/>
      <c r="NL199" s="10"/>
      <c r="NM199" s="10"/>
      <c r="NN199" s="10"/>
      <c r="NO199" s="10"/>
      <c r="NP199" s="10"/>
      <c r="NQ199" s="10"/>
      <c r="NR199" s="10"/>
      <c r="NS199" s="10"/>
      <c r="NT199" s="10"/>
      <c r="NU199" s="10"/>
      <c r="NV199" s="10"/>
      <c r="NW199" s="10"/>
      <c r="NX199" s="10"/>
      <c r="NY199" s="10"/>
      <c r="NZ199" s="10"/>
      <c r="OA199" s="10"/>
      <c r="OB199" s="10"/>
      <c r="OC199" s="10"/>
      <c r="OD199" s="10"/>
      <c r="OE199" s="10"/>
      <c r="OF199" s="10"/>
      <c r="OG199" s="10"/>
      <c r="OH199" s="10"/>
      <c r="OI199" s="10"/>
      <c r="OJ199" s="10"/>
      <c r="OK199" s="10"/>
      <c r="OL199" s="10"/>
      <c r="OM199" s="10"/>
      <c r="ON199" s="10"/>
      <c r="OO199" s="10"/>
      <c r="OP199" s="10"/>
      <c r="OQ199" s="10"/>
      <c r="OR199" s="10"/>
      <c r="OS199" s="10"/>
      <c r="OT199" s="10"/>
      <c r="OU199" s="10"/>
      <c r="OV199" s="10"/>
      <c r="OW199" s="10"/>
      <c r="OX199" s="10"/>
      <c r="OY199" s="10"/>
      <c r="OZ199" s="10"/>
      <c r="PA199" s="10"/>
      <c r="PB199" s="10"/>
      <c r="PC199" s="10"/>
      <c r="PD199" s="10"/>
      <c r="PE199" s="10"/>
      <c r="PF199" s="10"/>
      <c r="PG199" s="10"/>
      <c r="PH199" s="10"/>
      <c r="PI199" s="10"/>
      <c r="PJ199" s="10"/>
      <c r="PK199" s="10"/>
      <c r="PL199" s="10"/>
      <c r="PM199" s="10"/>
      <c r="PN199" s="10"/>
      <c r="PO199" s="10"/>
      <c r="PP199" s="10"/>
      <c r="PQ199" s="10"/>
      <c r="PR199" s="10"/>
      <c r="PS199" s="10"/>
      <c r="PT199" s="10"/>
      <c r="PU199" s="10"/>
      <c r="PV199" s="10"/>
      <c r="PW199" s="10"/>
      <c r="PX199" s="10"/>
      <c r="PY199" s="10"/>
      <c r="PZ199" s="10"/>
      <c r="QA199" s="10"/>
      <c r="QB199" s="10"/>
      <c r="QC199" s="10"/>
      <c r="QD199" s="10"/>
      <c r="QE199" s="10"/>
      <c r="QF199" s="10"/>
      <c r="QG199" s="10"/>
      <c r="QH199" s="10"/>
      <c r="QI199" s="10"/>
      <c r="QJ199" s="10"/>
      <c r="QK199" s="10"/>
      <c r="QL199" s="10"/>
      <c r="QM199" s="10"/>
      <c r="QN199" s="10"/>
      <c r="QO199" s="10"/>
      <c r="QP199" s="10"/>
      <c r="QQ199" s="10"/>
      <c r="QR199" s="10"/>
      <c r="QS199" s="10"/>
      <c r="QT199" s="10"/>
      <c r="QU199" s="10"/>
      <c r="QV199" s="10"/>
      <c r="QW199" s="10"/>
      <c r="QX199" s="10"/>
      <c r="QY199" s="10"/>
      <c r="QZ199" s="10"/>
      <c r="RA199" s="10"/>
      <c r="RB199" s="10"/>
      <c r="RC199" s="10"/>
      <c r="RD199" s="10"/>
      <c r="RE199" s="10"/>
      <c r="RF199" s="10"/>
      <c r="RG199" s="10"/>
      <c r="RH199" s="10"/>
      <c r="RI199" s="10"/>
      <c r="RJ199" s="10"/>
      <c r="RK199" s="10"/>
      <c r="RL199" s="10"/>
      <c r="RM199" s="10"/>
      <c r="RN199" s="10"/>
      <c r="RO199" s="10"/>
      <c r="RP199" s="10"/>
      <c r="RQ199" s="10"/>
      <c r="RR199" s="10"/>
      <c r="RS199" s="10"/>
      <c r="RT199" s="10"/>
      <c r="RU199" s="10"/>
      <c r="RV199" s="10"/>
      <c r="RW199" s="10"/>
      <c r="RX199" s="10"/>
      <c r="RY199" s="10"/>
      <c r="RZ199" s="10"/>
      <c r="SA199" s="10"/>
      <c r="SB199" s="10"/>
      <c r="SC199" s="10"/>
      <c r="SD199" s="10"/>
      <c r="SE199" s="10"/>
      <c r="SF199" s="10"/>
      <c r="SG199" s="10"/>
      <c r="SH199" s="10"/>
      <c r="SI199" s="10"/>
      <c r="SJ199" s="10"/>
      <c r="SK199" s="10"/>
      <c r="SL199" s="10"/>
      <c r="SM199" s="10"/>
      <c r="SN199" s="10"/>
      <c r="SO199" s="10"/>
      <c r="SP199" s="10"/>
      <c r="SQ199" s="10"/>
      <c r="SR199" s="10"/>
      <c r="SS199" s="10"/>
      <c r="ST199" s="10"/>
      <c r="SU199" s="10"/>
      <c r="SV199" s="10"/>
      <c r="SW199" s="10"/>
      <c r="SX199" s="10"/>
      <c r="SY199" s="10"/>
      <c r="SZ199" s="10"/>
      <c r="TA199" s="10"/>
      <c r="TB199" s="10"/>
      <c r="TC199" s="10"/>
      <c r="TD199" s="10"/>
      <c r="TE199" s="10"/>
      <c r="TF199" s="10"/>
      <c r="TG199" s="10"/>
      <c r="TH199" s="10"/>
      <c r="TI199" s="10"/>
      <c r="TJ199" s="10"/>
      <c r="TK199" s="10"/>
      <c r="TL199" s="10"/>
      <c r="TM199" s="10"/>
      <c r="TN199" s="10"/>
      <c r="TO199" s="10"/>
      <c r="TP199" s="10"/>
      <c r="TQ199" s="10"/>
      <c r="TR199" s="10"/>
      <c r="TS199" s="10"/>
      <c r="TT199" s="10"/>
      <c r="TU199" s="10"/>
      <c r="TV199" s="10"/>
      <c r="TW199" s="10"/>
      <c r="TX199" s="10"/>
      <c r="TY199" s="10"/>
      <c r="TZ199" s="10"/>
      <c r="UA199" s="10"/>
      <c r="UB199" s="10"/>
      <c r="UC199" s="10"/>
      <c r="UD199" s="10"/>
      <c r="UE199" s="10"/>
      <c r="UF199" s="10"/>
      <c r="UG199" s="10"/>
      <c r="UH199" s="10"/>
      <c r="UI199" s="10"/>
      <c r="UJ199" s="10"/>
      <c r="UK199" s="10"/>
      <c r="UL199" s="10"/>
      <c r="UM199" s="10"/>
      <c r="UN199" s="10"/>
      <c r="UO199" s="10"/>
      <c r="UP199" s="10"/>
      <c r="UQ199" s="10"/>
      <c r="UR199" s="10"/>
      <c r="US199" s="10"/>
      <c r="UT199" s="10"/>
      <c r="UU199" s="10"/>
      <c r="UV199" s="10"/>
      <c r="UW199" s="10"/>
      <c r="UX199" s="10"/>
      <c r="UY199" s="10"/>
      <c r="UZ199" s="10"/>
      <c r="VA199" s="10"/>
      <c r="VB199" s="10"/>
      <c r="VC199" s="10"/>
      <c r="VD199" s="10"/>
      <c r="VE199" s="10"/>
      <c r="VF199" s="10"/>
      <c r="VG199" s="10"/>
      <c r="VH199" s="10"/>
      <c r="VI199" s="10"/>
      <c r="VJ199" s="10"/>
      <c r="VK199" s="10"/>
      <c r="VL199" s="10"/>
      <c r="VM199" s="10"/>
      <c r="VN199" s="10"/>
      <c r="VO199" s="10"/>
      <c r="VP199" s="10"/>
      <c r="VQ199" s="10"/>
      <c r="VR199" s="10"/>
      <c r="VS199" s="10"/>
      <c r="VT199" s="10"/>
      <c r="VU199" s="10"/>
      <c r="VV199" s="10"/>
      <c r="VW199" s="10"/>
      <c r="VX199" s="10"/>
      <c r="VY199" s="10"/>
      <c r="VZ199" s="10"/>
      <c r="WA199" s="10"/>
      <c r="WB199" s="10"/>
      <c r="WC199" s="10"/>
      <c r="WD199" s="10"/>
      <c r="WE199" s="10"/>
      <c r="WF199" s="10"/>
      <c r="WG199" s="10"/>
      <c r="WH199" s="10"/>
      <c r="WI199" s="10"/>
      <c r="WJ199" s="10"/>
      <c r="WK199" s="10"/>
      <c r="WL199" s="10"/>
      <c r="WM199" s="10"/>
      <c r="WN199" s="10"/>
      <c r="WO199" s="10"/>
      <c r="WP199" s="10"/>
      <c r="WQ199" s="10"/>
      <c r="WR199" s="10"/>
      <c r="WS199" s="10"/>
      <c r="WT199" s="10"/>
      <c r="WU199" s="10"/>
      <c r="WV199" s="10"/>
      <c r="WW199" s="10"/>
      <c r="WX199" s="10"/>
      <c r="WY199" s="10"/>
      <c r="WZ199" s="10"/>
      <c r="XA199" s="10"/>
      <c r="XB199" s="10"/>
      <c r="XC199" s="10"/>
      <c r="XD199" s="10"/>
      <c r="XE199" s="10"/>
      <c r="XF199" s="10"/>
      <c r="XG199" s="10"/>
      <c r="XH199" s="10"/>
      <c r="XI199" s="10"/>
      <c r="XJ199" s="10"/>
      <c r="XK199" s="10"/>
      <c r="XL199" s="10"/>
      <c r="XM199" s="10"/>
      <c r="XN199" s="10"/>
      <c r="XO199" s="10"/>
      <c r="XP199" s="10"/>
      <c r="XQ199" s="10"/>
      <c r="XR199" s="10"/>
      <c r="XS199" s="10"/>
      <c r="XT199" s="10"/>
      <c r="XU199" s="10"/>
      <c r="XV199" s="10"/>
      <c r="XW199" s="10"/>
      <c r="XX199" s="10"/>
      <c r="XY199" s="10"/>
      <c r="XZ199" s="10"/>
      <c r="YA199" s="10"/>
      <c r="YB199" s="10"/>
      <c r="YC199" s="10"/>
      <c r="YD199" s="10"/>
      <c r="YE199" s="10"/>
      <c r="YF199" s="10"/>
      <c r="YG199" s="10"/>
      <c r="YH199" s="10"/>
      <c r="YI199" s="10"/>
      <c r="YJ199" s="10"/>
      <c r="YK199" s="10"/>
      <c r="YL199" s="10"/>
      <c r="YM199" s="10"/>
      <c r="YN199" s="10"/>
      <c r="YO199" s="10"/>
      <c r="YP199" s="10"/>
      <c r="YQ199" s="10"/>
      <c r="YR199" s="10"/>
      <c r="YS199" s="10"/>
      <c r="YT199" s="10"/>
      <c r="YU199" s="10"/>
      <c r="YV199" s="10"/>
      <c r="YW199" s="10"/>
      <c r="YX199" s="10"/>
      <c r="YY199" s="10"/>
      <c r="YZ199" s="10"/>
      <c r="ZA199" s="10"/>
      <c r="ZB199" s="10"/>
      <c r="ZC199" s="10"/>
      <c r="ZD199" s="10"/>
      <c r="ZE199" s="10"/>
      <c r="ZF199" s="10"/>
      <c r="ZG199" s="10"/>
      <c r="ZH199" s="10"/>
      <c r="ZI199" s="10"/>
      <c r="ZJ199" s="10"/>
      <c r="ZK199" s="10"/>
      <c r="ZL199" s="10"/>
      <c r="ZM199" s="10"/>
      <c r="ZN199" s="10"/>
      <c r="ZO199" s="10"/>
      <c r="ZP199" s="10"/>
      <c r="ZQ199" s="10"/>
      <c r="ZR199" s="10"/>
      <c r="ZS199" s="10"/>
      <c r="ZT199" s="10"/>
      <c r="ZU199" s="10"/>
      <c r="ZV199" s="10"/>
      <c r="ZW199" s="10"/>
      <c r="ZX199" s="10"/>
      <c r="ZY199" s="10"/>
      <c r="ZZ199" s="10"/>
      <c r="AAA199" s="10"/>
      <c r="AAB199" s="10"/>
      <c r="AAC199" s="10"/>
      <c r="AAD199" s="10"/>
      <c r="AAE199" s="10"/>
      <c r="AAF199" s="10"/>
      <c r="AAG199" s="10"/>
      <c r="AAH199" s="10"/>
      <c r="AAI199" s="10"/>
      <c r="AAJ199" s="10"/>
      <c r="AAK199" s="10"/>
      <c r="AAL199" s="10"/>
      <c r="AAM199" s="10"/>
      <c r="AAN199" s="10"/>
      <c r="AAO199" s="10"/>
      <c r="AAP199" s="10"/>
      <c r="AAQ199" s="10"/>
      <c r="AAR199" s="10"/>
      <c r="AAS199" s="10"/>
      <c r="AAT199" s="10"/>
      <c r="AAU199" s="10"/>
      <c r="AAV199" s="10"/>
      <c r="AAW199" s="10"/>
      <c r="AAX199" s="10"/>
      <c r="AAY199" s="10"/>
      <c r="AAZ199" s="10"/>
      <c r="ABA199" s="10"/>
      <c r="ABB199" s="10"/>
      <c r="ABC199" s="10"/>
      <c r="ABD199" s="10"/>
      <c r="ABE199" s="10"/>
      <c r="ABF199" s="10"/>
      <c r="ABG199" s="10"/>
      <c r="ABH199" s="10"/>
      <c r="ABI199" s="10"/>
      <c r="ABJ199" s="10"/>
      <c r="ABK199" s="10"/>
      <c r="ABL199" s="10"/>
      <c r="ABM199" s="10"/>
      <c r="ABN199" s="10"/>
      <c r="ABO199" s="10"/>
      <c r="ABP199" s="10"/>
      <c r="ABQ199" s="10"/>
      <c r="ABR199" s="10"/>
      <c r="ABS199" s="10"/>
      <c r="ABT199" s="10"/>
      <c r="ABU199" s="10"/>
      <c r="ABV199" s="10"/>
      <c r="ABW199" s="10"/>
      <c r="ABX199" s="10"/>
      <c r="ABY199" s="10"/>
      <c r="ABZ199" s="10"/>
      <c r="ACA199" s="10"/>
      <c r="ACB199" s="10"/>
      <c r="ACC199" s="10"/>
      <c r="ACD199" s="10"/>
      <c r="ACE199" s="10"/>
      <c r="ACF199" s="10"/>
      <c r="ACG199" s="10"/>
      <c r="ACH199" s="10"/>
      <c r="ACI199" s="10"/>
      <c r="ACJ199" s="10"/>
      <c r="ACK199" s="10"/>
      <c r="ACL199" s="10"/>
      <c r="ACM199" s="10"/>
      <c r="ACN199" s="10"/>
      <c r="ACO199" s="10"/>
      <c r="ACP199" s="10"/>
      <c r="ACQ199" s="10"/>
      <c r="ACR199" s="10"/>
      <c r="ACS199" s="10"/>
      <c r="ACT199" s="10"/>
      <c r="ACU199" s="10"/>
      <c r="ACV199" s="10"/>
      <c r="ACW199" s="10"/>
      <c r="ACX199" s="10"/>
      <c r="ACY199" s="10"/>
      <c r="ACZ199" s="10"/>
      <c r="ADA199" s="10"/>
    </row>
    <row r="200" spans="1:781" s="106" customFormat="1" ht="15.6" x14ac:dyDescent="0.3">
      <c r="A200" s="60">
        <v>3</v>
      </c>
      <c r="B200" s="69" t="s">
        <v>613</v>
      </c>
      <c r="C200" s="46" t="s">
        <v>66</v>
      </c>
      <c r="D200" s="47" t="s">
        <v>255</v>
      </c>
      <c r="E200" s="47" t="s">
        <v>158</v>
      </c>
      <c r="F200" s="47">
        <v>79</v>
      </c>
      <c r="G200" s="104">
        <v>1230000</v>
      </c>
      <c r="H200" s="47">
        <v>2</v>
      </c>
      <c r="I200" s="47" t="s">
        <v>45</v>
      </c>
      <c r="J200" s="47" t="s">
        <v>159</v>
      </c>
      <c r="K200" s="120">
        <v>68</v>
      </c>
      <c r="L200" s="50">
        <v>1985</v>
      </c>
      <c r="M200" s="51">
        <v>31245</v>
      </c>
      <c r="N200" s="52"/>
      <c r="O200" s="53"/>
      <c r="P200" s="53"/>
      <c r="Q200" s="54" t="s">
        <v>482</v>
      </c>
      <c r="R200" s="55"/>
      <c r="S200" s="56" t="s">
        <v>323</v>
      </c>
      <c r="T200" s="57" t="str">
        <f t="shared" si="45"/>
        <v>Coal</v>
      </c>
      <c r="U200" s="56"/>
      <c r="V200" s="56"/>
      <c r="W200" s="56"/>
      <c r="X200" s="56"/>
      <c r="Y200" s="56"/>
      <c r="Z200" s="56"/>
      <c r="AA200" s="56"/>
      <c r="AB200" s="10"/>
      <c r="AC200" s="58">
        <f t="shared" si="44"/>
        <v>0</v>
      </c>
      <c r="AD200" s="58">
        <f t="shared" si="46"/>
        <v>0</v>
      </c>
      <c r="AE200" s="58">
        <f t="shared" si="47"/>
        <v>0</v>
      </c>
      <c r="AF200" s="58">
        <f t="shared" si="51"/>
        <v>0</v>
      </c>
      <c r="AG200" s="59"/>
      <c r="AH200" s="59">
        <f t="shared" si="48"/>
        <v>0</v>
      </c>
      <c r="AI200" s="59">
        <f t="shared" si="49"/>
        <v>0</v>
      </c>
      <c r="AJ200" s="59">
        <f t="shared" si="50"/>
        <v>0</v>
      </c>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c r="IW200" s="10"/>
      <c r="IX200" s="10"/>
      <c r="IY200" s="10"/>
      <c r="IZ200" s="10"/>
      <c r="JA200" s="10"/>
      <c r="JB200" s="10"/>
      <c r="JC200" s="10"/>
      <c r="JD200" s="10"/>
      <c r="JE200" s="10"/>
      <c r="JF200" s="10"/>
      <c r="JG200" s="10"/>
      <c r="JH200" s="10"/>
      <c r="JI200" s="10"/>
      <c r="JJ200" s="10"/>
      <c r="JK200" s="10"/>
      <c r="JL200" s="10"/>
      <c r="JM200" s="10"/>
      <c r="JN200" s="10"/>
      <c r="JO200" s="10"/>
      <c r="JP200" s="10"/>
      <c r="JQ200" s="10"/>
      <c r="JR200" s="10"/>
      <c r="JS200" s="10"/>
      <c r="JT200" s="10"/>
      <c r="JU200" s="10"/>
      <c r="JV200" s="10"/>
      <c r="JW200" s="10"/>
      <c r="JX200" s="10"/>
      <c r="JY200" s="10"/>
      <c r="JZ200" s="10"/>
      <c r="KA200" s="10"/>
      <c r="KB200" s="10"/>
      <c r="KC200" s="10"/>
      <c r="KD200" s="10"/>
      <c r="KE200" s="10"/>
      <c r="KF200" s="10"/>
      <c r="KG200" s="10"/>
      <c r="KH200" s="10"/>
      <c r="KI200" s="10"/>
      <c r="KJ200" s="10"/>
      <c r="KK200" s="10"/>
      <c r="KL200" s="10"/>
      <c r="KM200" s="10"/>
      <c r="KN200" s="10"/>
      <c r="KO200" s="10"/>
      <c r="KP200" s="10"/>
      <c r="KQ200" s="10"/>
      <c r="KR200" s="10"/>
      <c r="KS200" s="10"/>
      <c r="KT200" s="10"/>
      <c r="KU200" s="10"/>
      <c r="KV200" s="10"/>
      <c r="KW200" s="10"/>
      <c r="KX200" s="10"/>
      <c r="KY200" s="10"/>
      <c r="KZ200" s="10"/>
      <c r="LA200" s="10"/>
      <c r="LB200" s="10"/>
      <c r="LC200" s="10"/>
      <c r="LD200" s="10"/>
      <c r="LE200" s="10"/>
      <c r="LF200" s="10"/>
      <c r="LG200" s="10"/>
      <c r="LH200" s="10"/>
      <c r="LI200" s="10"/>
      <c r="LJ200" s="10"/>
      <c r="LK200" s="10"/>
      <c r="LL200" s="10"/>
      <c r="LM200" s="10"/>
      <c r="LN200" s="10"/>
      <c r="LO200" s="10"/>
      <c r="LP200" s="10"/>
      <c r="LQ200" s="10"/>
      <c r="LR200" s="10"/>
      <c r="LS200" s="10"/>
      <c r="LT200" s="10"/>
      <c r="LU200" s="10"/>
      <c r="LV200" s="10"/>
      <c r="LW200" s="10"/>
      <c r="LX200" s="10"/>
      <c r="LY200" s="10"/>
      <c r="LZ200" s="10"/>
      <c r="MA200" s="10"/>
      <c r="MB200" s="10"/>
      <c r="MC200" s="10"/>
      <c r="MD200" s="10"/>
      <c r="ME200" s="10"/>
      <c r="MF200" s="10"/>
      <c r="MG200" s="10"/>
      <c r="MH200" s="10"/>
      <c r="MI200" s="10"/>
      <c r="MJ200" s="10"/>
      <c r="MK200" s="10"/>
      <c r="ML200" s="10"/>
      <c r="MM200" s="10"/>
      <c r="MN200" s="10"/>
      <c r="MO200" s="10"/>
      <c r="MP200" s="10"/>
      <c r="MQ200" s="10"/>
      <c r="MR200" s="10"/>
      <c r="MS200" s="10"/>
      <c r="MT200" s="10"/>
      <c r="MU200" s="10"/>
      <c r="MV200" s="10"/>
      <c r="MW200" s="10"/>
      <c r="MX200" s="10"/>
      <c r="MY200" s="10"/>
      <c r="MZ200" s="10"/>
      <c r="NA200" s="10"/>
      <c r="NB200" s="10"/>
      <c r="NC200" s="10"/>
      <c r="ND200" s="10"/>
      <c r="NE200" s="10"/>
      <c r="NF200" s="10"/>
      <c r="NG200" s="10"/>
      <c r="NH200" s="10"/>
      <c r="NI200" s="10"/>
      <c r="NJ200" s="10"/>
      <c r="NK200" s="10"/>
      <c r="NL200" s="10"/>
      <c r="NM200" s="10"/>
      <c r="NN200" s="10"/>
      <c r="NO200" s="10"/>
      <c r="NP200" s="10"/>
      <c r="NQ200" s="10"/>
      <c r="NR200" s="10"/>
      <c r="NS200" s="10"/>
      <c r="NT200" s="10"/>
      <c r="NU200" s="10"/>
      <c r="NV200" s="10"/>
      <c r="NW200" s="10"/>
      <c r="NX200" s="10"/>
      <c r="NY200" s="10"/>
      <c r="NZ200" s="10"/>
      <c r="OA200" s="10"/>
      <c r="OB200" s="10"/>
      <c r="OC200" s="10"/>
      <c r="OD200" s="10"/>
      <c r="OE200" s="10"/>
      <c r="OF200" s="10"/>
      <c r="OG200" s="10"/>
      <c r="OH200" s="10"/>
      <c r="OI200" s="10"/>
      <c r="OJ200" s="10"/>
      <c r="OK200" s="10"/>
      <c r="OL200" s="10"/>
      <c r="OM200" s="10"/>
      <c r="ON200" s="10"/>
      <c r="OO200" s="10"/>
      <c r="OP200" s="10"/>
      <c r="OQ200" s="10"/>
      <c r="OR200" s="10"/>
      <c r="OS200" s="10"/>
      <c r="OT200" s="10"/>
      <c r="OU200" s="10"/>
      <c r="OV200" s="10"/>
      <c r="OW200" s="10"/>
      <c r="OX200" s="10"/>
      <c r="OY200" s="10"/>
      <c r="OZ200" s="10"/>
      <c r="PA200" s="10"/>
      <c r="PB200" s="10"/>
      <c r="PC200" s="10"/>
      <c r="PD200" s="10"/>
      <c r="PE200" s="10"/>
      <c r="PF200" s="10"/>
      <c r="PG200" s="10"/>
      <c r="PH200" s="10"/>
      <c r="PI200" s="10"/>
      <c r="PJ200" s="10"/>
      <c r="PK200" s="10"/>
      <c r="PL200" s="10"/>
      <c r="PM200" s="10"/>
      <c r="PN200" s="10"/>
      <c r="PO200" s="10"/>
      <c r="PP200" s="10"/>
      <c r="PQ200" s="10"/>
      <c r="PR200" s="10"/>
      <c r="PS200" s="10"/>
      <c r="PT200" s="10"/>
      <c r="PU200" s="10"/>
      <c r="PV200" s="10"/>
      <c r="PW200" s="10"/>
      <c r="PX200" s="10"/>
      <c r="PY200" s="10"/>
      <c r="PZ200" s="10"/>
      <c r="QA200" s="10"/>
      <c r="QB200" s="10"/>
      <c r="QC200" s="10"/>
      <c r="QD200" s="10"/>
      <c r="QE200" s="10"/>
      <c r="QF200" s="10"/>
      <c r="QG200" s="10"/>
      <c r="QH200" s="10"/>
      <c r="QI200" s="10"/>
      <c r="QJ200" s="10"/>
      <c r="QK200" s="10"/>
      <c r="QL200" s="10"/>
      <c r="QM200" s="10"/>
      <c r="QN200" s="10"/>
      <c r="QO200" s="10"/>
      <c r="QP200" s="10"/>
      <c r="QQ200" s="10"/>
      <c r="QR200" s="10"/>
      <c r="QS200" s="10"/>
      <c r="QT200" s="10"/>
      <c r="QU200" s="10"/>
      <c r="QV200" s="10"/>
      <c r="QW200" s="10"/>
      <c r="QX200" s="10"/>
      <c r="QY200" s="10"/>
      <c r="QZ200" s="10"/>
      <c r="RA200" s="10"/>
      <c r="RB200" s="10"/>
      <c r="RC200" s="10"/>
      <c r="RD200" s="10"/>
      <c r="RE200" s="10"/>
      <c r="RF200" s="10"/>
      <c r="RG200" s="10"/>
      <c r="RH200" s="10"/>
      <c r="RI200" s="10"/>
      <c r="RJ200" s="10"/>
      <c r="RK200" s="10"/>
      <c r="RL200" s="10"/>
      <c r="RM200" s="10"/>
      <c r="RN200" s="10"/>
      <c r="RO200" s="10"/>
      <c r="RP200" s="10"/>
      <c r="RQ200" s="10"/>
      <c r="RR200" s="10"/>
      <c r="RS200" s="10"/>
      <c r="RT200" s="10"/>
      <c r="RU200" s="10"/>
      <c r="RV200" s="10"/>
      <c r="RW200" s="10"/>
      <c r="RX200" s="10"/>
      <c r="RY200" s="10"/>
      <c r="RZ200" s="10"/>
      <c r="SA200" s="10"/>
      <c r="SB200" s="10"/>
      <c r="SC200" s="10"/>
      <c r="SD200" s="10"/>
      <c r="SE200" s="10"/>
      <c r="SF200" s="10"/>
      <c r="SG200" s="10"/>
      <c r="SH200" s="10"/>
      <c r="SI200" s="10"/>
      <c r="SJ200" s="10"/>
      <c r="SK200" s="10"/>
      <c r="SL200" s="10"/>
      <c r="SM200" s="10"/>
      <c r="SN200" s="10"/>
      <c r="SO200" s="10"/>
      <c r="SP200" s="10"/>
      <c r="SQ200" s="10"/>
      <c r="SR200" s="10"/>
      <c r="SS200" s="10"/>
      <c r="ST200" s="10"/>
      <c r="SU200" s="10"/>
      <c r="SV200" s="10"/>
      <c r="SW200" s="10"/>
      <c r="SX200" s="10"/>
      <c r="SY200" s="10"/>
      <c r="SZ200" s="10"/>
      <c r="TA200" s="10"/>
      <c r="TB200" s="10"/>
      <c r="TC200" s="10"/>
      <c r="TD200" s="10"/>
      <c r="TE200" s="10"/>
      <c r="TF200" s="10"/>
      <c r="TG200" s="10"/>
      <c r="TH200" s="10"/>
      <c r="TI200" s="10"/>
      <c r="TJ200" s="10"/>
      <c r="TK200" s="10"/>
      <c r="TL200" s="10"/>
      <c r="TM200" s="10"/>
      <c r="TN200" s="10"/>
      <c r="TO200" s="10"/>
      <c r="TP200" s="10"/>
      <c r="TQ200" s="10"/>
      <c r="TR200" s="10"/>
      <c r="TS200" s="10"/>
      <c r="TT200" s="10"/>
      <c r="TU200" s="10"/>
      <c r="TV200" s="10"/>
      <c r="TW200" s="10"/>
      <c r="TX200" s="10"/>
      <c r="TY200" s="10"/>
      <c r="TZ200" s="10"/>
      <c r="UA200" s="10"/>
      <c r="UB200" s="10"/>
      <c r="UC200" s="10"/>
      <c r="UD200" s="10"/>
      <c r="UE200" s="10"/>
      <c r="UF200" s="10"/>
      <c r="UG200" s="10"/>
      <c r="UH200" s="10"/>
      <c r="UI200" s="10"/>
      <c r="UJ200" s="10"/>
      <c r="UK200" s="10"/>
      <c r="UL200" s="10"/>
      <c r="UM200" s="10"/>
      <c r="UN200" s="10"/>
      <c r="UO200" s="10"/>
      <c r="UP200" s="10"/>
      <c r="UQ200" s="10"/>
      <c r="UR200" s="10"/>
      <c r="US200" s="10"/>
      <c r="UT200" s="10"/>
      <c r="UU200" s="10"/>
      <c r="UV200" s="10"/>
      <c r="UW200" s="10"/>
      <c r="UX200" s="10"/>
      <c r="UY200" s="10"/>
      <c r="UZ200" s="10"/>
      <c r="VA200" s="10"/>
      <c r="VB200" s="10"/>
      <c r="VC200" s="10"/>
      <c r="VD200" s="10"/>
      <c r="VE200" s="10"/>
      <c r="VF200" s="10"/>
      <c r="VG200" s="10"/>
      <c r="VH200" s="10"/>
      <c r="VI200" s="10"/>
      <c r="VJ200" s="10"/>
      <c r="VK200" s="10"/>
      <c r="VL200" s="10"/>
      <c r="VM200" s="10"/>
      <c r="VN200" s="10"/>
      <c r="VO200" s="10"/>
      <c r="VP200" s="10"/>
      <c r="VQ200" s="10"/>
      <c r="VR200" s="10"/>
      <c r="VS200" s="10"/>
      <c r="VT200" s="10"/>
      <c r="VU200" s="10"/>
      <c r="VV200" s="10"/>
      <c r="VW200" s="10"/>
      <c r="VX200" s="10"/>
      <c r="VY200" s="10"/>
      <c r="VZ200" s="10"/>
      <c r="WA200" s="10"/>
      <c r="WB200" s="10"/>
      <c r="WC200" s="10"/>
      <c r="WD200" s="10"/>
      <c r="WE200" s="10"/>
      <c r="WF200" s="10"/>
      <c r="WG200" s="10"/>
      <c r="WH200" s="10"/>
      <c r="WI200" s="10"/>
      <c r="WJ200" s="10"/>
      <c r="WK200" s="10"/>
      <c r="WL200" s="10"/>
      <c r="WM200" s="10"/>
      <c r="WN200" s="10"/>
      <c r="WO200" s="10"/>
      <c r="WP200" s="10"/>
      <c r="WQ200" s="10"/>
      <c r="WR200" s="10"/>
      <c r="WS200" s="10"/>
      <c r="WT200" s="10"/>
      <c r="WU200" s="10"/>
      <c r="WV200" s="10"/>
      <c r="WW200" s="10"/>
      <c r="WX200" s="10"/>
      <c r="WY200" s="10"/>
      <c r="WZ200" s="10"/>
      <c r="XA200" s="10"/>
      <c r="XB200" s="10"/>
      <c r="XC200" s="10"/>
      <c r="XD200" s="10"/>
      <c r="XE200" s="10"/>
      <c r="XF200" s="10"/>
      <c r="XG200" s="10"/>
      <c r="XH200" s="10"/>
      <c r="XI200" s="10"/>
      <c r="XJ200" s="10"/>
      <c r="XK200" s="10"/>
      <c r="XL200" s="10"/>
      <c r="XM200" s="10"/>
      <c r="XN200" s="10"/>
      <c r="XO200" s="10"/>
      <c r="XP200" s="10"/>
      <c r="XQ200" s="10"/>
      <c r="XR200" s="10"/>
      <c r="XS200" s="10"/>
      <c r="XT200" s="10"/>
      <c r="XU200" s="10"/>
      <c r="XV200" s="10"/>
      <c r="XW200" s="10"/>
      <c r="XX200" s="10"/>
      <c r="XY200" s="10"/>
      <c r="XZ200" s="10"/>
      <c r="YA200" s="10"/>
      <c r="YB200" s="10"/>
      <c r="YC200" s="10"/>
      <c r="YD200" s="10"/>
      <c r="YE200" s="10"/>
      <c r="YF200" s="10"/>
      <c r="YG200" s="10"/>
      <c r="YH200" s="10"/>
      <c r="YI200" s="10"/>
      <c r="YJ200" s="10"/>
      <c r="YK200" s="10"/>
      <c r="YL200" s="10"/>
      <c r="YM200" s="10"/>
      <c r="YN200" s="10"/>
      <c r="YO200" s="10"/>
      <c r="YP200" s="10"/>
      <c r="YQ200" s="10"/>
      <c r="YR200" s="10"/>
      <c r="YS200" s="10"/>
      <c r="YT200" s="10"/>
      <c r="YU200" s="10"/>
      <c r="YV200" s="10"/>
      <c r="YW200" s="10"/>
      <c r="YX200" s="10"/>
      <c r="YY200" s="10"/>
      <c r="YZ200" s="10"/>
      <c r="ZA200" s="10"/>
      <c r="ZB200" s="10"/>
      <c r="ZC200" s="10"/>
      <c r="ZD200" s="10"/>
      <c r="ZE200" s="10"/>
      <c r="ZF200" s="10"/>
      <c r="ZG200" s="10"/>
      <c r="ZH200" s="10"/>
      <c r="ZI200" s="10"/>
      <c r="ZJ200" s="10"/>
      <c r="ZK200" s="10"/>
      <c r="ZL200" s="10"/>
      <c r="ZM200" s="10"/>
      <c r="ZN200" s="10"/>
      <c r="ZO200" s="10"/>
      <c r="ZP200" s="10"/>
      <c r="ZQ200" s="10"/>
      <c r="ZR200" s="10"/>
      <c r="ZS200" s="10"/>
      <c r="ZT200" s="10"/>
      <c r="ZU200" s="10"/>
      <c r="ZV200" s="10"/>
      <c r="ZW200" s="10"/>
      <c r="ZX200" s="10"/>
      <c r="ZY200" s="10"/>
      <c r="ZZ200" s="10"/>
      <c r="AAA200" s="10"/>
      <c r="AAB200" s="10"/>
      <c r="AAC200" s="10"/>
      <c r="AAD200" s="10"/>
      <c r="AAE200" s="10"/>
      <c r="AAF200" s="10"/>
      <c r="AAG200" s="10"/>
      <c r="AAH200" s="10"/>
      <c r="AAI200" s="10"/>
      <c r="AAJ200" s="10"/>
      <c r="AAK200" s="10"/>
      <c r="AAL200" s="10"/>
      <c r="AAM200" s="10"/>
      <c r="AAN200" s="10"/>
      <c r="AAO200" s="10"/>
      <c r="AAP200" s="10"/>
      <c r="AAQ200" s="10"/>
      <c r="AAR200" s="10"/>
      <c r="AAS200" s="10"/>
      <c r="AAT200" s="10"/>
      <c r="AAU200" s="10"/>
      <c r="AAV200" s="10"/>
      <c r="AAW200" s="10"/>
      <c r="AAX200" s="10"/>
      <c r="AAY200" s="10"/>
      <c r="AAZ200" s="10"/>
      <c r="ABA200" s="10"/>
      <c r="ABB200" s="10"/>
      <c r="ABC200" s="10"/>
      <c r="ABD200" s="10"/>
      <c r="ABE200" s="10"/>
      <c r="ABF200" s="10"/>
      <c r="ABG200" s="10"/>
      <c r="ABH200" s="10"/>
      <c r="ABI200" s="10"/>
      <c r="ABJ200" s="10"/>
      <c r="ABK200" s="10"/>
      <c r="ABL200" s="10"/>
      <c r="ABM200" s="10"/>
      <c r="ABN200" s="10"/>
      <c r="ABO200" s="10"/>
      <c r="ABP200" s="10"/>
      <c r="ABQ200" s="10"/>
      <c r="ABR200" s="10"/>
      <c r="ABS200" s="10"/>
      <c r="ABT200" s="10"/>
      <c r="ABU200" s="10"/>
      <c r="ABV200" s="10"/>
      <c r="ABW200" s="10"/>
      <c r="ABX200" s="10"/>
      <c r="ABY200" s="10"/>
      <c r="ABZ200" s="10"/>
      <c r="ACA200" s="10"/>
      <c r="ACB200" s="10"/>
      <c r="ACC200" s="10"/>
      <c r="ACD200" s="10"/>
      <c r="ACE200" s="10"/>
      <c r="ACF200" s="10"/>
      <c r="ACG200" s="10"/>
      <c r="ACH200" s="10"/>
      <c r="ACI200" s="10"/>
      <c r="ACJ200" s="10"/>
      <c r="ACK200" s="10"/>
      <c r="ACL200" s="10"/>
      <c r="ACM200" s="10"/>
      <c r="ACN200" s="10"/>
      <c r="ACO200" s="10"/>
      <c r="ACP200" s="10"/>
      <c r="ACQ200" s="10"/>
      <c r="ACR200" s="10"/>
      <c r="ACS200" s="10"/>
      <c r="ACT200" s="10"/>
      <c r="ACU200" s="10"/>
      <c r="ACV200" s="10"/>
      <c r="ACW200" s="10"/>
      <c r="ACX200" s="10"/>
      <c r="ACY200" s="10"/>
      <c r="ACZ200" s="10"/>
      <c r="ADA200" s="10"/>
    </row>
    <row r="201" spans="1:781" s="106" customFormat="1" ht="15.6" x14ac:dyDescent="0.3">
      <c r="A201" s="63">
        <v>2</v>
      </c>
      <c r="B201" s="69" t="s">
        <v>614</v>
      </c>
      <c r="C201" s="46" t="s">
        <v>97</v>
      </c>
      <c r="D201" s="47" t="s">
        <v>117</v>
      </c>
      <c r="E201" s="47" t="s">
        <v>302</v>
      </c>
      <c r="F201" s="47">
        <v>40</v>
      </c>
      <c r="G201" s="104">
        <v>2000000</v>
      </c>
      <c r="H201" s="47">
        <v>1</v>
      </c>
      <c r="I201" s="47" t="s">
        <v>45</v>
      </c>
      <c r="J201" s="47" t="s">
        <v>303</v>
      </c>
      <c r="K201" s="120">
        <v>30</v>
      </c>
      <c r="L201" s="50">
        <v>1985</v>
      </c>
      <c r="M201" s="51">
        <v>31109</v>
      </c>
      <c r="N201" s="52">
        <v>500000</v>
      </c>
      <c r="O201" s="53">
        <v>8</v>
      </c>
      <c r="P201" s="53"/>
      <c r="Q201" s="54" t="s">
        <v>615</v>
      </c>
      <c r="R201" s="55"/>
      <c r="S201" s="56"/>
      <c r="T201" s="57" t="str">
        <f t="shared" si="45"/>
        <v>Cu</v>
      </c>
      <c r="U201" s="56"/>
      <c r="V201" s="56"/>
      <c r="W201" s="56"/>
      <c r="X201" s="56"/>
      <c r="Y201" s="56"/>
      <c r="Z201" s="56"/>
      <c r="AA201" s="56"/>
      <c r="AB201" s="10"/>
      <c r="AC201" s="58">
        <f t="shared" si="44"/>
        <v>0.2636222862062802</v>
      </c>
      <c r="AD201" s="58">
        <f t="shared" si="46"/>
        <v>0.20512820512820512</v>
      </c>
      <c r="AE201" s="58">
        <f t="shared" si="47"/>
        <v>0</v>
      </c>
      <c r="AF201" s="58">
        <f t="shared" si="51"/>
        <v>0.46875049133448532</v>
      </c>
      <c r="AG201" s="59"/>
      <c r="AH201" s="59">
        <f t="shared" si="48"/>
        <v>0</v>
      </c>
      <c r="AI201" s="59">
        <f t="shared" si="49"/>
        <v>0.46875049133448532</v>
      </c>
      <c r="AJ201" s="59">
        <f t="shared" si="50"/>
        <v>0</v>
      </c>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c r="IW201" s="10"/>
      <c r="IX201" s="10"/>
      <c r="IY201" s="10"/>
      <c r="IZ201" s="10"/>
      <c r="JA201" s="10"/>
      <c r="JB201" s="10"/>
      <c r="JC201" s="10"/>
      <c r="JD201" s="10"/>
      <c r="JE201" s="10"/>
      <c r="JF201" s="10"/>
      <c r="JG201" s="10"/>
      <c r="JH201" s="10"/>
      <c r="JI201" s="10"/>
      <c r="JJ201" s="10"/>
      <c r="JK201" s="10"/>
      <c r="JL201" s="10"/>
      <c r="JM201" s="10"/>
      <c r="JN201" s="10"/>
      <c r="JO201" s="10"/>
      <c r="JP201" s="10"/>
      <c r="JQ201" s="10"/>
      <c r="JR201" s="10"/>
      <c r="JS201" s="10"/>
      <c r="JT201" s="10"/>
      <c r="JU201" s="10"/>
      <c r="JV201" s="10"/>
      <c r="JW201" s="10"/>
      <c r="JX201" s="10"/>
      <c r="JY201" s="10"/>
      <c r="JZ201" s="10"/>
      <c r="KA201" s="10"/>
      <c r="KB201" s="10"/>
      <c r="KC201" s="10"/>
      <c r="KD201" s="10"/>
      <c r="KE201" s="10"/>
      <c r="KF201" s="10"/>
      <c r="KG201" s="10"/>
      <c r="KH201" s="10"/>
      <c r="KI201" s="10"/>
      <c r="KJ201" s="10"/>
      <c r="KK201" s="10"/>
      <c r="KL201" s="10"/>
      <c r="KM201" s="10"/>
      <c r="KN201" s="10"/>
      <c r="KO201" s="10"/>
      <c r="KP201" s="10"/>
      <c r="KQ201" s="10"/>
      <c r="KR201" s="10"/>
      <c r="KS201" s="10"/>
      <c r="KT201" s="10"/>
      <c r="KU201" s="10"/>
      <c r="KV201" s="10"/>
      <c r="KW201" s="10"/>
      <c r="KX201" s="10"/>
      <c r="KY201" s="10"/>
      <c r="KZ201" s="10"/>
      <c r="LA201" s="10"/>
      <c r="LB201" s="10"/>
      <c r="LC201" s="10"/>
      <c r="LD201" s="10"/>
      <c r="LE201" s="10"/>
      <c r="LF201" s="10"/>
      <c r="LG201" s="10"/>
      <c r="LH201" s="10"/>
      <c r="LI201" s="10"/>
      <c r="LJ201" s="10"/>
      <c r="LK201" s="10"/>
      <c r="LL201" s="10"/>
      <c r="LM201" s="10"/>
      <c r="LN201" s="10"/>
      <c r="LO201" s="10"/>
      <c r="LP201" s="10"/>
      <c r="LQ201" s="10"/>
      <c r="LR201" s="10"/>
      <c r="LS201" s="10"/>
      <c r="LT201" s="10"/>
      <c r="LU201" s="10"/>
      <c r="LV201" s="10"/>
      <c r="LW201" s="10"/>
      <c r="LX201" s="10"/>
      <c r="LY201" s="10"/>
      <c r="LZ201" s="10"/>
      <c r="MA201" s="10"/>
      <c r="MB201" s="10"/>
      <c r="MC201" s="10"/>
      <c r="MD201" s="10"/>
      <c r="ME201" s="10"/>
      <c r="MF201" s="10"/>
      <c r="MG201" s="10"/>
      <c r="MH201" s="10"/>
      <c r="MI201" s="10"/>
      <c r="MJ201" s="10"/>
      <c r="MK201" s="10"/>
      <c r="ML201" s="10"/>
      <c r="MM201" s="10"/>
      <c r="MN201" s="10"/>
      <c r="MO201" s="10"/>
      <c r="MP201" s="10"/>
      <c r="MQ201" s="10"/>
      <c r="MR201" s="10"/>
      <c r="MS201" s="10"/>
      <c r="MT201" s="10"/>
      <c r="MU201" s="10"/>
      <c r="MV201" s="10"/>
      <c r="MW201" s="10"/>
      <c r="MX201" s="10"/>
      <c r="MY201" s="10"/>
      <c r="MZ201" s="10"/>
      <c r="NA201" s="10"/>
      <c r="NB201" s="10"/>
      <c r="NC201" s="10"/>
      <c r="ND201" s="10"/>
      <c r="NE201" s="10"/>
      <c r="NF201" s="10"/>
      <c r="NG201" s="10"/>
      <c r="NH201" s="10"/>
      <c r="NI201" s="10"/>
      <c r="NJ201" s="10"/>
      <c r="NK201" s="10"/>
      <c r="NL201" s="10"/>
      <c r="NM201" s="10"/>
      <c r="NN201" s="10"/>
      <c r="NO201" s="10"/>
      <c r="NP201" s="10"/>
      <c r="NQ201" s="10"/>
      <c r="NR201" s="10"/>
      <c r="NS201" s="10"/>
      <c r="NT201" s="10"/>
      <c r="NU201" s="10"/>
      <c r="NV201" s="10"/>
      <c r="NW201" s="10"/>
      <c r="NX201" s="10"/>
      <c r="NY201" s="10"/>
      <c r="NZ201" s="10"/>
      <c r="OA201" s="10"/>
      <c r="OB201" s="10"/>
      <c r="OC201" s="10"/>
      <c r="OD201" s="10"/>
      <c r="OE201" s="10"/>
      <c r="OF201" s="10"/>
      <c r="OG201" s="10"/>
      <c r="OH201" s="10"/>
      <c r="OI201" s="10"/>
      <c r="OJ201" s="10"/>
      <c r="OK201" s="10"/>
      <c r="OL201" s="10"/>
      <c r="OM201" s="10"/>
      <c r="ON201" s="10"/>
      <c r="OO201" s="10"/>
      <c r="OP201" s="10"/>
      <c r="OQ201" s="10"/>
      <c r="OR201" s="10"/>
      <c r="OS201" s="10"/>
      <c r="OT201" s="10"/>
      <c r="OU201" s="10"/>
      <c r="OV201" s="10"/>
      <c r="OW201" s="10"/>
      <c r="OX201" s="10"/>
      <c r="OY201" s="10"/>
      <c r="OZ201" s="10"/>
      <c r="PA201" s="10"/>
      <c r="PB201" s="10"/>
      <c r="PC201" s="10"/>
      <c r="PD201" s="10"/>
      <c r="PE201" s="10"/>
      <c r="PF201" s="10"/>
      <c r="PG201" s="10"/>
      <c r="PH201" s="10"/>
      <c r="PI201" s="10"/>
      <c r="PJ201" s="10"/>
      <c r="PK201" s="10"/>
      <c r="PL201" s="10"/>
      <c r="PM201" s="10"/>
      <c r="PN201" s="10"/>
      <c r="PO201" s="10"/>
      <c r="PP201" s="10"/>
      <c r="PQ201" s="10"/>
      <c r="PR201" s="10"/>
      <c r="PS201" s="10"/>
      <c r="PT201" s="10"/>
      <c r="PU201" s="10"/>
      <c r="PV201" s="10"/>
      <c r="PW201" s="10"/>
      <c r="PX201" s="10"/>
      <c r="PY201" s="10"/>
      <c r="PZ201" s="10"/>
      <c r="QA201" s="10"/>
      <c r="QB201" s="10"/>
      <c r="QC201" s="10"/>
      <c r="QD201" s="10"/>
      <c r="QE201" s="10"/>
      <c r="QF201" s="10"/>
      <c r="QG201" s="10"/>
      <c r="QH201" s="10"/>
      <c r="QI201" s="10"/>
      <c r="QJ201" s="10"/>
      <c r="QK201" s="10"/>
      <c r="QL201" s="10"/>
      <c r="QM201" s="10"/>
      <c r="QN201" s="10"/>
      <c r="QO201" s="10"/>
      <c r="QP201" s="10"/>
      <c r="QQ201" s="10"/>
      <c r="QR201" s="10"/>
      <c r="QS201" s="10"/>
      <c r="QT201" s="10"/>
      <c r="QU201" s="10"/>
      <c r="QV201" s="10"/>
      <c r="QW201" s="10"/>
      <c r="QX201" s="10"/>
      <c r="QY201" s="10"/>
      <c r="QZ201" s="10"/>
      <c r="RA201" s="10"/>
      <c r="RB201" s="10"/>
      <c r="RC201" s="10"/>
      <c r="RD201" s="10"/>
      <c r="RE201" s="10"/>
      <c r="RF201" s="10"/>
      <c r="RG201" s="10"/>
      <c r="RH201" s="10"/>
      <c r="RI201" s="10"/>
      <c r="RJ201" s="10"/>
      <c r="RK201" s="10"/>
      <c r="RL201" s="10"/>
      <c r="RM201" s="10"/>
      <c r="RN201" s="10"/>
      <c r="RO201" s="10"/>
      <c r="RP201" s="10"/>
      <c r="RQ201" s="10"/>
      <c r="RR201" s="10"/>
      <c r="RS201" s="10"/>
      <c r="RT201" s="10"/>
      <c r="RU201" s="10"/>
      <c r="RV201" s="10"/>
      <c r="RW201" s="10"/>
      <c r="RX201" s="10"/>
      <c r="RY201" s="10"/>
      <c r="RZ201" s="10"/>
      <c r="SA201" s="10"/>
      <c r="SB201" s="10"/>
      <c r="SC201" s="10"/>
      <c r="SD201" s="10"/>
      <c r="SE201" s="10"/>
      <c r="SF201" s="10"/>
      <c r="SG201" s="10"/>
      <c r="SH201" s="10"/>
      <c r="SI201" s="10"/>
      <c r="SJ201" s="10"/>
      <c r="SK201" s="10"/>
      <c r="SL201" s="10"/>
      <c r="SM201" s="10"/>
      <c r="SN201" s="10"/>
      <c r="SO201" s="10"/>
      <c r="SP201" s="10"/>
      <c r="SQ201" s="10"/>
      <c r="SR201" s="10"/>
      <c r="SS201" s="10"/>
      <c r="ST201" s="10"/>
      <c r="SU201" s="10"/>
      <c r="SV201" s="10"/>
      <c r="SW201" s="10"/>
      <c r="SX201" s="10"/>
      <c r="SY201" s="10"/>
      <c r="SZ201" s="10"/>
      <c r="TA201" s="10"/>
      <c r="TB201" s="10"/>
      <c r="TC201" s="10"/>
      <c r="TD201" s="10"/>
      <c r="TE201" s="10"/>
      <c r="TF201" s="10"/>
      <c r="TG201" s="10"/>
      <c r="TH201" s="10"/>
      <c r="TI201" s="10"/>
      <c r="TJ201" s="10"/>
      <c r="TK201" s="10"/>
      <c r="TL201" s="10"/>
      <c r="TM201" s="10"/>
      <c r="TN201" s="10"/>
      <c r="TO201" s="10"/>
      <c r="TP201" s="10"/>
      <c r="TQ201" s="10"/>
      <c r="TR201" s="10"/>
      <c r="TS201" s="10"/>
      <c r="TT201" s="10"/>
      <c r="TU201" s="10"/>
      <c r="TV201" s="10"/>
      <c r="TW201" s="10"/>
      <c r="TX201" s="10"/>
      <c r="TY201" s="10"/>
      <c r="TZ201" s="10"/>
      <c r="UA201" s="10"/>
      <c r="UB201" s="10"/>
      <c r="UC201" s="10"/>
      <c r="UD201" s="10"/>
      <c r="UE201" s="10"/>
      <c r="UF201" s="10"/>
      <c r="UG201" s="10"/>
      <c r="UH201" s="10"/>
      <c r="UI201" s="10"/>
      <c r="UJ201" s="10"/>
      <c r="UK201" s="10"/>
      <c r="UL201" s="10"/>
      <c r="UM201" s="10"/>
      <c r="UN201" s="10"/>
      <c r="UO201" s="10"/>
      <c r="UP201" s="10"/>
      <c r="UQ201" s="10"/>
      <c r="UR201" s="10"/>
      <c r="US201" s="10"/>
      <c r="UT201" s="10"/>
      <c r="UU201" s="10"/>
      <c r="UV201" s="10"/>
      <c r="UW201" s="10"/>
      <c r="UX201" s="10"/>
      <c r="UY201" s="10"/>
      <c r="UZ201" s="10"/>
      <c r="VA201" s="10"/>
      <c r="VB201" s="10"/>
      <c r="VC201" s="10"/>
      <c r="VD201" s="10"/>
      <c r="VE201" s="10"/>
      <c r="VF201" s="10"/>
      <c r="VG201" s="10"/>
      <c r="VH201" s="10"/>
      <c r="VI201" s="10"/>
      <c r="VJ201" s="10"/>
      <c r="VK201" s="10"/>
      <c r="VL201" s="10"/>
      <c r="VM201" s="10"/>
      <c r="VN201" s="10"/>
      <c r="VO201" s="10"/>
      <c r="VP201" s="10"/>
      <c r="VQ201" s="10"/>
      <c r="VR201" s="10"/>
      <c r="VS201" s="10"/>
      <c r="VT201" s="10"/>
      <c r="VU201" s="10"/>
      <c r="VV201" s="10"/>
      <c r="VW201" s="10"/>
      <c r="VX201" s="10"/>
      <c r="VY201" s="10"/>
      <c r="VZ201" s="10"/>
      <c r="WA201" s="10"/>
      <c r="WB201" s="10"/>
      <c r="WC201" s="10"/>
      <c r="WD201" s="10"/>
      <c r="WE201" s="10"/>
      <c r="WF201" s="10"/>
      <c r="WG201" s="10"/>
      <c r="WH201" s="10"/>
      <c r="WI201" s="10"/>
      <c r="WJ201" s="10"/>
      <c r="WK201" s="10"/>
      <c r="WL201" s="10"/>
      <c r="WM201" s="10"/>
      <c r="WN201" s="10"/>
      <c r="WO201" s="10"/>
      <c r="WP201" s="10"/>
      <c r="WQ201" s="10"/>
      <c r="WR201" s="10"/>
      <c r="WS201" s="10"/>
      <c r="WT201" s="10"/>
      <c r="WU201" s="10"/>
      <c r="WV201" s="10"/>
      <c r="WW201" s="10"/>
      <c r="WX201" s="10"/>
      <c r="WY201" s="10"/>
      <c r="WZ201" s="10"/>
      <c r="XA201" s="10"/>
      <c r="XB201" s="10"/>
      <c r="XC201" s="10"/>
      <c r="XD201" s="10"/>
      <c r="XE201" s="10"/>
      <c r="XF201" s="10"/>
      <c r="XG201" s="10"/>
      <c r="XH201" s="10"/>
      <c r="XI201" s="10"/>
      <c r="XJ201" s="10"/>
      <c r="XK201" s="10"/>
      <c r="XL201" s="10"/>
      <c r="XM201" s="10"/>
      <c r="XN201" s="10"/>
      <c r="XO201" s="10"/>
      <c r="XP201" s="10"/>
      <c r="XQ201" s="10"/>
      <c r="XR201" s="10"/>
      <c r="XS201" s="10"/>
      <c r="XT201" s="10"/>
      <c r="XU201" s="10"/>
      <c r="XV201" s="10"/>
      <c r="XW201" s="10"/>
      <c r="XX201" s="10"/>
      <c r="XY201" s="10"/>
      <c r="XZ201" s="10"/>
      <c r="YA201" s="10"/>
      <c r="YB201" s="10"/>
      <c r="YC201" s="10"/>
      <c r="YD201" s="10"/>
      <c r="YE201" s="10"/>
      <c r="YF201" s="10"/>
      <c r="YG201" s="10"/>
      <c r="YH201" s="10"/>
      <c r="YI201" s="10"/>
      <c r="YJ201" s="10"/>
      <c r="YK201" s="10"/>
      <c r="YL201" s="10"/>
      <c r="YM201" s="10"/>
      <c r="YN201" s="10"/>
      <c r="YO201" s="10"/>
      <c r="YP201" s="10"/>
      <c r="YQ201" s="10"/>
      <c r="YR201" s="10"/>
      <c r="YS201" s="10"/>
      <c r="YT201" s="10"/>
      <c r="YU201" s="10"/>
      <c r="YV201" s="10"/>
      <c r="YW201" s="10"/>
      <c r="YX201" s="10"/>
      <c r="YY201" s="10"/>
      <c r="YZ201" s="10"/>
      <c r="ZA201" s="10"/>
      <c r="ZB201" s="10"/>
      <c r="ZC201" s="10"/>
      <c r="ZD201" s="10"/>
      <c r="ZE201" s="10"/>
      <c r="ZF201" s="10"/>
      <c r="ZG201" s="10"/>
      <c r="ZH201" s="10"/>
      <c r="ZI201" s="10"/>
      <c r="ZJ201" s="10"/>
      <c r="ZK201" s="10"/>
      <c r="ZL201" s="10"/>
      <c r="ZM201" s="10"/>
      <c r="ZN201" s="10"/>
      <c r="ZO201" s="10"/>
      <c r="ZP201" s="10"/>
      <c r="ZQ201" s="10"/>
      <c r="ZR201" s="10"/>
      <c r="ZS201" s="10"/>
      <c r="ZT201" s="10"/>
      <c r="ZU201" s="10"/>
      <c r="ZV201" s="10"/>
      <c r="ZW201" s="10"/>
      <c r="ZX201" s="10"/>
      <c r="ZY201" s="10"/>
      <c r="ZZ201" s="10"/>
      <c r="AAA201" s="10"/>
      <c r="AAB201" s="10"/>
      <c r="AAC201" s="10"/>
      <c r="AAD201" s="10"/>
      <c r="AAE201" s="10"/>
      <c r="AAF201" s="10"/>
      <c r="AAG201" s="10"/>
      <c r="AAH201" s="10"/>
      <c r="AAI201" s="10"/>
      <c r="AAJ201" s="10"/>
      <c r="AAK201" s="10"/>
      <c r="AAL201" s="10"/>
      <c r="AAM201" s="10"/>
      <c r="AAN201" s="10"/>
      <c r="AAO201" s="10"/>
      <c r="AAP201" s="10"/>
      <c r="AAQ201" s="10"/>
      <c r="AAR201" s="10"/>
      <c r="AAS201" s="10"/>
      <c r="AAT201" s="10"/>
      <c r="AAU201" s="10"/>
      <c r="AAV201" s="10"/>
      <c r="AAW201" s="10"/>
      <c r="AAX201" s="10"/>
      <c r="AAY201" s="10"/>
      <c r="AAZ201" s="10"/>
      <c r="ABA201" s="10"/>
      <c r="ABB201" s="10"/>
      <c r="ABC201" s="10"/>
      <c r="ABD201" s="10"/>
      <c r="ABE201" s="10"/>
      <c r="ABF201" s="10"/>
      <c r="ABG201" s="10"/>
      <c r="ABH201" s="10"/>
      <c r="ABI201" s="10"/>
      <c r="ABJ201" s="10"/>
      <c r="ABK201" s="10"/>
      <c r="ABL201" s="10"/>
      <c r="ABM201" s="10"/>
      <c r="ABN201" s="10"/>
      <c r="ABO201" s="10"/>
      <c r="ABP201" s="10"/>
      <c r="ABQ201" s="10"/>
      <c r="ABR201" s="10"/>
      <c r="ABS201" s="10"/>
      <c r="ABT201" s="10"/>
      <c r="ABU201" s="10"/>
      <c r="ABV201" s="10"/>
      <c r="ABW201" s="10"/>
      <c r="ABX201" s="10"/>
      <c r="ABY201" s="10"/>
      <c r="ABZ201" s="10"/>
      <c r="ACA201" s="10"/>
      <c r="ACB201" s="10"/>
      <c r="ACC201" s="10"/>
      <c r="ACD201" s="10"/>
      <c r="ACE201" s="10"/>
      <c r="ACF201" s="10"/>
      <c r="ACG201" s="10"/>
      <c r="ACH201" s="10"/>
      <c r="ACI201" s="10"/>
      <c r="ACJ201" s="10"/>
      <c r="ACK201" s="10"/>
      <c r="ACL201" s="10"/>
      <c r="ACM201" s="10"/>
      <c r="ACN201" s="10"/>
      <c r="ACO201" s="10"/>
      <c r="ACP201" s="10"/>
      <c r="ACQ201" s="10"/>
      <c r="ACR201" s="10"/>
      <c r="ACS201" s="10"/>
      <c r="ACT201" s="10"/>
      <c r="ACU201" s="10"/>
      <c r="ACV201" s="10"/>
      <c r="ACW201" s="10"/>
      <c r="ACX201" s="10"/>
      <c r="ACY201" s="10"/>
      <c r="ACZ201" s="10"/>
      <c r="ADA201" s="10"/>
    </row>
    <row r="202" spans="1:781" s="106" customFormat="1" ht="24" x14ac:dyDescent="0.3">
      <c r="A202" s="63">
        <v>2</v>
      </c>
      <c r="B202" s="69" t="s">
        <v>616</v>
      </c>
      <c r="C202" s="46" t="s">
        <v>97</v>
      </c>
      <c r="D202" s="47" t="s">
        <v>117</v>
      </c>
      <c r="E202" s="47" t="s">
        <v>135</v>
      </c>
      <c r="F202" s="47">
        <v>24</v>
      </c>
      <c r="G202" s="104">
        <v>700000</v>
      </c>
      <c r="H202" s="47">
        <v>1</v>
      </c>
      <c r="I202" s="47" t="s">
        <v>45</v>
      </c>
      <c r="J202" s="47" t="s">
        <v>303</v>
      </c>
      <c r="K202" s="120">
        <v>178</v>
      </c>
      <c r="L202" s="50">
        <v>1985</v>
      </c>
      <c r="M202" s="51">
        <v>31109</v>
      </c>
      <c r="N202" s="52">
        <v>280000</v>
      </c>
      <c r="O202" s="53">
        <v>5</v>
      </c>
      <c r="P202" s="53"/>
      <c r="Q202" s="54" t="s">
        <v>617</v>
      </c>
      <c r="R202" s="55" t="s">
        <v>618</v>
      </c>
      <c r="S202" s="56"/>
      <c r="T202" s="57" t="str">
        <f t="shared" si="45"/>
        <v>Cu</v>
      </c>
      <c r="U202" s="56"/>
      <c r="V202" s="56"/>
      <c r="W202" s="56"/>
      <c r="X202" s="56"/>
      <c r="Y202" s="56"/>
      <c r="Z202" s="56"/>
      <c r="AA202" s="56"/>
      <c r="AB202" s="10"/>
      <c r="AC202" s="58">
        <f t="shared" si="44"/>
        <v>0.14762848027551692</v>
      </c>
      <c r="AD202" s="58">
        <f t="shared" si="46"/>
        <v>0.12820512820512819</v>
      </c>
      <c r="AE202" s="58">
        <f t="shared" si="47"/>
        <v>0</v>
      </c>
      <c r="AF202" s="58">
        <f t="shared" si="51"/>
        <v>0.27583360848064509</v>
      </c>
      <c r="AG202" s="59"/>
      <c r="AH202" s="59">
        <f t="shared" si="48"/>
        <v>0</v>
      </c>
      <c r="AI202" s="59">
        <f t="shared" si="49"/>
        <v>0.27583360848064509</v>
      </c>
      <c r="AJ202" s="59">
        <f t="shared" si="50"/>
        <v>0</v>
      </c>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c r="IW202" s="10"/>
      <c r="IX202" s="10"/>
      <c r="IY202" s="10"/>
      <c r="IZ202" s="10"/>
      <c r="JA202" s="10"/>
      <c r="JB202" s="10"/>
      <c r="JC202" s="10"/>
      <c r="JD202" s="10"/>
      <c r="JE202" s="10"/>
      <c r="JF202" s="10"/>
      <c r="JG202" s="10"/>
      <c r="JH202" s="10"/>
      <c r="JI202" s="10"/>
      <c r="JJ202" s="10"/>
      <c r="JK202" s="10"/>
      <c r="JL202" s="10"/>
      <c r="JM202" s="10"/>
      <c r="JN202" s="10"/>
      <c r="JO202" s="10"/>
      <c r="JP202" s="10"/>
      <c r="JQ202" s="10"/>
      <c r="JR202" s="10"/>
      <c r="JS202" s="10"/>
      <c r="JT202" s="10"/>
      <c r="JU202" s="10"/>
      <c r="JV202" s="10"/>
      <c r="JW202" s="10"/>
      <c r="JX202" s="10"/>
      <c r="JY202" s="10"/>
      <c r="JZ202" s="10"/>
      <c r="KA202" s="10"/>
      <c r="KB202" s="10"/>
      <c r="KC202" s="10"/>
      <c r="KD202" s="10"/>
      <c r="KE202" s="10"/>
      <c r="KF202" s="10"/>
      <c r="KG202" s="10"/>
      <c r="KH202" s="10"/>
      <c r="KI202" s="10"/>
      <c r="KJ202" s="10"/>
      <c r="KK202" s="10"/>
      <c r="KL202" s="10"/>
      <c r="KM202" s="10"/>
      <c r="KN202" s="10"/>
      <c r="KO202" s="10"/>
      <c r="KP202" s="10"/>
      <c r="KQ202" s="10"/>
      <c r="KR202" s="10"/>
      <c r="KS202" s="10"/>
      <c r="KT202" s="10"/>
      <c r="KU202" s="10"/>
      <c r="KV202" s="10"/>
      <c r="KW202" s="10"/>
      <c r="KX202" s="10"/>
      <c r="KY202" s="10"/>
      <c r="KZ202" s="10"/>
      <c r="LA202" s="10"/>
      <c r="LB202" s="10"/>
      <c r="LC202" s="10"/>
      <c r="LD202" s="10"/>
      <c r="LE202" s="10"/>
      <c r="LF202" s="10"/>
      <c r="LG202" s="10"/>
      <c r="LH202" s="10"/>
      <c r="LI202" s="10"/>
      <c r="LJ202" s="10"/>
      <c r="LK202" s="10"/>
      <c r="LL202" s="10"/>
      <c r="LM202" s="10"/>
      <c r="LN202" s="10"/>
      <c r="LO202" s="10"/>
      <c r="LP202" s="10"/>
      <c r="LQ202" s="10"/>
      <c r="LR202" s="10"/>
      <c r="LS202" s="10"/>
      <c r="LT202" s="10"/>
      <c r="LU202" s="10"/>
      <c r="LV202" s="10"/>
      <c r="LW202" s="10"/>
      <c r="LX202" s="10"/>
      <c r="LY202" s="10"/>
      <c r="LZ202" s="10"/>
      <c r="MA202" s="10"/>
      <c r="MB202" s="10"/>
      <c r="MC202" s="10"/>
      <c r="MD202" s="10"/>
      <c r="ME202" s="10"/>
      <c r="MF202" s="10"/>
      <c r="MG202" s="10"/>
      <c r="MH202" s="10"/>
      <c r="MI202" s="10"/>
      <c r="MJ202" s="10"/>
      <c r="MK202" s="10"/>
      <c r="ML202" s="10"/>
      <c r="MM202" s="10"/>
      <c r="MN202" s="10"/>
      <c r="MO202" s="10"/>
      <c r="MP202" s="10"/>
      <c r="MQ202" s="10"/>
      <c r="MR202" s="10"/>
      <c r="MS202" s="10"/>
      <c r="MT202" s="10"/>
      <c r="MU202" s="10"/>
      <c r="MV202" s="10"/>
      <c r="MW202" s="10"/>
      <c r="MX202" s="10"/>
      <c r="MY202" s="10"/>
      <c r="MZ202" s="10"/>
      <c r="NA202" s="10"/>
      <c r="NB202" s="10"/>
      <c r="NC202" s="10"/>
      <c r="ND202" s="10"/>
      <c r="NE202" s="10"/>
      <c r="NF202" s="10"/>
      <c r="NG202" s="10"/>
      <c r="NH202" s="10"/>
      <c r="NI202" s="10"/>
      <c r="NJ202" s="10"/>
      <c r="NK202" s="10"/>
      <c r="NL202" s="10"/>
      <c r="NM202" s="10"/>
      <c r="NN202" s="10"/>
      <c r="NO202" s="10"/>
      <c r="NP202" s="10"/>
      <c r="NQ202" s="10"/>
      <c r="NR202" s="10"/>
      <c r="NS202" s="10"/>
      <c r="NT202" s="10"/>
      <c r="NU202" s="10"/>
      <c r="NV202" s="10"/>
      <c r="NW202" s="10"/>
      <c r="NX202" s="10"/>
      <c r="NY202" s="10"/>
      <c r="NZ202" s="10"/>
      <c r="OA202" s="10"/>
      <c r="OB202" s="10"/>
      <c r="OC202" s="10"/>
      <c r="OD202" s="10"/>
      <c r="OE202" s="10"/>
      <c r="OF202" s="10"/>
      <c r="OG202" s="10"/>
      <c r="OH202" s="10"/>
      <c r="OI202" s="10"/>
      <c r="OJ202" s="10"/>
      <c r="OK202" s="10"/>
      <c r="OL202" s="10"/>
      <c r="OM202" s="10"/>
      <c r="ON202" s="10"/>
      <c r="OO202" s="10"/>
      <c r="OP202" s="10"/>
      <c r="OQ202" s="10"/>
      <c r="OR202" s="10"/>
      <c r="OS202" s="10"/>
      <c r="OT202" s="10"/>
      <c r="OU202" s="10"/>
      <c r="OV202" s="10"/>
      <c r="OW202" s="10"/>
      <c r="OX202" s="10"/>
      <c r="OY202" s="10"/>
      <c r="OZ202" s="10"/>
      <c r="PA202" s="10"/>
      <c r="PB202" s="10"/>
      <c r="PC202" s="10"/>
      <c r="PD202" s="10"/>
      <c r="PE202" s="10"/>
      <c r="PF202" s="10"/>
      <c r="PG202" s="10"/>
      <c r="PH202" s="10"/>
      <c r="PI202" s="10"/>
      <c r="PJ202" s="10"/>
      <c r="PK202" s="10"/>
      <c r="PL202" s="10"/>
      <c r="PM202" s="10"/>
      <c r="PN202" s="10"/>
      <c r="PO202" s="10"/>
      <c r="PP202" s="10"/>
      <c r="PQ202" s="10"/>
      <c r="PR202" s="10"/>
      <c r="PS202" s="10"/>
      <c r="PT202" s="10"/>
      <c r="PU202" s="10"/>
      <c r="PV202" s="10"/>
      <c r="PW202" s="10"/>
      <c r="PX202" s="10"/>
      <c r="PY202" s="10"/>
      <c r="PZ202" s="10"/>
      <c r="QA202" s="10"/>
      <c r="QB202" s="10"/>
      <c r="QC202" s="10"/>
      <c r="QD202" s="10"/>
      <c r="QE202" s="10"/>
      <c r="QF202" s="10"/>
      <c r="QG202" s="10"/>
      <c r="QH202" s="10"/>
      <c r="QI202" s="10"/>
      <c r="QJ202" s="10"/>
      <c r="QK202" s="10"/>
      <c r="QL202" s="10"/>
      <c r="QM202" s="10"/>
      <c r="QN202" s="10"/>
      <c r="QO202" s="10"/>
      <c r="QP202" s="10"/>
      <c r="QQ202" s="10"/>
      <c r="QR202" s="10"/>
      <c r="QS202" s="10"/>
      <c r="QT202" s="10"/>
      <c r="QU202" s="10"/>
      <c r="QV202" s="10"/>
      <c r="QW202" s="10"/>
      <c r="QX202" s="10"/>
      <c r="QY202" s="10"/>
      <c r="QZ202" s="10"/>
      <c r="RA202" s="10"/>
      <c r="RB202" s="10"/>
      <c r="RC202" s="10"/>
      <c r="RD202" s="10"/>
      <c r="RE202" s="10"/>
      <c r="RF202" s="10"/>
      <c r="RG202" s="10"/>
      <c r="RH202" s="10"/>
      <c r="RI202" s="10"/>
      <c r="RJ202" s="10"/>
      <c r="RK202" s="10"/>
      <c r="RL202" s="10"/>
      <c r="RM202" s="10"/>
      <c r="RN202" s="10"/>
      <c r="RO202" s="10"/>
      <c r="RP202" s="10"/>
      <c r="RQ202" s="10"/>
      <c r="RR202" s="10"/>
      <c r="RS202" s="10"/>
      <c r="RT202" s="10"/>
      <c r="RU202" s="10"/>
      <c r="RV202" s="10"/>
      <c r="RW202" s="10"/>
      <c r="RX202" s="10"/>
      <c r="RY202" s="10"/>
      <c r="RZ202" s="10"/>
      <c r="SA202" s="10"/>
      <c r="SB202" s="10"/>
      <c r="SC202" s="10"/>
      <c r="SD202" s="10"/>
      <c r="SE202" s="10"/>
      <c r="SF202" s="10"/>
      <c r="SG202" s="10"/>
      <c r="SH202" s="10"/>
      <c r="SI202" s="10"/>
      <c r="SJ202" s="10"/>
      <c r="SK202" s="10"/>
      <c r="SL202" s="10"/>
      <c r="SM202" s="10"/>
      <c r="SN202" s="10"/>
      <c r="SO202" s="10"/>
      <c r="SP202" s="10"/>
      <c r="SQ202" s="10"/>
      <c r="SR202" s="10"/>
      <c r="SS202" s="10"/>
      <c r="ST202" s="10"/>
      <c r="SU202" s="10"/>
      <c r="SV202" s="10"/>
      <c r="SW202" s="10"/>
      <c r="SX202" s="10"/>
      <c r="SY202" s="10"/>
      <c r="SZ202" s="10"/>
      <c r="TA202" s="10"/>
      <c r="TB202" s="10"/>
      <c r="TC202" s="10"/>
      <c r="TD202" s="10"/>
      <c r="TE202" s="10"/>
      <c r="TF202" s="10"/>
      <c r="TG202" s="10"/>
      <c r="TH202" s="10"/>
      <c r="TI202" s="10"/>
      <c r="TJ202" s="10"/>
      <c r="TK202" s="10"/>
      <c r="TL202" s="10"/>
      <c r="TM202" s="10"/>
      <c r="TN202" s="10"/>
      <c r="TO202" s="10"/>
      <c r="TP202" s="10"/>
      <c r="TQ202" s="10"/>
      <c r="TR202" s="10"/>
      <c r="TS202" s="10"/>
      <c r="TT202" s="10"/>
      <c r="TU202" s="10"/>
      <c r="TV202" s="10"/>
      <c r="TW202" s="10"/>
      <c r="TX202" s="10"/>
      <c r="TY202" s="10"/>
      <c r="TZ202" s="10"/>
      <c r="UA202" s="10"/>
      <c r="UB202" s="10"/>
      <c r="UC202" s="10"/>
      <c r="UD202" s="10"/>
      <c r="UE202" s="10"/>
      <c r="UF202" s="10"/>
      <c r="UG202" s="10"/>
      <c r="UH202" s="10"/>
      <c r="UI202" s="10"/>
      <c r="UJ202" s="10"/>
      <c r="UK202" s="10"/>
      <c r="UL202" s="10"/>
      <c r="UM202" s="10"/>
      <c r="UN202" s="10"/>
      <c r="UO202" s="10"/>
      <c r="UP202" s="10"/>
      <c r="UQ202" s="10"/>
      <c r="UR202" s="10"/>
      <c r="US202" s="10"/>
      <c r="UT202" s="10"/>
      <c r="UU202" s="10"/>
      <c r="UV202" s="10"/>
      <c r="UW202" s="10"/>
      <c r="UX202" s="10"/>
      <c r="UY202" s="10"/>
      <c r="UZ202" s="10"/>
      <c r="VA202" s="10"/>
      <c r="VB202" s="10"/>
      <c r="VC202" s="10"/>
      <c r="VD202" s="10"/>
      <c r="VE202" s="10"/>
      <c r="VF202" s="10"/>
      <c r="VG202" s="10"/>
      <c r="VH202" s="10"/>
      <c r="VI202" s="10"/>
      <c r="VJ202" s="10"/>
      <c r="VK202" s="10"/>
      <c r="VL202" s="10"/>
      <c r="VM202" s="10"/>
      <c r="VN202" s="10"/>
      <c r="VO202" s="10"/>
      <c r="VP202" s="10"/>
      <c r="VQ202" s="10"/>
      <c r="VR202" s="10"/>
      <c r="VS202" s="10"/>
      <c r="VT202" s="10"/>
      <c r="VU202" s="10"/>
      <c r="VV202" s="10"/>
      <c r="VW202" s="10"/>
      <c r="VX202" s="10"/>
      <c r="VY202" s="10"/>
      <c r="VZ202" s="10"/>
      <c r="WA202" s="10"/>
      <c r="WB202" s="10"/>
      <c r="WC202" s="10"/>
      <c r="WD202" s="10"/>
      <c r="WE202" s="10"/>
      <c r="WF202" s="10"/>
      <c r="WG202" s="10"/>
      <c r="WH202" s="10"/>
      <c r="WI202" s="10"/>
      <c r="WJ202" s="10"/>
      <c r="WK202" s="10"/>
      <c r="WL202" s="10"/>
      <c r="WM202" s="10"/>
      <c r="WN202" s="10"/>
      <c r="WO202" s="10"/>
      <c r="WP202" s="10"/>
      <c r="WQ202" s="10"/>
      <c r="WR202" s="10"/>
      <c r="WS202" s="10"/>
      <c r="WT202" s="10"/>
      <c r="WU202" s="10"/>
      <c r="WV202" s="10"/>
      <c r="WW202" s="10"/>
      <c r="WX202" s="10"/>
      <c r="WY202" s="10"/>
      <c r="WZ202" s="10"/>
      <c r="XA202" s="10"/>
      <c r="XB202" s="10"/>
      <c r="XC202" s="10"/>
      <c r="XD202" s="10"/>
      <c r="XE202" s="10"/>
      <c r="XF202" s="10"/>
      <c r="XG202" s="10"/>
      <c r="XH202" s="10"/>
      <c r="XI202" s="10"/>
      <c r="XJ202" s="10"/>
      <c r="XK202" s="10"/>
      <c r="XL202" s="10"/>
      <c r="XM202" s="10"/>
      <c r="XN202" s="10"/>
      <c r="XO202" s="10"/>
      <c r="XP202" s="10"/>
      <c r="XQ202" s="10"/>
      <c r="XR202" s="10"/>
      <c r="XS202" s="10"/>
      <c r="XT202" s="10"/>
      <c r="XU202" s="10"/>
      <c r="XV202" s="10"/>
      <c r="XW202" s="10"/>
      <c r="XX202" s="10"/>
      <c r="XY202" s="10"/>
      <c r="XZ202" s="10"/>
      <c r="YA202" s="10"/>
      <c r="YB202" s="10"/>
      <c r="YC202" s="10"/>
      <c r="YD202" s="10"/>
      <c r="YE202" s="10"/>
      <c r="YF202" s="10"/>
      <c r="YG202" s="10"/>
      <c r="YH202" s="10"/>
      <c r="YI202" s="10"/>
      <c r="YJ202" s="10"/>
      <c r="YK202" s="10"/>
      <c r="YL202" s="10"/>
      <c r="YM202" s="10"/>
      <c r="YN202" s="10"/>
      <c r="YO202" s="10"/>
      <c r="YP202" s="10"/>
      <c r="YQ202" s="10"/>
      <c r="YR202" s="10"/>
      <c r="YS202" s="10"/>
      <c r="YT202" s="10"/>
      <c r="YU202" s="10"/>
      <c r="YV202" s="10"/>
      <c r="YW202" s="10"/>
      <c r="YX202" s="10"/>
      <c r="YY202" s="10"/>
      <c r="YZ202" s="10"/>
      <c r="ZA202" s="10"/>
      <c r="ZB202" s="10"/>
      <c r="ZC202" s="10"/>
      <c r="ZD202" s="10"/>
      <c r="ZE202" s="10"/>
      <c r="ZF202" s="10"/>
      <c r="ZG202" s="10"/>
      <c r="ZH202" s="10"/>
      <c r="ZI202" s="10"/>
      <c r="ZJ202" s="10"/>
      <c r="ZK202" s="10"/>
      <c r="ZL202" s="10"/>
      <c r="ZM202" s="10"/>
      <c r="ZN202" s="10"/>
      <c r="ZO202" s="10"/>
      <c r="ZP202" s="10"/>
      <c r="ZQ202" s="10"/>
      <c r="ZR202" s="10"/>
      <c r="ZS202" s="10"/>
      <c r="ZT202" s="10"/>
      <c r="ZU202" s="10"/>
      <c r="ZV202" s="10"/>
      <c r="ZW202" s="10"/>
      <c r="ZX202" s="10"/>
      <c r="ZY202" s="10"/>
      <c r="ZZ202" s="10"/>
      <c r="AAA202" s="10"/>
      <c r="AAB202" s="10"/>
      <c r="AAC202" s="10"/>
      <c r="AAD202" s="10"/>
      <c r="AAE202" s="10"/>
      <c r="AAF202" s="10"/>
      <c r="AAG202" s="10"/>
      <c r="AAH202" s="10"/>
      <c r="AAI202" s="10"/>
      <c r="AAJ202" s="10"/>
      <c r="AAK202" s="10"/>
      <c r="AAL202" s="10"/>
      <c r="AAM202" s="10"/>
      <c r="AAN202" s="10"/>
      <c r="AAO202" s="10"/>
      <c r="AAP202" s="10"/>
      <c r="AAQ202" s="10"/>
      <c r="AAR202" s="10"/>
      <c r="AAS202" s="10"/>
      <c r="AAT202" s="10"/>
      <c r="AAU202" s="10"/>
      <c r="AAV202" s="10"/>
      <c r="AAW202" s="10"/>
      <c r="AAX202" s="10"/>
      <c r="AAY202" s="10"/>
      <c r="AAZ202" s="10"/>
      <c r="ABA202" s="10"/>
      <c r="ABB202" s="10"/>
      <c r="ABC202" s="10"/>
      <c r="ABD202" s="10"/>
      <c r="ABE202" s="10"/>
      <c r="ABF202" s="10"/>
      <c r="ABG202" s="10"/>
      <c r="ABH202" s="10"/>
      <c r="ABI202" s="10"/>
      <c r="ABJ202" s="10"/>
      <c r="ABK202" s="10"/>
      <c r="ABL202" s="10"/>
      <c r="ABM202" s="10"/>
      <c r="ABN202" s="10"/>
      <c r="ABO202" s="10"/>
      <c r="ABP202" s="10"/>
      <c r="ABQ202" s="10"/>
      <c r="ABR202" s="10"/>
      <c r="ABS202" s="10"/>
      <c r="ABT202" s="10"/>
      <c r="ABU202" s="10"/>
      <c r="ABV202" s="10"/>
      <c r="ABW202" s="10"/>
      <c r="ABX202" s="10"/>
      <c r="ABY202" s="10"/>
      <c r="ABZ202" s="10"/>
      <c r="ACA202" s="10"/>
      <c r="ACB202" s="10"/>
      <c r="ACC202" s="10"/>
      <c r="ACD202" s="10"/>
      <c r="ACE202" s="10"/>
      <c r="ACF202" s="10"/>
      <c r="ACG202" s="10"/>
      <c r="ACH202" s="10"/>
      <c r="ACI202" s="10"/>
      <c r="ACJ202" s="10"/>
      <c r="ACK202" s="10"/>
      <c r="ACL202" s="10"/>
      <c r="ACM202" s="10"/>
      <c r="ACN202" s="10"/>
      <c r="ACO202" s="10"/>
      <c r="ACP202" s="10"/>
      <c r="ACQ202" s="10"/>
      <c r="ACR202" s="10"/>
      <c r="ACS202" s="10"/>
      <c r="ACT202" s="10"/>
      <c r="ACU202" s="10"/>
      <c r="ACV202" s="10"/>
      <c r="ACW202" s="10"/>
      <c r="ACX202" s="10"/>
      <c r="ACY202" s="10"/>
      <c r="ACZ202" s="10"/>
      <c r="ADA202" s="10"/>
    </row>
    <row r="203" spans="1:781" s="106" customFormat="1" ht="15.6" x14ac:dyDescent="0.3">
      <c r="A203" s="82">
        <v>1</v>
      </c>
      <c r="B203" s="69" t="s">
        <v>619</v>
      </c>
      <c r="C203" s="46" t="s">
        <v>180</v>
      </c>
      <c r="D203" s="47" t="s">
        <v>117</v>
      </c>
      <c r="E203" s="47"/>
      <c r="F203" s="47">
        <v>40</v>
      </c>
      <c r="G203" s="104">
        <v>1100000</v>
      </c>
      <c r="H203" s="47">
        <v>1</v>
      </c>
      <c r="I203" s="47" t="s">
        <v>45</v>
      </c>
      <c r="J203" s="47" t="s">
        <v>149</v>
      </c>
      <c r="K203" s="120"/>
      <c r="L203" s="50">
        <v>1985</v>
      </c>
      <c r="M203" s="117">
        <v>1985</v>
      </c>
      <c r="N203" s="52">
        <v>731000</v>
      </c>
      <c r="O203" s="53">
        <v>4.2</v>
      </c>
      <c r="P203" s="53">
        <v>49</v>
      </c>
      <c r="Q203" s="54" t="s">
        <v>620</v>
      </c>
      <c r="R203" s="55"/>
      <c r="S203" s="56"/>
      <c r="T203" s="57" t="str">
        <f t="shared" si="45"/>
        <v>P</v>
      </c>
      <c r="U203" s="56"/>
      <c r="V203" s="56"/>
      <c r="W203" s="56"/>
      <c r="X203" s="56"/>
      <c r="Y203" s="56"/>
      <c r="Z203" s="56"/>
      <c r="AA203" s="56"/>
      <c r="AB203" s="10"/>
      <c r="AC203" s="58">
        <f t="shared" si="44"/>
        <v>0.38541578243358171</v>
      </c>
      <c r="AD203" s="58">
        <f t="shared" si="46"/>
        <v>0.1076923076923077</v>
      </c>
      <c r="AE203" s="58">
        <f t="shared" si="47"/>
        <v>3.5</v>
      </c>
      <c r="AF203" s="58">
        <f t="shared" si="51"/>
        <v>3.9931080901258893</v>
      </c>
      <c r="AG203" s="59"/>
      <c r="AH203" s="59">
        <f t="shared" si="48"/>
        <v>3.9931080901258893</v>
      </c>
      <c r="AI203" s="59">
        <f t="shared" si="49"/>
        <v>0</v>
      </c>
      <c r="AJ203" s="59">
        <f t="shared" si="50"/>
        <v>0</v>
      </c>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c r="IW203" s="10"/>
      <c r="IX203" s="10"/>
      <c r="IY203" s="10"/>
      <c r="IZ203" s="10"/>
      <c r="JA203" s="10"/>
      <c r="JB203" s="10"/>
      <c r="JC203" s="10"/>
      <c r="JD203" s="10"/>
      <c r="JE203" s="10"/>
      <c r="JF203" s="10"/>
      <c r="JG203" s="10"/>
      <c r="JH203" s="10"/>
      <c r="JI203" s="10"/>
      <c r="JJ203" s="10"/>
      <c r="JK203" s="10"/>
      <c r="JL203" s="10"/>
      <c r="JM203" s="10"/>
      <c r="JN203" s="10"/>
      <c r="JO203" s="10"/>
      <c r="JP203" s="10"/>
      <c r="JQ203" s="10"/>
      <c r="JR203" s="10"/>
      <c r="JS203" s="10"/>
      <c r="JT203" s="10"/>
      <c r="JU203" s="10"/>
      <c r="JV203" s="10"/>
      <c r="JW203" s="10"/>
      <c r="JX203" s="10"/>
      <c r="JY203" s="10"/>
      <c r="JZ203" s="10"/>
      <c r="KA203" s="10"/>
      <c r="KB203" s="10"/>
      <c r="KC203" s="10"/>
      <c r="KD203" s="10"/>
      <c r="KE203" s="10"/>
      <c r="KF203" s="10"/>
      <c r="KG203" s="10"/>
      <c r="KH203" s="10"/>
      <c r="KI203" s="10"/>
      <c r="KJ203" s="10"/>
      <c r="KK203" s="10"/>
      <c r="KL203" s="10"/>
      <c r="KM203" s="10"/>
      <c r="KN203" s="10"/>
      <c r="KO203" s="10"/>
      <c r="KP203" s="10"/>
      <c r="KQ203" s="10"/>
      <c r="KR203" s="10"/>
      <c r="KS203" s="10"/>
      <c r="KT203" s="10"/>
      <c r="KU203" s="10"/>
      <c r="KV203" s="10"/>
      <c r="KW203" s="10"/>
      <c r="KX203" s="10"/>
      <c r="KY203" s="10"/>
      <c r="KZ203" s="10"/>
      <c r="LA203" s="10"/>
      <c r="LB203" s="10"/>
      <c r="LC203" s="10"/>
      <c r="LD203" s="10"/>
      <c r="LE203" s="10"/>
      <c r="LF203" s="10"/>
      <c r="LG203" s="10"/>
      <c r="LH203" s="10"/>
      <c r="LI203" s="10"/>
      <c r="LJ203" s="10"/>
      <c r="LK203" s="10"/>
      <c r="LL203" s="10"/>
      <c r="LM203" s="10"/>
      <c r="LN203" s="10"/>
      <c r="LO203" s="10"/>
      <c r="LP203" s="10"/>
      <c r="LQ203" s="10"/>
      <c r="LR203" s="10"/>
      <c r="LS203" s="10"/>
      <c r="LT203" s="10"/>
      <c r="LU203" s="10"/>
      <c r="LV203" s="10"/>
      <c r="LW203" s="10"/>
      <c r="LX203" s="10"/>
      <c r="LY203" s="10"/>
      <c r="LZ203" s="10"/>
      <c r="MA203" s="10"/>
      <c r="MB203" s="10"/>
      <c r="MC203" s="10"/>
      <c r="MD203" s="10"/>
      <c r="ME203" s="10"/>
      <c r="MF203" s="10"/>
      <c r="MG203" s="10"/>
      <c r="MH203" s="10"/>
      <c r="MI203" s="10"/>
      <c r="MJ203" s="10"/>
      <c r="MK203" s="10"/>
      <c r="ML203" s="10"/>
      <c r="MM203" s="10"/>
      <c r="MN203" s="10"/>
      <c r="MO203" s="10"/>
      <c r="MP203" s="10"/>
      <c r="MQ203" s="10"/>
      <c r="MR203" s="10"/>
      <c r="MS203" s="10"/>
      <c r="MT203" s="10"/>
      <c r="MU203" s="10"/>
      <c r="MV203" s="10"/>
      <c r="MW203" s="10"/>
      <c r="MX203" s="10"/>
      <c r="MY203" s="10"/>
      <c r="MZ203" s="10"/>
      <c r="NA203" s="10"/>
      <c r="NB203" s="10"/>
      <c r="NC203" s="10"/>
      <c r="ND203" s="10"/>
      <c r="NE203" s="10"/>
      <c r="NF203" s="10"/>
      <c r="NG203" s="10"/>
      <c r="NH203" s="10"/>
      <c r="NI203" s="10"/>
      <c r="NJ203" s="10"/>
      <c r="NK203" s="10"/>
      <c r="NL203" s="10"/>
      <c r="NM203" s="10"/>
      <c r="NN203" s="10"/>
      <c r="NO203" s="10"/>
      <c r="NP203" s="10"/>
      <c r="NQ203" s="10"/>
      <c r="NR203" s="10"/>
      <c r="NS203" s="10"/>
      <c r="NT203" s="10"/>
      <c r="NU203" s="10"/>
      <c r="NV203" s="10"/>
      <c r="NW203" s="10"/>
      <c r="NX203" s="10"/>
      <c r="NY203" s="10"/>
      <c r="NZ203" s="10"/>
      <c r="OA203" s="10"/>
      <c r="OB203" s="10"/>
      <c r="OC203" s="10"/>
      <c r="OD203" s="10"/>
      <c r="OE203" s="10"/>
      <c r="OF203" s="10"/>
      <c r="OG203" s="10"/>
      <c r="OH203" s="10"/>
      <c r="OI203" s="10"/>
      <c r="OJ203" s="10"/>
      <c r="OK203" s="10"/>
      <c r="OL203" s="10"/>
      <c r="OM203" s="10"/>
      <c r="ON203" s="10"/>
      <c r="OO203" s="10"/>
      <c r="OP203" s="10"/>
      <c r="OQ203" s="10"/>
      <c r="OR203" s="10"/>
      <c r="OS203" s="10"/>
      <c r="OT203" s="10"/>
      <c r="OU203" s="10"/>
      <c r="OV203" s="10"/>
      <c r="OW203" s="10"/>
      <c r="OX203" s="10"/>
      <c r="OY203" s="10"/>
      <c r="OZ203" s="10"/>
      <c r="PA203" s="10"/>
      <c r="PB203" s="10"/>
      <c r="PC203" s="10"/>
      <c r="PD203" s="10"/>
      <c r="PE203" s="10"/>
      <c r="PF203" s="10"/>
      <c r="PG203" s="10"/>
      <c r="PH203" s="10"/>
      <c r="PI203" s="10"/>
      <c r="PJ203" s="10"/>
      <c r="PK203" s="10"/>
      <c r="PL203" s="10"/>
      <c r="PM203" s="10"/>
      <c r="PN203" s="10"/>
      <c r="PO203" s="10"/>
      <c r="PP203" s="10"/>
      <c r="PQ203" s="10"/>
      <c r="PR203" s="10"/>
      <c r="PS203" s="10"/>
      <c r="PT203" s="10"/>
      <c r="PU203" s="10"/>
      <c r="PV203" s="10"/>
      <c r="PW203" s="10"/>
      <c r="PX203" s="10"/>
      <c r="PY203" s="10"/>
      <c r="PZ203" s="10"/>
      <c r="QA203" s="10"/>
      <c r="QB203" s="10"/>
      <c r="QC203" s="10"/>
      <c r="QD203" s="10"/>
      <c r="QE203" s="10"/>
      <c r="QF203" s="10"/>
      <c r="QG203" s="10"/>
      <c r="QH203" s="10"/>
      <c r="QI203" s="10"/>
      <c r="QJ203" s="10"/>
      <c r="QK203" s="10"/>
      <c r="QL203" s="10"/>
      <c r="QM203" s="10"/>
      <c r="QN203" s="10"/>
      <c r="QO203" s="10"/>
      <c r="QP203" s="10"/>
      <c r="QQ203" s="10"/>
      <c r="QR203" s="10"/>
      <c r="QS203" s="10"/>
      <c r="QT203" s="10"/>
      <c r="QU203" s="10"/>
      <c r="QV203" s="10"/>
      <c r="QW203" s="10"/>
      <c r="QX203" s="10"/>
      <c r="QY203" s="10"/>
      <c r="QZ203" s="10"/>
      <c r="RA203" s="10"/>
      <c r="RB203" s="10"/>
      <c r="RC203" s="10"/>
      <c r="RD203" s="10"/>
      <c r="RE203" s="10"/>
      <c r="RF203" s="10"/>
      <c r="RG203" s="10"/>
      <c r="RH203" s="10"/>
      <c r="RI203" s="10"/>
      <c r="RJ203" s="10"/>
      <c r="RK203" s="10"/>
      <c r="RL203" s="10"/>
      <c r="RM203" s="10"/>
      <c r="RN203" s="10"/>
      <c r="RO203" s="10"/>
      <c r="RP203" s="10"/>
      <c r="RQ203" s="10"/>
      <c r="RR203" s="10"/>
      <c r="RS203" s="10"/>
      <c r="RT203" s="10"/>
      <c r="RU203" s="10"/>
      <c r="RV203" s="10"/>
      <c r="RW203" s="10"/>
      <c r="RX203" s="10"/>
      <c r="RY203" s="10"/>
      <c r="RZ203" s="10"/>
      <c r="SA203" s="10"/>
      <c r="SB203" s="10"/>
      <c r="SC203" s="10"/>
      <c r="SD203" s="10"/>
      <c r="SE203" s="10"/>
      <c r="SF203" s="10"/>
      <c r="SG203" s="10"/>
      <c r="SH203" s="10"/>
      <c r="SI203" s="10"/>
      <c r="SJ203" s="10"/>
      <c r="SK203" s="10"/>
      <c r="SL203" s="10"/>
      <c r="SM203" s="10"/>
      <c r="SN203" s="10"/>
      <c r="SO203" s="10"/>
      <c r="SP203" s="10"/>
      <c r="SQ203" s="10"/>
      <c r="SR203" s="10"/>
      <c r="SS203" s="10"/>
      <c r="ST203" s="10"/>
      <c r="SU203" s="10"/>
      <c r="SV203" s="10"/>
      <c r="SW203" s="10"/>
      <c r="SX203" s="10"/>
      <c r="SY203" s="10"/>
      <c r="SZ203" s="10"/>
      <c r="TA203" s="10"/>
      <c r="TB203" s="10"/>
      <c r="TC203" s="10"/>
      <c r="TD203" s="10"/>
      <c r="TE203" s="10"/>
      <c r="TF203" s="10"/>
      <c r="TG203" s="10"/>
      <c r="TH203" s="10"/>
      <c r="TI203" s="10"/>
      <c r="TJ203" s="10"/>
      <c r="TK203" s="10"/>
      <c r="TL203" s="10"/>
      <c r="TM203" s="10"/>
      <c r="TN203" s="10"/>
      <c r="TO203" s="10"/>
      <c r="TP203" s="10"/>
      <c r="TQ203" s="10"/>
      <c r="TR203" s="10"/>
      <c r="TS203" s="10"/>
      <c r="TT203" s="10"/>
      <c r="TU203" s="10"/>
      <c r="TV203" s="10"/>
      <c r="TW203" s="10"/>
      <c r="TX203" s="10"/>
      <c r="TY203" s="10"/>
      <c r="TZ203" s="10"/>
      <c r="UA203" s="10"/>
      <c r="UB203" s="10"/>
      <c r="UC203" s="10"/>
      <c r="UD203" s="10"/>
      <c r="UE203" s="10"/>
      <c r="UF203" s="10"/>
      <c r="UG203" s="10"/>
      <c r="UH203" s="10"/>
      <c r="UI203" s="10"/>
      <c r="UJ203" s="10"/>
      <c r="UK203" s="10"/>
      <c r="UL203" s="10"/>
      <c r="UM203" s="10"/>
      <c r="UN203" s="10"/>
      <c r="UO203" s="10"/>
      <c r="UP203" s="10"/>
      <c r="UQ203" s="10"/>
      <c r="UR203" s="10"/>
      <c r="US203" s="10"/>
      <c r="UT203" s="10"/>
      <c r="UU203" s="10"/>
      <c r="UV203" s="10"/>
      <c r="UW203" s="10"/>
      <c r="UX203" s="10"/>
      <c r="UY203" s="10"/>
      <c r="UZ203" s="10"/>
      <c r="VA203" s="10"/>
      <c r="VB203" s="10"/>
      <c r="VC203" s="10"/>
      <c r="VD203" s="10"/>
      <c r="VE203" s="10"/>
      <c r="VF203" s="10"/>
      <c r="VG203" s="10"/>
      <c r="VH203" s="10"/>
      <c r="VI203" s="10"/>
      <c r="VJ203" s="10"/>
      <c r="VK203" s="10"/>
      <c r="VL203" s="10"/>
      <c r="VM203" s="10"/>
      <c r="VN203" s="10"/>
      <c r="VO203" s="10"/>
      <c r="VP203" s="10"/>
      <c r="VQ203" s="10"/>
      <c r="VR203" s="10"/>
      <c r="VS203" s="10"/>
      <c r="VT203" s="10"/>
      <c r="VU203" s="10"/>
      <c r="VV203" s="10"/>
      <c r="VW203" s="10"/>
      <c r="VX203" s="10"/>
      <c r="VY203" s="10"/>
      <c r="VZ203" s="10"/>
      <c r="WA203" s="10"/>
      <c r="WB203" s="10"/>
      <c r="WC203" s="10"/>
      <c r="WD203" s="10"/>
      <c r="WE203" s="10"/>
      <c r="WF203" s="10"/>
      <c r="WG203" s="10"/>
      <c r="WH203" s="10"/>
      <c r="WI203" s="10"/>
      <c r="WJ203" s="10"/>
      <c r="WK203" s="10"/>
      <c r="WL203" s="10"/>
      <c r="WM203" s="10"/>
      <c r="WN203" s="10"/>
      <c r="WO203" s="10"/>
      <c r="WP203" s="10"/>
      <c r="WQ203" s="10"/>
      <c r="WR203" s="10"/>
      <c r="WS203" s="10"/>
      <c r="WT203" s="10"/>
      <c r="WU203" s="10"/>
      <c r="WV203" s="10"/>
      <c r="WW203" s="10"/>
      <c r="WX203" s="10"/>
      <c r="WY203" s="10"/>
      <c r="WZ203" s="10"/>
      <c r="XA203" s="10"/>
      <c r="XB203" s="10"/>
      <c r="XC203" s="10"/>
      <c r="XD203" s="10"/>
      <c r="XE203" s="10"/>
      <c r="XF203" s="10"/>
      <c r="XG203" s="10"/>
      <c r="XH203" s="10"/>
      <c r="XI203" s="10"/>
      <c r="XJ203" s="10"/>
      <c r="XK203" s="10"/>
      <c r="XL203" s="10"/>
      <c r="XM203" s="10"/>
      <c r="XN203" s="10"/>
      <c r="XO203" s="10"/>
      <c r="XP203" s="10"/>
      <c r="XQ203" s="10"/>
      <c r="XR203" s="10"/>
      <c r="XS203" s="10"/>
      <c r="XT203" s="10"/>
      <c r="XU203" s="10"/>
      <c r="XV203" s="10"/>
      <c r="XW203" s="10"/>
      <c r="XX203" s="10"/>
      <c r="XY203" s="10"/>
      <c r="XZ203" s="10"/>
      <c r="YA203" s="10"/>
      <c r="YB203" s="10"/>
      <c r="YC203" s="10"/>
      <c r="YD203" s="10"/>
      <c r="YE203" s="10"/>
      <c r="YF203" s="10"/>
      <c r="YG203" s="10"/>
      <c r="YH203" s="10"/>
      <c r="YI203" s="10"/>
      <c r="YJ203" s="10"/>
      <c r="YK203" s="10"/>
      <c r="YL203" s="10"/>
      <c r="YM203" s="10"/>
      <c r="YN203" s="10"/>
      <c r="YO203" s="10"/>
      <c r="YP203" s="10"/>
      <c r="YQ203" s="10"/>
      <c r="YR203" s="10"/>
      <c r="YS203" s="10"/>
      <c r="YT203" s="10"/>
      <c r="YU203" s="10"/>
      <c r="YV203" s="10"/>
      <c r="YW203" s="10"/>
      <c r="YX203" s="10"/>
      <c r="YY203" s="10"/>
      <c r="YZ203" s="10"/>
      <c r="ZA203" s="10"/>
      <c r="ZB203" s="10"/>
      <c r="ZC203" s="10"/>
      <c r="ZD203" s="10"/>
      <c r="ZE203" s="10"/>
      <c r="ZF203" s="10"/>
      <c r="ZG203" s="10"/>
      <c r="ZH203" s="10"/>
      <c r="ZI203" s="10"/>
      <c r="ZJ203" s="10"/>
      <c r="ZK203" s="10"/>
      <c r="ZL203" s="10"/>
      <c r="ZM203" s="10"/>
      <c r="ZN203" s="10"/>
      <c r="ZO203" s="10"/>
      <c r="ZP203" s="10"/>
      <c r="ZQ203" s="10"/>
      <c r="ZR203" s="10"/>
      <c r="ZS203" s="10"/>
      <c r="ZT203" s="10"/>
      <c r="ZU203" s="10"/>
      <c r="ZV203" s="10"/>
      <c r="ZW203" s="10"/>
      <c r="ZX203" s="10"/>
      <c r="ZY203" s="10"/>
      <c r="ZZ203" s="10"/>
      <c r="AAA203" s="10"/>
      <c r="AAB203" s="10"/>
      <c r="AAC203" s="10"/>
      <c r="AAD203" s="10"/>
      <c r="AAE203" s="10"/>
      <c r="AAF203" s="10"/>
      <c r="AAG203" s="10"/>
      <c r="AAH203" s="10"/>
      <c r="AAI203" s="10"/>
      <c r="AAJ203" s="10"/>
      <c r="AAK203" s="10"/>
      <c r="AAL203" s="10"/>
      <c r="AAM203" s="10"/>
      <c r="AAN203" s="10"/>
      <c r="AAO203" s="10"/>
      <c r="AAP203" s="10"/>
      <c r="AAQ203" s="10"/>
      <c r="AAR203" s="10"/>
      <c r="AAS203" s="10"/>
      <c r="AAT203" s="10"/>
      <c r="AAU203" s="10"/>
      <c r="AAV203" s="10"/>
      <c r="AAW203" s="10"/>
      <c r="AAX203" s="10"/>
      <c r="AAY203" s="10"/>
      <c r="AAZ203" s="10"/>
      <c r="ABA203" s="10"/>
      <c r="ABB203" s="10"/>
      <c r="ABC203" s="10"/>
      <c r="ABD203" s="10"/>
      <c r="ABE203" s="10"/>
      <c r="ABF203" s="10"/>
      <c r="ABG203" s="10"/>
      <c r="ABH203" s="10"/>
      <c r="ABI203" s="10"/>
      <c r="ABJ203" s="10"/>
      <c r="ABK203" s="10"/>
      <c r="ABL203" s="10"/>
      <c r="ABM203" s="10"/>
      <c r="ABN203" s="10"/>
      <c r="ABO203" s="10"/>
      <c r="ABP203" s="10"/>
      <c r="ABQ203" s="10"/>
      <c r="ABR203" s="10"/>
      <c r="ABS203" s="10"/>
      <c r="ABT203" s="10"/>
      <c r="ABU203" s="10"/>
      <c r="ABV203" s="10"/>
      <c r="ABW203" s="10"/>
      <c r="ABX203" s="10"/>
      <c r="ABY203" s="10"/>
      <c r="ABZ203" s="10"/>
      <c r="ACA203" s="10"/>
      <c r="ACB203" s="10"/>
      <c r="ACC203" s="10"/>
      <c r="ACD203" s="10"/>
      <c r="ACE203" s="10"/>
      <c r="ACF203" s="10"/>
      <c r="ACG203" s="10"/>
      <c r="ACH203" s="10"/>
      <c r="ACI203" s="10"/>
      <c r="ACJ203" s="10"/>
      <c r="ACK203" s="10"/>
      <c r="ACL203" s="10"/>
      <c r="ACM203" s="10"/>
      <c r="ACN203" s="10"/>
      <c r="ACO203" s="10"/>
      <c r="ACP203" s="10"/>
      <c r="ACQ203" s="10"/>
      <c r="ACR203" s="10"/>
      <c r="ACS203" s="10"/>
      <c r="ACT203" s="10"/>
      <c r="ACU203" s="10"/>
      <c r="ACV203" s="10"/>
      <c r="ACW203" s="10"/>
      <c r="ACX203" s="10"/>
      <c r="ACY203" s="10"/>
      <c r="ACZ203" s="10"/>
      <c r="ADA203" s="10"/>
    </row>
    <row r="204" spans="1:781" s="106" customFormat="1" ht="24" x14ac:dyDescent="0.3">
      <c r="A204" s="60">
        <v>3</v>
      </c>
      <c r="B204" s="69" t="s">
        <v>621</v>
      </c>
      <c r="C204" s="46" t="s">
        <v>70</v>
      </c>
      <c r="D204" s="47" t="s">
        <v>325</v>
      </c>
      <c r="E204" s="47" t="s">
        <v>256</v>
      </c>
      <c r="F204" s="47">
        <v>5</v>
      </c>
      <c r="G204" s="104">
        <v>120000</v>
      </c>
      <c r="H204" s="47">
        <v>1</v>
      </c>
      <c r="I204" s="47" t="s">
        <v>45</v>
      </c>
      <c r="J204" s="47" t="s">
        <v>260</v>
      </c>
      <c r="K204" s="120">
        <v>91</v>
      </c>
      <c r="L204" s="50">
        <v>1985</v>
      </c>
      <c r="M204" s="117">
        <v>1985</v>
      </c>
      <c r="N204" s="52">
        <v>25000</v>
      </c>
      <c r="O204" s="53">
        <v>1.5</v>
      </c>
      <c r="P204" s="53"/>
      <c r="Q204" s="54" t="s">
        <v>561</v>
      </c>
      <c r="R204" s="55" t="s">
        <v>622</v>
      </c>
      <c r="S204" s="56"/>
      <c r="T204" s="57" t="str">
        <f t="shared" si="45"/>
        <v>Au</v>
      </c>
      <c r="U204" s="56"/>
      <c r="V204" s="56"/>
      <c r="W204" s="56"/>
      <c r="X204" s="56"/>
      <c r="Y204" s="56"/>
      <c r="Z204" s="56"/>
      <c r="AA204" s="56"/>
      <c r="AB204" s="10"/>
      <c r="AC204" s="58">
        <f t="shared" si="44"/>
        <v>1.3181114310314011E-2</v>
      </c>
      <c r="AD204" s="58">
        <f t="shared" si="46"/>
        <v>3.8461538461538464E-2</v>
      </c>
      <c r="AE204" s="58">
        <f t="shared" si="47"/>
        <v>0</v>
      </c>
      <c r="AF204" s="58">
        <f t="shared" si="51"/>
        <v>5.1642652771852475E-2</v>
      </c>
      <c r="AG204" s="59"/>
      <c r="AH204" s="59">
        <f t="shared" si="48"/>
        <v>0</v>
      </c>
      <c r="AI204" s="59">
        <f t="shared" si="49"/>
        <v>0</v>
      </c>
      <c r="AJ204" s="59">
        <f t="shared" si="50"/>
        <v>5.1642652771852475E-2</v>
      </c>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c r="IW204" s="10"/>
      <c r="IX204" s="10"/>
      <c r="IY204" s="10"/>
      <c r="IZ204" s="10"/>
      <c r="JA204" s="10"/>
      <c r="JB204" s="10"/>
      <c r="JC204" s="10"/>
      <c r="JD204" s="10"/>
      <c r="JE204" s="10"/>
      <c r="JF204" s="10"/>
      <c r="JG204" s="10"/>
      <c r="JH204" s="10"/>
      <c r="JI204" s="10"/>
      <c r="JJ204" s="10"/>
      <c r="JK204" s="10"/>
      <c r="JL204" s="10"/>
      <c r="JM204" s="10"/>
      <c r="JN204" s="10"/>
      <c r="JO204" s="10"/>
      <c r="JP204" s="10"/>
      <c r="JQ204" s="10"/>
      <c r="JR204" s="10"/>
      <c r="JS204" s="10"/>
      <c r="JT204" s="10"/>
      <c r="JU204" s="10"/>
      <c r="JV204" s="10"/>
      <c r="JW204" s="10"/>
      <c r="JX204" s="10"/>
      <c r="JY204" s="10"/>
      <c r="JZ204" s="10"/>
      <c r="KA204" s="10"/>
      <c r="KB204" s="10"/>
      <c r="KC204" s="10"/>
      <c r="KD204" s="10"/>
      <c r="KE204" s="10"/>
      <c r="KF204" s="10"/>
      <c r="KG204" s="10"/>
      <c r="KH204" s="10"/>
      <c r="KI204" s="10"/>
      <c r="KJ204" s="10"/>
      <c r="KK204" s="10"/>
      <c r="KL204" s="10"/>
      <c r="KM204" s="10"/>
      <c r="KN204" s="10"/>
      <c r="KO204" s="10"/>
      <c r="KP204" s="10"/>
      <c r="KQ204" s="10"/>
      <c r="KR204" s="10"/>
      <c r="KS204" s="10"/>
      <c r="KT204" s="10"/>
      <c r="KU204" s="10"/>
      <c r="KV204" s="10"/>
      <c r="KW204" s="10"/>
      <c r="KX204" s="10"/>
      <c r="KY204" s="10"/>
      <c r="KZ204" s="10"/>
      <c r="LA204" s="10"/>
      <c r="LB204" s="10"/>
      <c r="LC204" s="10"/>
      <c r="LD204" s="10"/>
      <c r="LE204" s="10"/>
      <c r="LF204" s="10"/>
      <c r="LG204" s="10"/>
      <c r="LH204" s="10"/>
      <c r="LI204" s="10"/>
      <c r="LJ204" s="10"/>
      <c r="LK204" s="10"/>
      <c r="LL204" s="10"/>
      <c r="LM204" s="10"/>
      <c r="LN204" s="10"/>
      <c r="LO204" s="10"/>
      <c r="LP204" s="10"/>
      <c r="LQ204" s="10"/>
      <c r="LR204" s="10"/>
      <c r="LS204" s="10"/>
      <c r="LT204" s="10"/>
      <c r="LU204" s="10"/>
      <c r="LV204" s="10"/>
      <c r="LW204" s="10"/>
      <c r="LX204" s="10"/>
      <c r="LY204" s="10"/>
      <c r="LZ204" s="10"/>
      <c r="MA204" s="10"/>
      <c r="MB204" s="10"/>
      <c r="MC204" s="10"/>
      <c r="MD204" s="10"/>
      <c r="ME204" s="10"/>
      <c r="MF204" s="10"/>
      <c r="MG204" s="10"/>
      <c r="MH204" s="10"/>
      <c r="MI204" s="10"/>
      <c r="MJ204" s="10"/>
      <c r="MK204" s="10"/>
      <c r="ML204" s="10"/>
      <c r="MM204" s="10"/>
      <c r="MN204" s="10"/>
      <c r="MO204" s="10"/>
      <c r="MP204" s="10"/>
      <c r="MQ204" s="10"/>
      <c r="MR204" s="10"/>
      <c r="MS204" s="10"/>
      <c r="MT204" s="10"/>
      <c r="MU204" s="10"/>
      <c r="MV204" s="10"/>
      <c r="MW204" s="10"/>
      <c r="MX204" s="10"/>
      <c r="MY204" s="10"/>
      <c r="MZ204" s="10"/>
      <c r="NA204" s="10"/>
      <c r="NB204" s="10"/>
      <c r="NC204" s="10"/>
      <c r="ND204" s="10"/>
      <c r="NE204" s="10"/>
      <c r="NF204" s="10"/>
      <c r="NG204" s="10"/>
      <c r="NH204" s="10"/>
      <c r="NI204" s="10"/>
      <c r="NJ204" s="10"/>
      <c r="NK204" s="10"/>
      <c r="NL204" s="10"/>
      <c r="NM204" s="10"/>
      <c r="NN204" s="10"/>
      <c r="NO204" s="10"/>
      <c r="NP204" s="10"/>
      <c r="NQ204" s="10"/>
      <c r="NR204" s="10"/>
      <c r="NS204" s="10"/>
      <c r="NT204" s="10"/>
      <c r="NU204" s="10"/>
      <c r="NV204" s="10"/>
      <c r="NW204" s="10"/>
      <c r="NX204" s="10"/>
      <c r="NY204" s="10"/>
      <c r="NZ204" s="10"/>
      <c r="OA204" s="10"/>
      <c r="OB204" s="10"/>
      <c r="OC204" s="10"/>
      <c r="OD204" s="10"/>
      <c r="OE204" s="10"/>
      <c r="OF204" s="10"/>
      <c r="OG204" s="10"/>
      <c r="OH204" s="10"/>
      <c r="OI204" s="10"/>
      <c r="OJ204" s="10"/>
      <c r="OK204" s="10"/>
      <c r="OL204" s="10"/>
      <c r="OM204" s="10"/>
      <c r="ON204" s="10"/>
      <c r="OO204" s="10"/>
      <c r="OP204" s="10"/>
      <c r="OQ204" s="10"/>
      <c r="OR204" s="10"/>
      <c r="OS204" s="10"/>
      <c r="OT204" s="10"/>
      <c r="OU204" s="10"/>
      <c r="OV204" s="10"/>
      <c r="OW204" s="10"/>
      <c r="OX204" s="10"/>
      <c r="OY204" s="10"/>
      <c r="OZ204" s="10"/>
      <c r="PA204" s="10"/>
      <c r="PB204" s="10"/>
      <c r="PC204" s="10"/>
      <c r="PD204" s="10"/>
      <c r="PE204" s="10"/>
      <c r="PF204" s="10"/>
      <c r="PG204" s="10"/>
      <c r="PH204" s="10"/>
      <c r="PI204" s="10"/>
      <c r="PJ204" s="10"/>
      <c r="PK204" s="10"/>
      <c r="PL204" s="10"/>
      <c r="PM204" s="10"/>
      <c r="PN204" s="10"/>
      <c r="PO204" s="10"/>
      <c r="PP204" s="10"/>
      <c r="PQ204" s="10"/>
      <c r="PR204" s="10"/>
      <c r="PS204" s="10"/>
      <c r="PT204" s="10"/>
      <c r="PU204" s="10"/>
      <c r="PV204" s="10"/>
      <c r="PW204" s="10"/>
      <c r="PX204" s="10"/>
      <c r="PY204" s="10"/>
      <c r="PZ204" s="10"/>
      <c r="QA204" s="10"/>
      <c r="QB204" s="10"/>
      <c r="QC204" s="10"/>
      <c r="QD204" s="10"/>
      <c r="QE204" s="10"/>
      <c r="QF204" s="10"/>
      <c r="QG204" s="10"/>
      <c r="QH204" s="10"/>
      <c r="QI204" s="10"/>
      <c r="QJ204" s="10"/>
      <c r="QK204" s="10"/>
      <c r="QL204" s="10"/>
      <c r="QM204" s="10"/>
      <c r="QN204" s="10"/>
      <c r="QO204" s="10"/>
      <c r="QP204" s="10"/>
      <c r="QQ204" s="10"/>
      <c r="QR204" s="10"/>
      <c r="QS204" s="10"/>
      <c r="QT204" s="10"/>
      <c r="QU204" s="10"/>
      <c r="QV204" s="10"/>
      <c r="QW204" s="10"/>
      <c r="QX204" s="10"/>
      <c r="QY204" s="10"/>
      <c r="QZ204" s="10"/>
      <c r="RA204" s="10"/>
      <c r="RB204" s="10"/>
      <c r="RC204" s="10"/>
      <c r="RD204" s="10"/>
      <c r="RE204" s="10"/>
      <c r="RF204" s="10"/>
      <c r="RG204" s="10"/>
      <c r="RH204" s="10"/>
      <c r="RI204" s="10"/>
      <c r="RJ204" s="10"/>
      <c r="RK204" s="10"/>
      <c r="RL204" s="10"/>
      <c r="RM204" s="10"/>
      <c r="RN204" s="10"/>
      <c r="RO204" s="10"/>
      <c r="RP204" s="10"/>
      <c r="RQ204" s="10"/>
      <c r="RR204" s="10"/>
      <c r="RS204" s="10"/>
      <c r="RT204" s="10"/>
      <c r="RU204" s="10"/>
      <c r="RV204" s="10"/>
      <c r="RW204" s="10"/>
      <c r="RX204" s="10"/>
      <c r="RY204" s="10"/>
      <c r="RZ204" s="10"/>
      <c r="SA204" s="10"/>
      <c r="SB204" s="10"/>
      <c r="SC204" s="10"/>
      <c r="SD204" s="10"/>
      <c r="SE204" s="10"/>
      <c r="SF204" s="10"/>
      <c r="SG204" s="10"/>
      <c r="SH204" s="10"/>
      <c r="SI204" s="10"/>
      <c r="SJ204" s="10"/>
      <c r="SK204" s="10"/>
      <c r="SL204" s="10"/>
      <c r="SM204" s="10"/>
      <c r="SN204" s="10"/>
      <c r="SO204" s="10"/>
      <c r="SP204" s="10"/>
      <c r="SQ204" s="10"/>
      <c r="SR204" s="10"/>
      <c r="SS204" s="10"/>
      <c r="ST204" s="10"/>
      <c r="SU204" s="10"/>
      <c r="SV204" s="10"/>
      <c r="SW204" s="10"/>
      <c r="SX204" s="10"/>
      <c r="SY204" s="10"/>
      <c r="SZ204" s="10"/>
      <c r="TA204" s="10"/>
      <c r="TB204" s="10"/>
      <c r="TC204" s="10"/>
      <c r="TD204" s="10"/>
      <c r="TE204" s="10"/>
      <c r="TF204" s="10"/>
      <c r="TG204" s="10"/>
      <c r="TH204" s="10"/>
      <c r="TI204" s="10"/>
      <c r="TJ204" s="10"/>
      <c r="TK204" s="10"/>
      <c r="TL204" s="10"/>
      <c r="TM204" s="10"/>
      <c r="TN204" s="10"/>
      <c r="TO204" s="10"/>
      <c r="TP204" s="10"/>
      <c r="TQ204" s="10"/>
      <c r="TR204" s="10"/>
      <c r="TS204" s="10"/>
      <c r="TT204" s="10"/>
      <c r="TU204" s="10"/>
      <c r="TV204" s="10"/>
      <c r="TW204" s="10"/>
      <c r="TX204" s="10"/>
      <c r="TY204" s="10"/>
      <c r="TZ204" s="10"/>
      <c r="UA204" s="10"/>
      <c r="UB204" s="10"/>
      <c r="UC204" s="10"/>
      <c r="UD204" s="10"/>
      <c r="UE204" s="10"/>
      <c r="UF204" s="10"/>
      <c r="UG204" s="10"/>
      <c r="UH204" s="10"/>
      <c r="UI204" s="10"/>
      <c r="UJ204" s="10"/>
      <c r="UK204" s="10"/>
      <c r="UL204" s="10"/>
      <c r="UM204" s="10"/>
      <c r="UN204" s="10"/>
      <c r="UO204" s="10"/>
      <c r="UP204" s="10"/>
      <c r="UQ204" s="10"/>
      <c r="UR204" s="10"/>
      <c r="US204" s="10"/>
      <c r="UT204" s="10"/>
      <c r="UU204" s="10"/>
      <c r="UV204" s="10"/>
      <c r="UW204" s="10"/>
      <c r="UX204" s="10"/>
      <c r="UY204" s="10"/>
      <c r="UZ204" s="10"/>
      <c r="VA204" s="10"/>
      <c r="VB204" s="10"/>
      <c r="VC204" s="10"/>
      <c r="VD204" s="10"/>
      <c r="VE204" s="10"/>
      <c r="VF204" s="10"/>
      <c r="VG204" s="10"/>
      <c r="VH204" s="10"/>
      <c r="VI204" s="10"/>
      <c r="VJ204" s="10"/>
      <c r="VK204" s="10"/>
      <c r="VL204" s="10"/>
      <c r="VM204" s="10"/>
      <c r="VN204" s="10"/>
      <c r="VO204" s="10"/>
      <c r="VP204" s="10"/>
      <c r="VQ204" s="10"/>
      <c r="VR204" s="10"/>
      <c r="VS204" s="10"/>
      <c r="VT204" s="10"/>
      <c r="VU204" s="10"/>
      <c r="VV204" s="10"/>
      <c r="VW204" s="10"/>
      <c r="VX204" s="10"/>
      <c r="VY204" s="10"/>
      <c r="VZ204" s="10"/>
      <c r="WA204" s="10"/>
      <c r="WB204" s="10"/>
      <c r="WC204" s="10"/>
      <c r="WD204" s="10"/>
      <c r="WE204" s="10"/>
      <c r="WF204" s="10"/>
      <c r="WG204" s="10"/>
      <c r="WH204" s="10"/>
      <c r="WI204" s="10"/>
      <c r="WJ204" s="10"/>
      <c r="WK204" s="10"/>
      <c r="WL204" s="10"/>
      <c r="WM204" s="10"/>
      <c r="WN204" s="10"/>
      <c r="WO204" s="10"/>
      <c r="WP204" s="10"/>
      <c r="WQ204" s="10"/>
      <c r="WR204" s="10"/>
      <c r="WS204" s="10"/>
      <c r="WT204" s="10"/>
      <c r="WU204" s="10"/>
      <c r="WV204" s="10"/>
      <c r="WW204" s="10"/>
      <c r="WX204" s="10"/>
      <c r="WY204" s="10"/>
      <c r="WZ204" s="10"/>
      <c r="XA204" s="10"/>
      <c r="XB204" s="10"/>
      <c r="XC204" s="10"/>
      <c r="XD204" s="10"/>
      <c r="XE204" s="10"/>
      <c r="XF204" s="10"/>
      <c r="XG204" s="10"/>
      <c r="XH204" s="10"/>
      <c r="XI204" s="10"/>
      <c r="XJ204" s="10"/>
      <c r="XK204" s="10"/>
      <c r="XL204" s="10"/>
      <c r="XM204" s="10"/>
      <c r="XN204" s="10"/>
      <c r="XO204" s="10"/>
      <c r="XP204" s="10"/>
      <c r="XQ204" s="10"/>
      <c r="XR204" s="10"/>
      <c r="XS204" s="10"/>
      <c r="XT204" s="10"/>
      <c r="XU204" s="10"/>
      <c r="XV204" s="10"/>
      <c r="XW204" s="10"/>
      <c r="XX204" s="10"/>
      <c r="XY204" s="10"/>
      <c r="XZ204" s="10"/>
      <c r="YA204" s="10"/>
      <c r="YB204" s="10"/>
      <c r="YC204" s="10"/>
      <c r="YD204" s="10"/>
      <c r="YE204" s="10"/>
      <c r="YF204" s="10"/>
      <c r="YG204" s="10"/>
      <c r="YH204" s="10"/>
      <c r="YI204" s="10"/>
      <c r="YJ204" s="10"/>
      <c r="YK204" s="10"/>
      <c r="YL204" s="10"/>
      <c r="YM204" s="10"/>
      <c r="YN204" s="10"/>
      <c r="YO204" s="10"/>
      <c r="YP204" s="10"/>
      <c r="YQ204" s="10"/>
      <c r="YR204" s="10"/>
      <c r="YS204" s="10"/>
      <c r="YT204" s="10"/>
      <c r="YU204" s="10"/>
      <c r="YV204" s="10"/>
      <c r="YW204" s="10"/>
      <c r="YX204" s="10"/>
      <c r="YY204" s="10"/>
      <c r="YZ204" s="10"/>
      <c r="ZA204" s="10"/>
      <c r="ZB204" s="10"/>
      <c r="ZC204" s="10"/>
      <c r="ZD204" s="10"/>
      <c r="ZE204" s="10"/>
      <c r="ZF204" s="10"/>
      <c r="ZG204" s="10"/>
      <c r="ZH204" s="10"/>
      <c r="ZI204" s="10"/>
      <c r="ZJ204" s="10"/>
      <c r="ZK204" s="10"/>
      <c r="ZL204" s="10"/>
      <c r="ZM204" s="10"/>
      <c r="ZN204" s="10"/>
      <c r="ZO204" s="10"/>
      <c r="ZP204" s="10"/>
      <c r="ZQ204" s="10"/>
      <c r="ZR204" s="10"/>
      <c r="ZS204" s="10"/>
      <c r="ZT204" s="10"/>
      <c r="ZU204" s="10"/>
      <c r="ZV204" s="10"/>
      <c r="ZW204" s="10"/>
      <c r="ZX204" s="10"/>
      <c r="ZY204" s="10"/>
      <c r="ZZ204" s="10"/>
      <c r="AAA204" s="10"/>
      <c r="AAB204" s="10"/>
      <c r="AAC204" s="10"/>
      <c r="AAD204" s="10"/>
      <c r="AAE204" s="10"/>
      <c r="AAF204" s="10"/>
      <c r="AAG204" s="10"/>
      <c r="AAH204" s="10"/>
      <c r="AAI204" s="10"/>
      <c r="AAJ204" s="10"/>
      <c r="AAK204" s="10"/>
      <c r="AAL204" s="10"/>
      <c r="AAM204" s="10"/>
      <c r="AAN204" s="10"/>
      <c r="AAO204" s="10"/>
      <c r="AAP204" s="10"/>
      <c r="AAQ204" s="10"/>
      <c r="AAR204" s="10"/>
      <c r="AAS204" s="10"/>
      <c r="AAT204" s="10"/>
      <c r="AAU204" s="10"/>
      <c r="AAV204" s="10"/>
      <c r="AAW204" s="10"/>
      <c r="AAX204" s="10"/>
      <c r="AAY204" s="10"/>
      <c r="AAZ204" s="10"/>
      <c r="ABA204" s="10"/>
      <c r="ABB204" s="10"/>
      <c r="ABC204" s="10"/>
      <c r="ABD204" s="10"/>
      <c r="ABE204" s="10"/>
      <c r="ABF204" s="10"/>
      <c r="ABG204" s="10"/>
      <c r="ABH204" s="10"/>
      <c r="ABI204" s="10"/>
      <c r="ABJ204" s="10"/>
      <c r="ABK204" s="10"/>
      <c r="ABL204" s="10"/>
      <c r="ABM204" s="10"/>
      <c r="ABN204" s="10"/>
      <c r="ABO204" s="10"/>
      <c r="ABP204" s="10"/>
      <c r="ABQ204" s="10"/>
      <c r="ABR204" s="10"/>
      <c r="ABS204" s="10"/>
      <c r="ABT204" s="10"/>
      <c r="ABU204" s="10"/>
      <c r="ABV204" s="10"/>
      <c r="ABW204" s="10"/>
      <c r="ABX204" s="10"/>
      <c r="ABY204" s="10"/>
      <c r="ABZ204" s="10"/>
      <c r="ACA204" s="10"/>
      <c r="ACB204" s="10"/>
      <c r="ACC204" s="10"/>
      <c r="ACD204" s="10"/>
      <c r="ACE204" s="10"/>
      <c r="ACF204" s="10"/>
      <c r="ACG204" s="10"/>
      <c r="ACH204" s="10"/>
      <c r="ACI204" s="10"/>
      <c r="ACJ204" s="10"/>
      <c r="ACK204" s="10"/>
      <c r="ACL204" s="10"/>
      <c r="ACM204" s="10"/>
      <c r="ACN204" s="10"/>
      <c r="ACO204" s="10"/>
      <c r="ACP204" s="10"/>
      <c r="ACQ204" s="10"/>
      <c r="ACR204" s="10"/>
      <c r="ACS204" s="10"/>
      <c r="ACT204" s="10"/>
      <c r="ACU204" s="10"/>
      <c r="ACV204" s="10"/>
      <c r="ACW204" s="10"/>
      <c r="ACX204" s="10"/>
      <c r="ACY204" s="10"/>
      <c r="ACZ204" s="10"/>
      <c r="ADA204" s="10"/>
    </row>
    <row r="205" spans="1:781" s="106" customFormat="1" ht="37.799999999999997" customHeight="1" x14ac:dyDescent="0.3">
      <c r="A205" s="60">
        <v>3</v>
      </c>
      <c r="B205" s="69" t="s">
        <v>623</v>
      </c>
      <c r="C205" s="46" t="s">
        <v>97</v>
      </c>
      <c r="D205" s="47" t="s">
        <v>255</v>
      </c>
      <c r="E205" s="47" t="s">
        <v>302</v>
      </c>
      <c r="F205" s="47">
        <v>50</v>
      </c>
      <c r="G205" s="104"/>
      <c r="H205" s="47">
        <v>2</v>
      </c>
      <c r="I205" s="47" t="s">
        <v>45</v>
      </c>
      <c r="J205" s="47" t="s">
        <v>303</v>
      </c>
      <c r="K205" s="120">
        <v>44</v>
      </c>
      <c r="L205" s="50">
        <v>1985</v>
      </c>
      <c r="M205" s="117">
        <v>1985</v>
      </c>
      <c r="N205" s="52"/>
      <c r="O205" s="53"/>
      <c r="P205" s="53"/>
      <c r="Q205" s="54" t="s">
        <v>482</v>
      </c>
      <c r="R205" s="55" t="s">
        <v>624</v>
      </c>
      <c r="S205" s="56" t="s">
        <v>381</v>
      </c>
      <c r="T205" s="57" t="str">
        <f t="shared" si="45"/>
        <v>Cu</v>
      </c>
      <c r="U205" s="56">
        <v>580</v>
      </c>
      <c r="V205" s="56">
        <v>1.1000000000000001</v>
      </c>
      <c r="W205" s="56"/>
      <c r="X205" s="56">
        <v>1.1000000000000001</v>
      </c>
      <c r="Y205" s="56" t="s">
        <v>382</v>
      </c>
      <c r="Z205" s="56">
        <v>65</v>
      </c>
      <c r="AA205" s="56" t="s">
        <v>228</v>
      </c>
      <c r="AB205" s="10"/>
      <c r="AC205" s="58">
        <f t="shared" si="44"/>
        <v>0</v>
      </c>
      <c r="AD205" s="58">
        <f t="shared" si="46"/>
        <v>0</v>
      </c>
      <c r="AE205" s="58">
        <f t="shared" si="47"/>
        <v>0</v>
      </c>
      <c r="AF205" s="58">
        <f t="shared" si="51"/>
        <v>0</v>
      </c>
      <c r="AG205" s="59"/>
      <c r="AH205" s="59">
        <f t="shared" si="48"/>
        <v>0</v>
      </c>
      <c r="AI205" s="59">
        <f t="shared" si="49"/>
        <v>0</v>
      </c>
      <c r="AJ205" s="59">
        <f t="shared" si="50"/>
        <v>0</v>
      </c>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c r="IW205" s="10"/>
      <c r="IX205" s="10"/>
      <c r="IY205" s="10"/>
      <c r="IZ205" s="10"/>
      <c r="JA205" s="10"/>
      <c r="JB205" s="10"/>
      <c r="JC205" s="10"/>
      <c r="JD205" s="10"/>
      <c r="JE205" s="10"/>
      <c r="JF205" s="10"/>
      <c r="JG205" s="10"/>
      <c r="JH205" s="10"/>
      <c r="JI205" s="10"/>
      <c r="JJ205" s="10"/>
      <c r="JK205" s="10"/>
      <c r="JL205" s="10"/>
      <c r="JM205" s="10"/>
      <c r="JN205" s="10"/>
      <c r="JO205" s="10"/>
      <c r="JP205" s="10"/>
      <c r="JQ205" s="10"/>
      <c r="JR205" s="10"/>
      <c r="JS205" s="10"/>
      <c r="JT205" s="10"/>
      <c r="JU205" s="10"/>
      <c r="JV205" s="10"/>
      <c r="JW205" s="10"/>
      <c r="JX205" s="10"/>
      <c r="JY205" s="10"/>
      <c r="JZ205" s="10"/>
      <c r="KA205" s="10"/>
      <c r="KB205" s="10"/>
      <c r="KC205" s="10"/>
      <c r="KD205" s="10"/>
      <c r="KE205" s="10"/>
      <c r="KF205" s="10"/>
      <c r="KG205" s="10"/>
      <c r="KH205" s="10"/>
      <c r="KI205" s="10"/>
      <c r="KJ205" s="10"/>
      <c r="KK205" s="10"/>
      <c r="KL205" s="10"/>
      <c r="KM205" s="10"/>
      <c r="KN205" s="10"/>
      <c r="KO205" s="10"/>
      <c r="KP205" s="10"/>
      <c r="KQ205" s="10"/>
      <c r="KR205" s="10"/>
      <c r="KS205" s="10"/>
      <c r="KT205" s="10"/>
      <c r="KU205" s="10"/>
      <c r="KV205" s="10"/>
      <c r="KW205" s="10"/>
      <c r="KX205" s="10"/>
      <c r="KY205" s="10"/>
      <c r="KZ205" s="10"/>
      <c r="LA205" s="10"/>
      <c r="LB205" s="10"/>
      <c r="LC205" s="10"/>
      <c r="LD205" s="10"/>
      <c r="LE205" s="10"/>
      <c r="LF205" s="10"/>
      <c r="LG205" s="10"/>
      <c r="LH205" s="10"/>
      <c r="LI205" s="10"/>
      <c r="LJ205" s="10"/>
      <c r="LK205" s="10"/>
      <c r="LL205" s="10"/>
      <c r="LM205" s="10"/>
      <c r="LN205" s="10"/>
      <c r="LO205" s="10"/>
      <c r="LP205" s="10"/>
      <c r="LQ205" s="10"/>
      <c r="LR205" s="10"/>
      <c r="LS205" s="10"/>
      <c r="LT205" s="10"/>
      <c r="LU205" s="10"/>
      <c r="LV205" s="10"/>
      <c r="LW205" s="10"/>
      <c r="LX205" s="10"/>
      <c r="LY205" s="10"/>
      <c r="LZ205" s="10"/>
      <c r="MA205" s="10"/>
      <c r="MB205" s="10"/>
      <c r="MC205" s="10"/>
      <c r="MD205" s="10"/>
      <c r="ME205" s="10"/>
      <c r="MF205" s="10"/>
      <c r="MG205" s="10"/>
      <c r="MH205" s="10"/>
      <c r="MI205" s="10"/>
      <c r="MJ205" s="10"/>
      <c r="MK205" s="10"/>
      <c r="ML205" s="10"/>
      <c r="MM205" s="10"/>
      <c r="MN205" s="10"/>
      <c r="MO205" s="10"/>
      <c r="MP205" s="10"/>
      <c r="MQ205" s="10"/>
      <c r="MR205" s="10"/>
      <c r="MS205" s="10"/>
      <c r="MT205" s="10"/>
      <c r="MU205" s="10"/>
      <c r="MV205" s="10"/>
      <c r="MW205" s="10"/>
      <c r="MX205" s="10"/>
      <c r="MY205" s="10"/>
      <c r="MZ205" s="10"/>
      <c r="NA205" s="10"/>
      <c r="NB205" s="10"/>
      <c r="NC205" s="10"/>
      <c r="ND205" s="10"/>
      <c r="NE205" s="10"/>
      <c r="NF205" s="10"/>
      <c r="NG205" s="10"/>
      <c r="NH205" s="10"/>
      <c r="NI205" s="10"/>
      <c r="NJ205" s="10"/>
      <c r="NK205" s="10"/>
      <c r="NL205" s="10"/>
      <c r="NM205" s="10"/>
      <c r="NN205" s="10"/>
      <c r="NO205" s="10"/>
      <c r="NP205" s="10"/>
      <c r="NQ205" s="10"/>
      <c r="NR205" s="10"/>
      <c r="NS205" s="10"/>
      <c r="NT205" s="10"/>
      <c r="NU205" s="10"/>
      <c r="NV205" s="10"/>
      <c r="NW205" s="10"/>
      <c r="NX205" s="10"/>
      <c r="NY205" s="10"/>
      <c r="NZ205" s="10"/>
      <c r="OA205" s="10"/>
      <c r="OB205" s="10"/>
      <c r="OC205" s="10"/>
      <c r="OD205" s="10"/>
      <c r="OE205" s="10"/>
      <c r="OF205" s="10"/>
      <c r="OG205" s="10"/>
      <c r="OH205" s="10"/>
      <c r="OI205" s="10"/>
      <c r="OJ205" s="10"/>
      <c r="OK205" s="10"/>
      <c r="OL205" s="10"/>
      <c r="OM205" s="10"/>
      <c r="ON205" s="10"/>
      <c r="OO205" s="10"/>
      <c r="OP205" s="10"/>
      <c r="OQ205" s="10"/>
      <c r="OR205" s="10"/>
      <c r="OS205" s="10"/>
      <c r="OT205" s="10"/>
      <c r="OU205" s="10"/>
      <c r="OV205" s="10"/>
      <c r="OW205" s="10"/>
      <c r="OX205" s="10"/>
      <c r="OY205" s="10"/>
      <c r="OZ205" s="10"/>
      <c r="PA205" s="10"/>
      <c r="PB205" s="10"/>
      <c r="PC205" s="10"/>
      <c r="PD205" s="10"/>
      <c r="PE205" s="10"/>
      <c r="PF205" s="10"/>
      <c r="PG205" s="10"/>
      <c r="PH205" s="10"/>
      <c r="PI205" s="10"/>
      <c r="PJ205" s="10"/>
      <c r="PK205" s="10"/>
      <c r="PL205" s="10"/>
      <c r="PM205" s="10"/>
      <c r="PN205" s="10"/>
      <c r="PO205" s="10"/>
      <c r="PP205" s="10"/>
      <c r="PQ205" s="10"/>
      <c r="PR205" s="10"/>
      <c r="PS205" s="10"/>
      <c r="PT205" s="10"/>
      <c r="PU205" s="10"/>
      <c r="PV205" s="10"/>
      <c r="PW205" s="10"/>
      <c r="PX205" s="10"/>
      <c r="PY205" s="10"/>
      <c r="PZ205" s="10"/>
      <c r="QA205" s="10"/>
      <c r="QB205" s="10"/>
      <c r="QC205" s="10"/>
      <c r="QD205" s="10"/>
      <c r="QE205" s="10"/>
      <c r="QF205" s="10"/>
      <c r="QG205" s="10"/>
      <c r="QH205" s="10"/>
      <c r="QI205" s="10"/>
      <c r="QJ205" s="10"/>
      <c r="QK205" s="10"/>
      <c r="QL205" s="10"/>
      <c r="QM205" s="10"/>
      <c r="QN205" s="10"/>
      <c r="QO205" s="10"/>
      <c r="QP205" s="10"/>
      <c r="QQ205" s="10"/>
      <c r="QR205" s="10"/>
      <c r="QS205" s="10"/>
      <c r="QT205" s="10"/>
      <c r="QU205" s="10"/>
      <c r="QV205" s="10"/>
      <c r="QW205" s="10"/>
      <c r="QX205" s="10"/>
      <c r="QY205" s="10"/>
      <c r="QZ205" s="10"/>
      <c r="RA205" s="10"/>
      <c r="RB205" s="10"/>
      <c r="RC205" s="10"/>
      <c r="RD205" s="10"/>
      <c r="RE205" s="10"/>
      <c r="RF205" s="10"/>
      <c r="RG205" s="10"/>
      <c r="RH205" s="10"/>
      <c r="RI205" s="10"/>
      <c r="RJ205" s="10"/>
      <c r="RK205" s="10"/>
      <c r="RL205" s="10"/>
      <c r="RM205" s="10"/>
      <c r="RN205" s="10"/>
      <c r="RO205" s="10"/>
      <c r="RP205" s="10"/>
      <c r="RQ205" s="10"/>
      <c r="RR205" s="10"/>
      <c r="RS205" s="10"/>
      <c r="RT205" s="10"/>
      <c r="RU205" s="10"/>
      <c r="RV205" s="10"/>
      <c r="RW205" s="10"/>
      <c r="RX205" s="10"/>
      <c r="RY205" s="10"/>
      <c r="RZ205" s="10"/>
      <c r="SA205" s="10"/>
      <c r="SB205" s="10"/>
      <c r="SC205" s="10"/>
      <c r="SD205" s="10"/>
      <c r="SE205" s="10"/>
      <c r="SF205" s="10"/>
      <c r="SG205" s="10"/>
      <c r="SH205" s="10"/>
      <c r="SI205" s="10"/>
      <c r="SJ205" s="10"/>
      <c r="SK205" s="10"/>
      <c r="SL205" s="10"/>
      <c r="SM205" s="10"/>
      <c r="SN205" s="10"/>
      <c r="SO205" s="10"/>
      <c r="SP205" s="10"/>
      <c r="SQ205" s="10"/>
      <c r="SR205" s="10"/>
      <c r="SS205" s="10"/>
      <c r="ST205" s="10"/>
      <c r="SU205" s="10"/>
      <c r="SV205" s="10"/>
      <c r="SW205" s="10"/>
      <c r="SX205" s="10"/>
      <c r="SY205" s="10"/>
      <c r="SZ205" s="10"/>
      <c r="TA205" s="10"/>
      <c r="TB205" s="10"/>
      <c r="TC205" s="10"/>
      <c r="TD205" s="10"/>
      <c r="TE205" s="10"/>
      <c r="TF205" s="10"/>
      <c r="TG205" s="10"/>
      <c r="TH205" s="10"/>
      <c r="TI205" s="10"/>
      <c r="TJ205" s="10"/>
      <c r="TK205" s="10"/>
      <c r="TL205" s="10"/>
      <c r="TM205" s="10"/>
      <c r="TN205" s="10"/>
      <c r="TO205" s="10"/>
      <c r="TP205" s="10"/>
      <c r="TQ205" s="10"/>
      <c r="TR205" s="10"/>
      <c r="TS205" s="10"/>
      <c r="TT205" s="10"/>
      <c r="TU205" s="10"/>
      <c r="TV205" s="10"/>
      <c r="TW205" s="10"/>
      <c r="TX205" s="10"/>
      <c r="TY205" s="10"/>
      <c r="TZ205" s="10"/>
      <c r="UA205" s="10"/>
      <c r="UB205" s="10"/>
      <c r="UC205" s="10"/>
      <c r="UD205" s="10"/>
      <c r="UE205" s="10"/>
      <c r="UF205" s="10"/>
      <c r="UG205" s="10"/>
      <c r="UH205" s="10"/>
      <c r="UI205" s="10"/>
      <c r="UJ205" s="10"/>
      <c r="UK205" s="10"/>
      <c r="UL205" s="10"/>
      <c r="UM205" s="10"/>
      <c r="UN205" s="10"/>
      <c r="UO205" s="10"/>
      <c r="UP205" s="10"/>
      <c r="UQ205" s="10"/>
      <c r="UR205" s="10"/>
      <c r="US205" s="10"/>
      <c r="UT205" s="10"/>
      <c r="UU205" s="10"/>
      <c r="UV205" s="10"/>
      <c r="UW205" s="10"/>
      <c r="UX205" s="10"/>
      <c r="UY205" s="10"/>
      <c r="UZ205" s="10"/>
      <c r="VA205" s="10"/>
      <c r="VB205" s="10"/>
      <c r="VC205" s="10"/>
      <c r="VD205" s="10"/>
      <c r="VE205" s="10"/>
      <c r="VF205" s="10"/>
      <c r="VG205" s="10"/>
      <c r="VH205" s="10"/>
      <c r="VI205" s="10"/>
      <c r="VJ205" s="10"/>
      <c r="VK205" s="10"/>
      <c r="VL205" s="10"/>
      <c r="VM205" s="10"/>
      <c r="VN205" s="10"/>
      <c r="VO205" s="10"/>
      <c r="VP205" s="10"/>
      <c r="VQ205" s="10"/>
      <c r="VR205" s="10"/>
      <c r="VS205" s="10"/>
      <c r="VT205" s="10"/>
      <c r="VU205" s="10"/>
      <c r="VV205" s="10"/>
      <c r="VW205" s="10"/>
      <c r="VX205" s="10"/>
      <c r="VY205" s="10"/>
      <c r="VZ205" s="10"/>
      <c r="WA205" s="10"/>
      <c r="WB205" s="10"/>
      <c r="WC205" s="10"/>
      <c r="WD205" s="10"/>
      <c r="WE205" s="10"/>
      <c r="WF205" s="10"/>
      <c r="WG205" s="10"/>
      <c r="WH205" s="10"/>
      <c r="WI205" s="10"/>
      <c r="WJ205" s="10"/>
      <c r="WK205" s="10"/>
      <c r="WL205" s="10"/>
      <c r="WM205" s="10"/>
      <c r="WN205" s="10"/>
      <c r="WO205" s="10"/>
      <c r="WP205" s="10"/>
      <c r="WQ205" s="10"/>
      <c r="WR205" s="10"/>
      <c r="WS205" s="10"/>
      <c r="WT205" s="10"/>
      <c r="WU205" s="10"/>
      <c r="WV205" s="10"/>
      <c r="WW205" s="10"/>
      <c r="WX205" s="10"/>
      <c r="WY205" s="10"/>
      <c r="WZ205" s="10"/>
      <c r="XA205" s="10"/>
      <c r="XB205" s="10"/>
      <c r="XC205" s="10"/>
      <c r="XD205" s="10"/>
      <c r="XE205" s="10"/>
      <c r="XF205" s="10"/>
      <c r="XG205" s="10"/>
      <c r="XH205" s="10"/>
      <c r="XI205" s="10"/>
      <c r="XJ205" s="10"/>
      <c r="XK205" s="10"/>
      <c r="XL205" s="10"/>
      <c r="XM205" s="10"/>
      <c r="XN205" s="10"/>
      <c r="XO205" s="10"/>
      <c r="XP205" s="10"/>
      <c r="XQ205" s="10"/>
      <c r="XR205" s="10"/>
      <c r="XS205" s="10"/>
      <c r="XT205" s="10"/>
      <c r="XU205" s="10"/>
      <c r="XV205" s="10"/>
      <c r="XW205" s="10"/>
      <c r="XX205" s="10"/>
      <c r="XY205" s="10"/>
      <c r="XZ205" s="10"/>
      <c r="YA205" s="10"/>
      <c r="YB205" s="10"/>
      <c r="YC205" s="10"/>
      <c r="YD205" s="10"/>
      <c r="YE205" s="10"/>
      <c r="YF205" s="10"/>
      <c r="YG205" s="10"/>
      <c r="YH205" s="10"/>
      <c r="YI205" s="10"/>
      <c r="YJ205" s="10"/>
      <c r="YK205" s="10"/>
      <c r="YL205" s="10"/>
      <c r="YM205" s="10"/>
      <c r="YN205" s="10"/>
      <c r="YO205" s="10"/>
      <c r="YP205" s="10"/>
      <c r="YQ205" s="10"/>
      <c r="YR205" s="10"/>
      <c r="YS205" s="10"/>
      <c r="YT205" s="10"/>
      <c r="YU205" s="10"/>
      <c r="YV205" s="10"/>
      <c r="YW205" s="10"/>
      <c r="YX205" s="10"/>
      <c r="YY205" s="10"/>
      <c r="YZ205" s="10"/>
      <c r="ZA205" s="10"/>
      <c r="ZB205" s="10"/>
      <c r="ZC205" s="10"/>
      <c r="ZD205" s="10"/>
      <c r="ZE205" s="10"/>
      <c r="ZF205" s="10"/>
      <c r="ZG205" s="10"/>
      <c r="ZH205" s="10"/>
      <c r="ZI205" s="10"/>
      <c r="ZJ205" s="10"/>
      <c r="ZK205" s="10"/>
      <c r="ZL205" s="10"/>
      <c r="ZM205" s="10"/>
      <c r="ZN205" s="10"/>
      <c r="ZO205" s="10"/>
      <c r="ZP205" s="10"/>
      <c r="ZQ205" s="10"/>
      <c r="ZR205" s="10"/>
      <c r="ZS205" s="10"/>
      <c r="ZT205" s="10"/>
      <c r="ZU205" s="10"/>
      <c r="ZV205" s="10"/>
      <c r="ZW205" s="10"/>
      <c r="ZX205" s="10"/>
      <c r="ZY205" s="10"/>
      <c r="ZZ205" s="10"/>
      <c r="AAA205" s="10"/>
      <c r="AAB205" s="10"/>
      <c r="AAC205" s="10"/>
      <c r="AAD205" s="10"/>
      <c r="AAE205" s="10"/>
      <c r="AAF205" s="10"/>
      <c r="AAG205" s="10"/>
      <c r="AAH205" s="10"/>
      <c r="AAI205" s="10"/>
      <c r="AAJ205" s="10"/>
      <c r="AAK205" s="10"/>
      <c r="AAL205" s="10"/>
      <c r="AAM205" s="10"/>
      <c r="AAN205" s="10"/>
      <c r="AAO205" s="10"/>
      <c r="AAP205" s="10"/>
      <c r="AAQ205" s="10"/>
      <c r="AAR205" s="10"/>
      <c r="AAS205" s="10"/>
      <c r="AAT205" s="10"/>
      <c r="AAU205" s="10"/>
      <c r="AAV205" s="10"/>
      <c r="AAW205" s="10"/>
      <c r="AAX205" s="10"/>
      <c r="AAY205" s="10"/>
      <c r="AAZ205" s="10"/>
      <c r="ABA205" s="10"/>
      <c r="ABB205" s="10"/>
      <c r="ABC205" s="10"/>
      <c r="ABD205" s="10"/>
      <c r="ABE205" s="10"/>
      <c r="ABF205" s="10"/>
      <c r="ABG205" s="10"/>
      <c r="ABH205" s="10"/>
      <c r="ABI205" s="10"/>
      <c r="ABJ205" s="10"/>
      <c r="ABK205" s="10"/>
      <c r="ABL205" s="10"/>
      <c r="ABM205" s="10"/>
      <c r="ABN205" s="10"/>
      <c r="ABO205" s="10"/>
      <c r="ABP205" s="10"/>
      <c r="ABQ205" s="10"/>
      <c r="ABR205" s="10"/>
      <c r="ABS205" s="10"/>
      <c r="ABT205" s="10"/>
      <c r="ABU205" s="10"/>
      <c r="ABV205" s="10"/>
      <c r="ABW205" s="10"/>
      <c r="ABX205" s="10"/>
      <c r="ABY205" s="10"/>
      <c r="ABZ205" s="10"/>
      <c r="ACA205" s="10"/>
      <c r="ACB205" s="10"/>
      <c r="ACC205" s="10"/>
      <c r="ACD205" s="10"/>
      <c r="ACE205" s="10"/>
      <c r="ACF205" s="10"/>
      <c r="ACG205" s="10"/>
      <c r="ACH205" s="10"/>
      <c r="ACI205" s="10"/>
      <c r="ACJ205" s="10"/>
      <c r="ACK205" s="10"/>
      <c r="ACL205" s="10"/>
      <c r="ACM205" s="10"/>
      <c r="ACN205" s="10"/>
      <c r="ACO205" s="10"/>
      <c r="ACP205" s="10"/>
      <c r="ACQ205" s="10"/>
      <c r="ACR205" s="10"/>
      <c r="ACS205" s="10"/>
      <c r="ACT205" s="10"/>
      <c r="ACU205" s="10"/>
      <c r="ACV205" s="10"/>
      <c r="ACW205" s="10"/>
      <c r="ACX205" s="10"/>
      <c r="ACY205" s="10"/>
      <c r="ACZ205" s="10"/>
      <c r="ADA205" s="10"/>
    </row>
    <row r="206" spans="1:781" s="106" customFormat="1" ht="24" x14ac:dyDescent="0.3">
      <c r="A206" s="60">
        <v>3</v>
      </c>
      <c r="B206" s="69" t="s">
        <v>625</v>
      </c>
      <c r="C206" s="46" t="s">
        <v>97</v>
      </c>
      <c r="D206" s="47"/>
      <c r="E206" s="47"/>
      <c r="F206" s="47"/>
      <c r="G206" s="104"/>
      <c r="H206" s="47">
        <v>1</v>
      </c>
      <c r="I206" s="47" t="s">
        <v>81</v>
      </c>
      <c r="J206" s="47" t="s">
        <v>51</v>
      </c>
      <c r="K206" s="120">
        <v>76</v>
      </c>
      <c r="L206" s="50">
        <v>1985</v>
      </c>
      <c r="M206" s="117">
        <v>1985</v>
      </c>
      <c r="N206" s="52"/>
      <c r="O206" s="53"/>
      <c r="P206" s="53"/>
      <c r="Q206" s="54" t="s">
        <v>482</v>
      </c>
      <c r="R206" s="55" t="s">
        <v>626</v>
      </c>
      <c r="S206" s="56" t="s">
        <v>227</v>
      </c>
      <c r="T206" s="57" t="str">
        <f t="shared" si="45"/>
        <v>Cu</v>
      </c>
      <c r="U206" s="56">
        <v>12000</v>
      </c>
      <c r="V206" s="56">
        <v>1</v>
      </c>
      <c r="W206" s="56"/>
      <c r="X206" s="56"/>
      <c r="Y206" s="56">
        <v>1905</v>
      </c>
      <c r="Z206" s="56">
        <v>680</v>
      </c>
      <c r="AA206" s="56" t="s">
        <v>228</v>
      </c>
      <c r="AB206" s="10"/>
      <c r="AC206" s="58">
        <f t="shared" si="44"/>
        <v>0</v>
      </c>
      <c r="AD206" s="58">
        <f t="shared" si="46"/>
        <v>0</v>
      </c>
      <c r="AE206" s="58">
        <f t="shared" si="47"/>
        <v>0</v>
      </c>
      <c r="AF206" s="58">
        <f t="shared" si="51"/>
        <v>0</v>
      </c>
      <c r="AG206" s="59"/>
      <c r="AH206" s="59">
        <f t="shared" si="48"/>
        <v>0</v>
      </c>
      <c r="AI206" s="59">
        <f t="shared" si="49"/>
        <v>0</v>
      </c>
      <c r="AJ206" s="59">
        <f t="shared" si="50"/>
        <v>0</v>
      </c>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c r="IW206" s="10"/>
      <c r="IX206" s="10"/>
      <c r="IY206" s="10"/>
      <c r="IZ206" s="10"/>
      <c r="JA206" s="10"/>
      <c r="JB206" s="10"/>
      <c r="JC206" s="10"/>
      <c r="JD206" s="10"/>
      <c r="JE206" s="10"/>
      <c r="JF206" s="10"/>
      <c r="JG206" s="10"/>
      <c r="JH206" s="10"/>
      <c r="JI206" s="10"/>
      <c r="JJ206" s="10"/>
      <c r="JK206" s="10"/>
      <c r="JL206" s="10"/>
      <c r="JM206" s="10"/>
      <c r="JN206" s="10"/>
      <c r="JO206" s="10"/>
      <c r="JP206" s="10"/>
      <c r="JQ206" s="10"/>
      <c r="JR206" s="10"/>
      <c r="JS206" s="10"/>
      <c r="JT206" s="10"/>
      <c r="JU206" s="10"/>
      <c r="JV206" s="10"/>
      <c r="JW206" s="10"/>
      <c r="JX206" s="10"/>
      <c r="JY206" s="10"/>
      <c r="JZ206" s="10"/>
      <c r="KA206" s="10"/>
      <c r="KB206" s="10"/>
      <c r="KC206" s="10"/>
      <c r="KD206" s="10"/>
      <c r="KE206" s="10"/>
      <c r="KF206" s="10"/>
      <c r="KG206" s="10"/>
      <c r="KH206" s="10"/>
      <c r="KI206" s="10"/>
      <c r="KJ206" s="10"/>
      <c r="KK206" s="10"/>
      <c r="KL206" s="10"/>
      <c r="KM206" s="10"/>
      <c r="KN206" s="10"/>
      <c r="KO206" s="10"/>
      <c r="KP206" s="10"/>
      <c r="KQ206" s="10"/>
      <c r="KR206" s="10"/>
      <c r="KS206" s="10"/>
      <c r="KT206" s="10"/>
      <c r="KU206" s="10"/>
      <c r="KV206" s="10"/>
      <c r="KW206" s="10"/>
      <c r="KX206" s="10"/>
      <c r="KY206" s="10"/>
      <c r="KZ206" s="10"/>
      <c r="LA206" s="10"/>
      <c r="LB206" s="10"/>
      <c r="LC206" s="10"/>
      <c r="LD206" s="10"/>
      <c r="LE206" s="10"/>
      <c r="LF206" s="10"/>
      <c r="LG206" s="10"/>
      <c r="LH206" s="10"/>
      <c r="LI206" s="10"/>
      <c r="LJ206" s="10"/>
      <c r="LK206" s="10"/>
      <c r="LL206" s="10"/>
      <c r="LM206" s="10"/>
      <c r="LN206" s="10"/>
      <c r="LO206" s="10"/>
      <c r="LP206" s="10"/>
      <c r="LQ206" s="10"/>
      <c r="LR206" s="10"/>
      <c r="LS206" s="10"/>
      <c r="LT206" s="10"/>
      <c r="LU206" s="10"/>
      <c r="LV206" s="10"/>
      <c r="LW206" s="10"/>
      <c r="LX206" s="10"/>
      <c r="LY206" s="10"/>
      <c r="LZ206" s="10"/>
      <c r="MA206" s="10"/>
      <c r="MB206" s="10"/>
      <c r="MC206" s="10"/>
      <c r="MD206" s="10"/>
      <c r="ME206" s="10"/>
      <c r="MF206" s="10"/>
      <c r="MG206" s="10"/>
      <c r="MH206" s="10"/>
      <c r="MI206" s="10"/>
      <c r="MJ206" s="10"/>
      <c r="MK206" s="10"/>
      <c r="ML206" s="10"/>
      <c r="MM206" s="10"/>
      <c r="MN206" s="10"/>
      <c r="MO206" s="10"/>
      <c r="MP206" s="10"/>
      <c r="MQ206" s="10"/>
      <c r="MR206" s="10"/>
      <c r="MS206" s="10"/>
      <c r="MT206" s="10"/>
      <c r="MU206" s="10"/>
      <c r="MV206" s="10"/>
      <c r="MW206" s="10"/>
      <c r="MX206" s="10"/>
      <c r="MY206" s="10"/>
      <c r="MZ206" s="10"/>
      <c r="NA206" s="10"/>
      <c r="NB206" s="10"/>
      <c r="NC206" s="10"/>
      <c r="ND206" s="10"/>
      <c r="NE206" s="10"/>
      <c r="NF206" s="10"/>
      <c r="NG206" s="10"/>
      <c r="NH206" s="10"/>
      <c r="NI206" s="10"/>
      <c r="NJ206" s="10"/>
      <c r="NK206" s="10"/>
      <c r="NL206" s="10"/>
      <c r="NM206" s="10"/>
      <c r="NN206" s="10"/>
      <c r="NO206" s="10"/>
      <c r="NP206" s="10"/>
      <c r="NQ206" s="10"/>
      <c r="NR206" s="10"/>
      <c r="NS206" s="10"/>
      <c r="NT206" s="10"/>
      <c r="NU206" s="10"/>
      <c r="NV206" s="10"/>
      <c r="NW206" s="10"/>
      <c r="NX206" s="10"/>
      <c r="NY206" s="10"/>
      <c r="NZ206" s="10"/>
      <c r="OA206" s="10"/>
      <c r="OB206" s="10"/>
      <c r="OC206" s="10"/>
      <c r="OD206" s="10"/>
      <c r="OE206" s="10"/>
      <c r="OF206" s="10"/>
      <c r="OG206" s="10"/>
      <c r="OH206" s="10"/>
      <c r="OI206" s="10"/>
      <c r="OJ206" s="10"/>
      <c r="OK206" s="10"/>
      <c r="OL206" s="10"/>
      <c r="OM206" s="10"/>
      <c r="ON206" s="10"/>
      <c r="OO206" s="10"/>
      <c r="OP206" s="10"/>
      <c r="OQ206" s="10"/>
      <c r="OR206" s="10"/>
      <c r="OS206" s="10"/>
      <c r="OT206" s="10"/>
      <c r="OU206" s="10"/>
      <c r="OV206" s="10"/>
      <c r="OW206" s="10"/>
      <c r="OX206" s="10"/>
      <c r="OY206" s="10"/>
      <c r="OZ206" s="10"/>
      <c r="PA206" s="10"/>
      <c r="PB206" s="10"/>
      <c r="PC206" s="10"/>
      <c r="PD206" s="10"/>
      <c r="PE206" s="10"/>
      <c r="PF206" s="10"/>
      <c r="PG206" s="10"/>
      <c r="PH206" s="10"/>
      <c r="PI206" s="10"/>
      <c r="PJ206" s="10"/>
      <c r="PK206" s="10"/>
      <c r="PL206" s="10"/>
      <c r="PM206" s="10"/>
      <c r="PN206" s="10"/>
      <c r="PO206" s="10"/>
      <c r="PP206" s="10"/>
      <c r="PQ206" s="10"/>
      <c r="PR206" s="10"/>
      <c r="PS206" s="10"/>
      <c r="PT206" s="10"/>
      <c r="PU206" s="10"/>
      <c r="PV206" s="10"/>
      <c r="PW206" s="10"/>
      <c r="PX206" s="10"/>
      <c r="PY206" s="10"/>
      <c r="PZ206" s="10"/>
      <c r="QA206" s="10"/>
      <c r="QB206" s="10"/>
      <c r="QC206" s="10"/>
      <c r="QD206" s="10"/>
      <c r="QE206" s="10"/>
      <c r="QF206" s="10"/>
      <c r="QG206" s="10"/>
      <c r="QH206" s="10"/>
      <c r="QI206" s="10"/>
      <c r="QJ206" s="10"/>
      <c r="QK206" s="10"/>
      <c r="QL206" s="10"/>
      <c r="QM206" s="10"/>
      <c r="QN206" s="10"/>
      <c r="QO206" s="10"/>
      <c r="QP206" s="10"/>
      <c r="QQ206" s="10"/>
      <c r="QR206" s="10"/>
      <c r="QS206" s="10"/>
      <c r="QT206" s="10"/>
      <c r="QU206" s="10"/>
      <c r="QV206" s="10"/>
      <c r="QW206" s="10"/>
      <c r="QX206" s="10"/>
      <c r="QY206" s="10"/>
      <c r="QZ206" s="10"/>
      <c r="RA206" s="10"/>
      <c r="RB206" s="10"/>
      <c r="RC206" s="10"/>
      <c r="RD206" s="10"/>
      <c r="RE206" s="10"/>
      <c r="RF206" s="10"/>
      <c r="RG206" s="10"/>
      <c r="RH206" s="10"/>
      <c r="RI206" s="10"/>
      <c r="RJ206" s="10"/>
      <c r="RK206" s="10"/>
      <c r="RL206" s="10"/>
      <c r="RM206" s="10"/>
      <c r="RN206" s="10"/>
      <c r="RO206" s="10"/>
      <c r="RP206" s="10"/>
      <c r="RQ206" s="10"/>
      <c r="RR206" s="10"/>
      <c r="RS206" s="10"/>
      <c r="RT206" s="10"/>
      <c r="RU206" s="10"/>
      <c r="RV206" s="10"/>
      <c r="RW206" s="10"/>
      <c r="RX206" s="10"/>
      <c r="RY206" s="10"/>
      <c r="RZ206" s="10"/>
      <c r="SA206" s="10"/>
      <c r="SB206" s="10"/>
      <c r="SC206" s="10"/>
      <c r="SD206" s="10"/>
      <c r="SE206" s="10"/>
      <c r="SF206" s="10"/>
      <c r="SG206" s="10"/>
      <c r="SH206" s="10"/>
      <c r="SI206" s="10"/>
      <c r="SJ206" s="10"/>
      <c r="SK206" s="10"/>
      <c r="SL206" s="10"/>
      <c r="SM206" s="10"/>
      <c r="SN206" s="10"/>
      <c r="SO206" s="10"/>
      <c r="SP206" s="10"/>
      <c r="SQ206" s="10"/>
      <c r="SR206" s="10"/>
      <c r="SS206" s="10"/>
      <c r="ST206" s="10"/>
      <c r="SU206" s="10"/>
      <c r="SV206" s="10"/>
      <c r="SW206" s="10"/>
      <c r="SX206" s="10"/>
      <c r="SY206" s="10"/>
      <c r="SZ206" s="10"/>
      <c r="TA206" s="10"/>
      <c r="TB206" s="10"/>
      <c r="TC206" s="10"/>
      <c r="TD206" s="10"/>
      <c r="TE206" s="10"/>
      <c r="TF206" s="10"/>
      <c r="TG206" s="10"/>
      <c r="TH206" s="10"/>
      <c r="TI206" s="10"/>
      <c r="TJ206" s="10"/>
      <c r="TK206" s="10"/>
      <c r="TL206" s="10"/>
      <c r="TM206" s="10"/>
      <c r="TN206" s="10"/>
      <c r="TO206" s="10"/>
      <c r="TP206" s="10"/>
      <c r="TQ206" s="10"/>
      <c r="TR206" s="10"/>
      <c r="TS206" s="10"/>
      <c r="TT206" s="10"/>
      <c r="TU206" s="10"/>
      <c r="TV206" s="10"/>
      <c r="TW206" s="10"/>
      <c r="TX206" s="10"/>
      <c r="TY206" s="10"/>
      <c r="TZ206" s="10"/>
      <c r="UA206" s="10"/>
      <c r="UB206" s="10"/>
      <c r="UC206" s="10"/>
      <c r="UD206" s="10"/>
      <c r="UE206" s="10"/>
      <c r="UF206" s="10"/>
      <c r="UG206" s="10"/>
      <c r="UH206" s="10"/>
      <c r="UI206" s="10"/>
      <c r="UJ206" s="10"/>
      <c r="UK206" s="10"/>
      <c r="UL206" s="10"/>
      <c r="UM206" s="10"/>
      <c r="UN206" s="10"/>
      <c r="UO206" s="10"/>
      <c r="UP206" s="10"/>
      <c r="UQ206" s="10"/>
      <c r="UR206" s="10"/>
      <c r="US206" s="10"/>
      <c r="UT206" s="10"/>
      <c r="UU206" s="10"/>
      <c r="UV206" s="10"/>
      <c r="UW206" s="10"/>
      <c r="UX206" s="10"/>
      <c r="UY206" s="10"/>
      <c r="UZ206" s="10"/>
      <c r="VA206" s="10"/>
      <c r="VB206" s="10"/>
      <c r="VC206" s="10"/>
      <c r="VD206" s="10"/>
      <c r="VE206" s="10"/>
      <c r="VF206" s="10"/>
      <c r="VG206" s="10"/>
      <c r="VH206" s="10"/>
      <c r="VI206" s="10"/>
      <c r="VJ206" s="10"/>
      <c r="VK206" s="10"/>
      <c r="VL206" s="10"/>
      <c r="VM206" s="10"/>
      <c r="VN206" s="10"/>
      <c r="VO206" s="10"/>
      <c r="VP206" s="10"/>
      <c r="VQ206" s="10"/>
      <c r="VR206" s="10"/>
      <c r="VS206" s="10"/>
      <c r="VT206" s="10"/>
      <c r="VU206" s="10"/>
      <c r="VV206" s="10"/>
      <c r="VW206" s="10"/>
      <c r="VX206" s="10"/>
      <c r="VY206" s="10"/>
      <c r="VZ206" s="10"/>
      <c r="WA206" s="10"/>
      <c r="WB206" s="10"/>
      <c r="WC206" s="10"/>
      <c r="WD206" s="10"/>
      <c r="WE206" s="10"/>
      <c r="WF206" s="10"/>
      <c r="WG206" s="10"/>
      <c r="WH206" s="10"/>
      <c r="WI206" s="10"/>
      <c r="WJ206" s="10"/>
      <c r="WK206" s="10"/>
      <c r="WL206" s="10"/>
      <c r="WM206" s="10"/>
      <c r="WN206" s="10"/>
      <c r="WO206" s="10"/>
      <c r="WP206" s="10"/>
      <c r="WQ206" s="10"/>
      <c r="WR206" s="10"/>
      <c r="WS206" s="10"/>
      <c r="WT206" s="10"/>
      <c r="WU206" s="10"/>
      <c r="WV206" s="10"/>
      <c r="WW206" s="10"/>
      <c r="WX206" s="10"/>
      <c r="WY206" s="10"/>
      <c r="WZ206" s="10"/>
      <c r="XA206" s="10"/>
      <c r="XB206" s="10"/>
      <c r="XC206" s="10"/>
      <c r="XD206" s="10"/>
      <c r="XE206" s="10"/>
      <c r="XF206" s="10"/>
      <c r="XG206" s="10"/>
      <c r="XH206" s="10"/>
      <c r="XI206" s="10"/>
      <c r="XJ206" s="10"/>
      <c r="XK206" s="10"/>
      <c r="XL206" s="10"/>
      <c r="XM206" s="10"/>
      <c r="XN206" s="10"/>
      <c r="XO206" s="10"/>
      <c r="XP206" s="10"/>
      <c r="XQ206" s="10"/>
      <c r="XR206" s="10"/>
      <c r="XS206" s="10"/>
      <c r="XT206" s="10"/>
      <c r="XU206" s="10"/>
      <c r="XV206" s="10"/>
      <c r="XW206" s="10"/>
      <c r="XX206" s="10"/>
      <c r="XY206" s="10"/>
      <c r="XZ206" s="10"/>
      <c r="YA206" s="10"/>
      <c r="YB206" s="10"/>
      <c r="YC206" s="10"/>
      <c r="YD206" s="10"/>
      <c r="YE206" s="10"/>
      <c r="YF206" s="10"/>
      <c r="YG206" s="10"/>
      <c r="YH206" s="10"/>
      <c r="YI206" s="10"/>
      <c r="YJ206" s="10"/>
      <c r="YK206" s="10"/>
      <c r="YL206" s="10"/>
      <c r="YM206" s="10"/>
      <c r="YN206" s="10"/>
      <c r="YO206" s="10"/>
      <c r="YP206" s="10"/>
      <c r="YQ206" s="10"/>
      <c r="YR206" s="10"/>
      <c r="YS206" s="10"/>
      <c r="YT206" s="10"/>
      <c r="YU206" s="10"/>
      <c r="YV206" s="10"/>
      <c r="YW206" s="10"/>
      <c r="YX206" s="10"/>
      <c r="YY206" s="10"/>
      <c r="YZ206" s="10"/>
      <c r="ZA206" s="10"/>
      <c r="ZB206" s="10"/>
      <c r="ZC206" s="10"/>
      <c r="ZD206" s="10"/>
      <c r="ZE206" s="10"/>
      <c r="ZF206" s="10"/>
      <c r="ZG206" s="10"/>
      <c r="ZH206" s="10"/>
      <c r="ZI206" s="10"/>
      <c r="ZJ206" s="10"/>
      <c r="ZK206" s="10"/>
      <c r="ZL206" s="10"/>
      <c r="ZM206" s="10"/>
      <c r="ZN206" s="10"/>
      <c r="ZO206" s="10"/>
      <c r="ZP206" s="10"/>
      <c r="ZQ206" s="10"/>
      <c r="ZR206" s="10"/>
      <c r="ZS206" s="10"/>
      <c r="ZT206" s="10"/>
      <c r="ZU206" s="10"/>
      <c r="ZV206" s="10"/>
      <c r="ZW206" s="10"/>
      <c r="ZX206" s="10"/>
      <c r="ZY206" s="10"/>
      <c r="ZZ206" s="10"/>
      <c r="AAA206" s="10"/>
      <c r="AAB206" s="10"/>
      <c r="AAC206" s="10"/>
      <c r="AAD206" s="10"/>
      <c r="AAE206" s="10"/>
      <c r="AAF206" s="10"/>
      <c r="AAG206" s="10"/>
      <c r="AAH206" s="10"/>
      <c r="AAI206" s="10"/>
      <c r="AAJ206" s="10"/>
      <c r="AAK206" s="10"/>
      <c r="AAL206" s="10"/>
      <c r="AAM206" s="10"/>
      <c r="AAN206" s="10"/>
      <c r="AAO206" s="10"/>
      <c r="AAP206" s="10"/>
      <c r="AAQ206" s="10"/>
      <c r="AAR206" s="10"/>
      <c r="AAS206" s="10"/>
      <c r="AAT206" s="10"/>
      <c r="AAU206" s="10"/>
      <c r="AAV206" s="10"/>
      <c r="AAW206" s="10"/>
      <c r="AAX206" s="10"/>
      <c r="AAY206" s="10"/>
      <c r="AAZ206" s="10"/>
      <c r="ABA206" s="10"/>
      <c r="ABB206" s="10"/>
      <c r="ABC206" s="10"/>
      <c r="ABD206" s="10"/>
      <c r="ABE206" s="10"/>
      <c r="ABF206" s="10"/>
      <c r="ABG206" s="10"/>
      <c r="ABH206" s="10"/>
      <c r="ABI206" s="10"/>
      <c r="ABJ206" s="10"/>
      <c r="ABK206" s="10"/>
      <c r="ABL206" s="10"/>
      <c r="ABM206" s="10"/>
      <c r="ABN206" s="10"/>
      <c r="ABO206" s="10"/>
      <c r="ABP206" s="10"/>
      <c r="ABQ206" s="10"/>
      <c r="ABR206" s="10"/>
      <c r="ABS206" s="10"/>
      <c r="ABT206" s="10"/>
      <c r="ABU206" s="10"/>
      <c r="ABV206" s="10"/>
      <c r="ABW206" s="10"/>
      <c r="ABX206" s="10"/>
      <c r="ABY206" s="10"/>
      <c r="ABZ206" s="10"/>
      <c r="ACA206" s="10"/>
      <c r="ACB206" s="10"/>
      <c r="ACC206" s="10"/>
      <c r="ACD206" s="10"/>
      <c r="ACE206" s="10"/>
      <c r="ACF206" s="10"/>
      <c r="ACG206" s="10"/>
      <c r="ACH206" s="10"/>
      <c r="ACI206" s="10"/>
      <c r="ACJ206" s="10"/>
      <c r="ACK206" s="10"/>
      <c r="ACL206" s="10"/>
      <c r="ACM206" s="10"/>
      <c r="ACN206" s="10"/>
      <c r="ACO206" s="10"/>
      <c r="ACP206" s="10"/>
      <c r="ACQ206" s="10"/>
      <c r="ACR206" s="10"/>
      <c r="ACS206" s="10"/>
      <c r="ACT206" s="10"/>
      <c r="ACU206" s="10"/>
      <c r="ACV206" s="10"/>
      <c r="ACW206" s="10"/>
      <c r="ACX206" s="10"/>
      <c r="ACY206" s="10"/>
      <c r="ACZ206" s="10"/>
      <c r="ADA206" s="10"/>
    </row>
    <row r="207" spans="1:781" s="106" customFormat="1" ht="15.6" x14ac:dyDescent="0.3">
      <c r="A207" s="66">
        <v>4</v>
      </c>
      <c r="B207" s="69" t="s">
        <v>627</v>
      </c>
      <c r="C207" s="46" t="s">
        <v>66</v>
      </c>
      <c r="D207" s="47"/>
      <c r="E207" s="47"/>
      <c r="F207" s="47"/>
      <c r="G207" s="104"/>
      <c r="H207" s="47">
        <v>3</v>
      </c>
      <c r="I207" s="47" t="s">
        <v>149</v>
      </c>
      <c r="J207" s="47" t="s">
        <v>149</v>
      </c>
      <c r="K207" s="120"/>
      <c r="L207" s="50">
        <v>1985</v>
      </c>
      <c r="M207" s="117">
        <v>1985</v>
      </c>
      <c r="N207" s="52">
        <v>2500000</v>
      </c>
      <c r="O207" s="53">
        <v>2.5</v>
      </c>
      <c r="P207" s="53"/>
      <c r="Q207" s="54" t="s">
        <v>628</v>
      </c>
      <c r="R207" s="55" t="s">
        <v>629</v>
      </c>
      <c r="S207" s="130" t="s">
        <v>323</v>
      </c>
      <c r="T207" s="57" t="str">
        <f t="shared" si="45"/>
        <v>Coal</v>
      </c>
      <c r="U207" s="56"/>
      <c r="V207" s="56"/>
      <c r="W207" s="56"/>
      <c r="X207" s="56"/>
      <c r="Y207" s="56"/>
      <c r="Z207" s="56"/>
      <c r="AA207" s="56"/>
      <c r="AB207" s="10"/>
      <c r="AC207" s="58">
        <f t="shared" si="44"/>
        <v>1.318111431031401</v>
      </c>
      <c r="AD207" s="58">
        <f t="shared" si="46"/>
        <v>6.4102564102564097E-2</v>
      </c>
      <c r="AE207" s="58">
        <f t="shared" si="47"/>
        <v>0</v>
      </c>
      <c r="AF207" s="58">
        <f t="shared" si="51"/>
        <v>1.3822139951339651</v>
      </c>
      <c r="AG207" s="59"/>
      <c r="AH207" s="59">
        <f t="shared" si="48"/>
        <v>0</v>
      </c>
      <c r="AI207" s="59">
        <f t="shared" si="49"/>
        <v>0</v>
      </c>
      <c r="AJ207" s="59">
        <f t="shared" si="50"/>
        <v>0</v>
      </c>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c r="IW207" s="10"/>
      <c r="IX207" s="10"/>
      <c r="IY207" s="10"/>
      <c r="IZ207" s="10"/>
      <c r="JA207" s="10"/>
      <c r="JB207" s="10"/>
      <c r="JC207" s="10"/>
      <c r="JD207" s="10"/>
      <c r="JE207" s="10"/>
      <c r="JF207" s="10"/>
      <c r="JG207" s="10"/>
      <c r="JH207" s="10"/>
      <c r="JI207" s="10"/>
      <c r="JJ207" s="10"/>
      <c r="JK207" s="10"/>
      <c r="JL207" s="10"/>
      <c r="JM207" s="10"/>
      <c r="JN207" s="10"/>
      <c r="JO207" s="10"/>
      <c r="JP207" s="10"/>
      <c r="JQ207" s="10"/>
      <c r="JR207" s="10"/>
      <c r="JS207" s="10"/>
      <c r="JT207" s="10"/>
      <c r="JU207" s="10"/>
      <c r="JV207" s="10"/>
      <c r="JW207" s="10"/>
      <c r="JX207" s="10"/>
      <c r="JY207" s="10"/>
      <c r="JZ207" s="10"/>
      <c r="KA207" s="10"/>
      <c r="KB207" s="10"/>
      <c r="KC207" s="10"/>
      <c r="KD207" s="10"/>
      <c r="KE207" s="10"/>
      <c r="KF207" s="10"/>
      <c r="KG207" s="10"/>
      <c r="KH207" s="10"/>
      <c r="KI207" s="10"/>
      <c r="KJ207" s="10"/>
      <c r="KK207" s="10"/>
      <c r="KL207" s="10"/>
      <c r="KM207" s="10"/>
      <c r="KN207" s="10"/>
      <c r="KO207" s="10"/>
      <c r="KP207" s="10"/>
      <c r="KQ207" s="10"/>
      <c r="KR207" s="10"/>
      <c r="KS207" s="10"/>
      <c r="KT207" s="10"/>
      <c r="KU207" s="10"/>
      <c r="KV207" s="10"/>
      <c r="KW207" s="10"/>
      <c r="KX207" s="10"/>
      <c r="KY207" s="10"/>
      <c r="KZ207" s="10"/>
      <c r="LA207" s="10"/>
      <c r="LB207" s="10"/>
      <c r="LC207" s="10"/>
      <c r="LD207" s="10"/>
      <c r="LE207" s="10"/>
      <c r="LF207" s="10"/>
      <c r="LG207" s="10"/>
      <c r="LH207" s="10"/>
      <c r="LI207" s="10"/>
      <c r="LJ207" s="10"/>
      <c r="LK207" s="10"/>
      <c r="LL207" s="10"/>
      <c r="LM207" s="10"/>
      <c r="LN207" s="10"/>
      <c r="LO207" s="10"/>
      <c r="LP207" s="10"/>
      <c r="LQ207" s="10"/>
      <c r="LR207" s="10"/>
      <c r="LS207" s="10"/>
      <c r="LT207" s="10"/>
      <c r="LU207" s="10"/>
      <c r="LV207" s="10"/>
      <c r="LW207" s="10"/>
      <c r="LX207" s="10"/>
      <c r="LY207" s="10"/>
      <c r="LZ207" s="10"/>
      <c r="MA207" s="10"/>
      <c r="MB207" s="10"/>
      <c r="MC207" s="10"/>
      <c r="MD207" s="10"/>
      <c r="ME207" s="10"/>
      <c r="MF207" s="10"/>
      <c r="MG207" s="10"/>
      <c r="MH207" s="10"/>
      <c r="MI207" s="10"/>
      <c r="MJ207" s="10"/>
      <c r="MK207" s="10"/>
      <c r="ML207" s="10"/>
      <c r="MM207" s="10"/>
      <c r="MN207" s="10"/>
      <c r="MO207" s="10"/>
      <c r="MP207" s="10"/>
      <c r="MQ207" s="10"/>
      <c r="MR207" s="10"/>
      <c r="MS207" s="10"/>
      <c r="MT207" s="10"/>
      <c r="MU207" s="10"/>
      <c r="MV207" s="10"/>
      <c r="MW207" s="10"/>
      <c r="MX207" s="10"/>
      <c r="MY207" s="10"/>
      <c r="MZ207" s="10"/>
      <c r="NA207" s="10"/>
      <c r="NB207" s="10"/>
      <c r="NC207" s="10"/>
      <c r="ND207" s="10"/>
      <c r="NE207" s="10"/>
      <c r="NF207" s="10"/>
      <c r="NG207" s="10"/>
      <c r="NH207" s="10"/>
      <c r="NI207" s="10"/>
      <c r="NJ207" s="10"/>
      <c r="NK207" s="10"/>
      <c r="NL207" s="10"/>
      <c r="NM207" s="10"/>
      <c r="NN207" s="10"/>
      <c r="NO207" s="10"/>
      <c r="NP207" s="10"/>
      <c r="NQ207" s="10"/>
      <c r="NR207" s="10"/>
      <c r="NS207" s="10"/>
      <c r="NT207" s="10"/>
      <c r="NU207" s="10"/>
      <c r="NV207" s="10"/>
      <c r="NW207" s="10"/>
      <c r="NX207" s="10"/>
      <c r="NY207" s="10"/>
      <c r="NZ207" s="10"/>
      <c r="OA207" s="10"/>
      <c r="OB207" s="10"/>
      <c r="OC207" s="10"/>
      <c r="OD207" s="10"/>
      <c r="OE207" s="10"/>
      <c r="OF207" s="10"/>
      <c r="OG207" s="10"/>
      <c r="OH207" s="10"/>
      <c r="OI207" s="10"/>
      <c r="OJ207" s="10"/>
      <c r="OK207" s="10"/>
      <c r="OL207" s="10"/>
      <c r="OM207" s="10"/>
      <c r="ON207" s="10"/>
      <c r="OO207" s="10"/>
      <c r="OP207" s="10"/>
      <c r="OQ207" s="10"/>
      <c r="OR207" s="10"/>
      <c r="OS207" s="10"/>
      <c r="OT207" s="10"/>
      <c r="OU207" s="10"/>
      <c r="OV207" s="10"/>
      <c r="OW207" s="10"/>
      <c r="OX207" s="10"/>
      <c r="OY207" s="10"/>
      <c r="OZ207" s="10"/>
      <c r="PA207" s="10"/>
      <c r="PB207" s="10"/>
      <c r="PC207" s="10"/>
      <c r="PD207" s="10"/>
      <c r="PE207" s="10"/>
      <c r="PF207" s="10"/>
      <c r="PG207" s="10"/>
      <c r="PH207" s="10"/>
      <c r="PI207" s="10"/>
      <c r="PJ207" s="10"/>
      <c r="PK207" s="10"/>
      <c r="PL207" s="10"/>
      <c r="PM207" s="10"/>
      <c r="PN207" s="10"/>
      <c r="PO207" s="10"/>
      <c r="PP207" s="10"/>
      <c r="PQ207" s="10"/>
      <c r="PR207" s="10"/>
      <c r="PS207" s="10"/>
      <c r="PT207" s="10"/>
      <c r="PU207" s="10"/>
      <c r="PV207" s="10"/>
      <c r="PW207" s="10"/>
      <c r="PX207" s="10"/>
      <c r="PY207" s="10"/>
      <c r="PZ207" s="10"/>
      <c r="QA207" s="10"/>
      <c r="QB207" s="10"/>
      <c r="QC207" s="10"/>
      <c r="QD207" s="10"/>
      <c r="QE207" s="10"/>
      <c r="QF207" s="10"/>
      <c r="QG207" s="10"/>
      <c r="QH207" s="10"/>
      <c r="QI207" s="10"/>
      <c r="QJ207" s="10"/>
      <c r="QK207" s="10"/>
      <c r="QL207" s="10"/>
      <c r="QM207" s="10"/>
      <c r="QN207" s="10"/>
      <c r="QO207" s="10"/>
      <c r="QP207" s="10"/>
      <c r="QQ207" s="10"/>
      <c r="QR207" s="10"/>
      <c r="QS207" s="10"/>
      <c r="QT207" s="10"/>
      <c r="QU207" s="10"/>
      <c r="QV207" s="10"/>
      <c r="QW207" s="10"/>
      <c r="QX207" s="10"/>
      <c r="QY207" s="10"/>
      <c r="QZ207" s="10"/>
      <c r="RA207" s="10"/>
      <c r="RB207" s="10"/>
      <c r="RC207" s="10"/>
      <c r="RD207" s="10"/>
      <c r="RE207" s="10"/>
      <c r="RF207" s="10"/>
      <c r="RG207" s="10"/>
      <c r="RH207" s="10"/>
      <c r="RI207" s="10"/>
      <c r="RJ207" s="10"/>
      <c r="RK207" s="10"/>
      <c r="RL207" s="10"/>
      <c r="RM207" s="10"/>
      <c r="RN207" s="10"/>
      <c r="RO207" s="10"/>
      <c r="RP207" s="10"/>
      <c r="RQ207" s="10"/>
      <c r="RR207" s="10"/>
      <c r="RS207" s="10"/>
      <c r="RT207" s="10"/>
      <c r="RU207" s="10"/>
      <c r="RV207" s="10"/>
      <c r="RW207" s="10"/>
      <c r="RX207" s="10"/>
      <c r="RY207" s="10"/>
      <c r="RZ207" s="10"/>
      <c r="SA207" s="10"/>
      <c r="SB207" s="10"/>
      <c r="SC207" s="10"/>
      <c r="SD207" s="10"/>
      <c r="SE207" s="10"/>
      <c r="SF207" s="10"/>
      <c r="SG207" s="10"/>
      <c r="SH207" s="10"/>
      <c r="SI207" s="10"/>
      <c r="SJ207" s="10"/>
      <c r="SK207" s="10"/>
      <c r="SL207" s="10"/>
      <c r="SM207" s="10"/>
      <c r="SN207" s="10"/>
      <c r="SO207" s="10"/>
      <c r="SP207" s="10"/>
      <c r="SQ207" s="10"/>
      <c r="SR207" s="10"/>
      <c r="SS207" s="10"/>
      <c r="ST207" s="10"/>
      <c r="SU207" s="10"/>
      <c r="SV207" s="10"/>
      <c r="SW207" s="10"/>
      <c r="SX207" s="10"/>
      <c r="SY207" s="10"/>
      <c r="SZ207" s="10"/>
      <c r="TA207" s="10"/>
      <c r="TB207" s="10"/>
      <c r="TC207" s="10"/>
      <c r="TD207" s="10"/>
      <c r="TE207" s="10"/>
      <c r="TF207" s="10"/>
      <c r="TG207" s="10"/>
      <c r="TH207" s="10"/>
      <c r="TI207" s="10"/>
      <c r="TJ207" s="10"/>
      <c r="TK207" s="10"/>
      <c r="TL207" s="10"/>
      <c r="TM207" s="10"/>
      <c r="TN207" s="10"/>
      <c r="TO207" s="10"/>
      <c r="TP207" s="10"/>
      <c r="TQ207" s="10"/>
      <c r="TR207" s="10"/>
      <c r="TS207" s="10"/>
      <c r="TT207" s="10"/>
      <c r="TU207" s="10"/>
      <c r="TV207" s="10"/>
      <c r="TW207" s="10"/>
      <c r="TX207" s="10"/>
      <c r="TY207" s="10"/>
      <c r="TZ207" s="10"/>
      <c r="UA207" s="10"/>
      <c r="UB207" s="10"/>
      <c r="UC207" s="10"/>
      <c r="UD207" s="10"/>
      <c r="UE207" s="10"/>
      <c r="UF207" s="10"/>
      <c r="UG207" s="10"/>
      <c r="UH207" s="10"/>
      <c r="UI207" s="10"/>
      <c r="UJ207" s="10"/>
      <c r="UK207" s="10"/>
      <c r="UL207" s="10"/>
      <c r="UM207" s="10"/>
      <c r="UN207" s="10"/>
      <c r="UO207" s="10"/>
      <c r="UP207" s="10"/>
      <c r="UQ207" s="10"/>
      <c r="UR207" s="10"/>
      <c r="US207" s="10"/>
      <c r="UT207" s="10"/>
      <c r="UU207" s="10"/>
      <c r="UV207" s="10"/>
      <c r="UW207" s="10"/>
      <c r="UX207" s="10"/>
      <c r="UY207" s="10"/>
      <c r="UZ207" s="10"/>
      <c r="VA207" s="10"/>
      <c r="VB207" s="10"/>
      <c r="VC207" s="10"/>
      <c r="VD207" s="10"/>
      <c r="VE207" s="10"/>
      <c r="VF207" s="10"/>
      <c r="VG207" s="10"/>
      <c r="VH207" s="10"/>
      <c r="VI207" s="10"/>
      <c r="VJ207" s="10"/>
      <c r="VK207" s="10"/>
      <c r="VL207" s="10"/>
      <c r="VM207" s="10"/>
      <c r="VN207" s="10"/>
      <c r="VO207" s="10"/>
      <c r="VP207" s="10"/>
      <c r="VQ207" s="10"/>
      <c r="VR207" s="10"/>
      <c r="VS207" s="10"/>
      <c r="VT207" s="10"/>
      <c r="VU207" s="10"/>
      <c r="VV207" s="10"/>
      <c r="VW207" s="10"/>
      <c r="VX207" s="10"/>
      <c r="VY207" s="10"/>
      <c r="VZ207" s="10"/>
      <c r="WA207" s="10"/>
      <c r="WB207" s="10"/>
      <c r="WC207" s="10"/>
      <c r="WD207" s="10"/>
      <c r="WE207" s="10"/>
      <c r="WF207" s="10"/>
      <c r="WG207" s="10"/>
      <c r="WH207" s="10"/>
      <c r="WI207" s="10"/>
      <c r="WJ207" s="10"/>
      <c r="WK207" s="10"/>
      <c r="WL207" s="10"/>
      <c r="WM207" s="10"/>
      <c r="WN207" s="10"/>
      <c r="WO207" s="10"/>
      <c r="WP207" s="10"/>
      <c r="WQ207" s="10"/>
      <c r="WR207" s="10"/>
      <c r="WS207" s="10"/>
      <c r="WT207" s="10"/>
      <c r="WU207" s="10"/>
      <c r="WV207" s="10"/>
      <c r="WW207" s="10"/>
      <c r="WX207" s="10"/>
      <c r="WY207" s="10"/>
      <c r="WZ207" s="10"/>
      <c r="XA207" s="10"/>
      <c r="XB207" s="10"/>
      <c r="XC207" s="10"/>
      <c r="XD207" s="10"/>
      <c r="XE207" s="10"/>
      <c r="XF207" s="10"/>
      <c r="XG207" s="10"/>
      <c r="XH207" s="10"/>
      <c r="XI207" s="10"/>
      <c r="XJ207" s="10"/>
      <c r="XK207" s="10"/>
      <c r="XL207" s="10"/>
      <c r="XM207" s="10"/>
      <c r="XN207" s="10"/>
      <c r="XO207" s="10"/>
      <c r="XP207" s="10"/>
      <c r="XQ207" s="10"/>
      <c r="XR207" s="10"/>
      <c r="XS207" s="10"/>
      <c r="XT207" s="10"/>
      <c r="XU207" s="10"/>
      <c r="XV207" s="10"/>
      <c r="XW207" s="10"/>
      <c r="XX207" s="10"/>
      <c r="XY207" s="10"/>
      <c r="XZ207" s="10"/>
      <c r="YA207" s="10"/>
      <c r="YB207" s="10"/>
      <c r="YC207" s="10"/>
      <c r="YD207" s="10"/>
      <c r="YE207" s="10"/>
      <c r="YF207" s="10"/>
      <c r="YG207" s="10"/>
      <c r="YH207" s="10"/>
      <c r="YI207" s="10"/>
      <c r="YJ207" s="10"/>
      <c r="YK207" s="10"/>
      <c r="YL207" s="10"/>
      <c r="YM207" s="10"/>
      <c r="YN207" s="10"/>
      <c r="YO207" s="10"/>
      <c r="YP207" s="10"/>
      <c r="YQ207" s="10"/>
      <c r="YR207" s="10"/>
      <c r="YS207" s="10"/>
      <c r="YT207" s="10"/>
      <c r="YU207" s="10"/>
      <c r="YV207" s="10"/>
      <c r="YW207" s="10"/>
      <c r="YX207" s="10"/>
      <c r="YY207" s="10"/>
      <c r="YZ207" s="10"/>
      <c r="ZA207" s="10"/>
      <c r="ZB207" s="10"/>
      <c r="ZC207" s="10"/>
      <c r="ZD207" s="10"/>
      <c r="ZE207" s="10"/>
      <c r="ZF207" s="10"/>
      <c r="ZG207" s="10"/>
      <c r="ZH207" s="10"/>
      <c r="ZI207" s="10"/>
      <c r="ZJ207" s="10"/>
      <c r="ZK207" s="10"/>
      <c r="ZL207" s="10"/>
      <c r="ZM207" s="10"/>
      <c r="ZN207" s="10"/>
      <c r="ZO207" s="10"/>
      <c r="ZP207" s="10"/>
      <c r="ZQ207" s="10"/>
      <c r="ZR207" s="10"/>
      <c r="ZS207" s="10"/>
      <c r="ZT207" s="10"/>
      <c r="ZU207" s="10"/>
      <c r="ZV207" s="10"/>
      <c r="ZW207" s="10"/>
      <c r="ZX207" s="10"/>
      <c r="ZY207" s="10"/>
      <c r="ZZ207" s="10"/>
      <c r="AAA207" s="10"/>
      <c r="AAB207" s="10"/>
      <c r="AAC207" s="10"/>
      <c r="AAD207" s="10"/>
      <c r="AAE207" s="10"/>
      <c r="AAF207" s="10"/>
      <c r="AAG207" s="10"/>
      <c r="AAH207" s="10"/>
      <c r="AAI207" s="10"/>
      <c r="AAJ207" s="10"/>
      <c r="AAK207" s="10"/>
      <c r="AAL207" s="10"/>
      <c r="AAM207" s="10"/>
      <c r="AAN207" s="10"/>
      <c r="AAO207" s="10"/>
      <c r="AAP207" s="10"/>
      <c r="AAQ207" s="10"/>
      <c r="AAR207" s="10"/>
      <c r="AAS207" s="10"/>
      <c r="AAT207" s="10"/>
      <c r="AAU207" s="10"/>
      <c r="AAV207" s="10"/>
      <c r="AAW207" s="10"/>
      <c r="AAX207" s="10"/>
      <c r="AAY207" s="10"/>
      <c r="AAZ207" s="10"/>
      <c r="ABA207" s="10"/>
      <c r="ABB207" s="10"/>
      <c r="ABC207" s="10"/>
      <c r="ABD207" s="10"/>
      <c r="ABE207" s="10"/>
      <c r="ABF207" s="10"/>
      <c r="ABG207" s="10"/>
      <c r="ABH207" s="10"/>
      <c r="ABI207" s="10"/>
      <c r="ABJ207" s="10"/>
      <c r="ABK207" s="10"/>
      <c r="ABL207" s="10"/>
      <c r="ABM207" s="10"/>
      <c r="ABN207" s="10"/>
      <c r="ABO207" s="10"/>
      <c r="ABP207" s="10"/>
      <c r="ABQ207" s="10"/>
      <c r="ABR207" s="10"/>
      <c r="ABS207" s="10"/>
      <c r="ABT207" s="10"/>
      <c r="ABU207" s="10"/>
      <c r="ABV207" s="10"/>
      <c r="ABW207" s="10"/>
      <c r="ABX207" s="10"/>
      <c r="ABY207" s="10"/>
      <c r="ABZ207" s="10"/>
      <c r="ACA207" s="10"/>
      <c r="ACB207" s="10"/>
      <c r="ACC207" s="10"/>
      <c r="ACD207" s="10"/>
      <c r="ACE207" s="10"/>
      <c r="ACF207" s="10"/>
      <c r="ACG207" s="10"/>
      <c r="ACH207" s="10"/>
      <c r="ACI207" s="10"/>
      <c r="ACJ207" s="10"/>
      <c r="ACK207" s="10"/>
      <c r="ACL207" s="10"/>
      <c r="ACM207" s="10"/>
      <c r="ACN207" s="10"/>
      <c r="ACO207" s="10"/>
      <c r="ACP207" s="10"/>
      <c r="ACQ207" s="10"/>
      <c r="ACR207" s="10"/>
      <c r="ACS207" s="10"/>
      <c r="ACT207" s="10"/>
      <c r="ACU207" s="10"/>
      <c r="ACV207" s="10"/>
      <c r="ACW207" s="10"/>
      <c r="ACX207" s="10"/>
      <c r="ACY207" s="10"/>
      <c r="ACZ207" s="10"/>
      <c r="ADA207" s="10"/>
    </row>
    <row r="208" spans="1:781" s="106" customFormat="1" ht="25.8" customHeight="1" x14ac:dyDescent="0.3">
      <c r="A208" s="60">
        <v>3</v>
      </c>
      <c r="B208" s="69" t="s">
        <v>630</v>
      </c>
      <c r="C208" s="46" t="s">
        <v>180</v>
      </c>
      <c r="D208" s="47" t="s">
        <v>325</v>
      </c>
      <c r="E208" s="47" t="s">
        <v>135</v>
      </c>
      <c r="F208" s="47">
        <v>8</v>
      </c>
      <c r="G208" s="104">
        <v>12300000</v>
      </c>
      <c r="H208" s="47">
        <v>2</v>
      </c>
      <c r="I208" s="47" t="s">
        <v>45</v>
      </c>
      <c r="J208" s="47" t="s">
        <v>75</v>
      </c>
      <c r="K208" s="120">
        <v>122</v>
      </c>
      <c r="L208" s="50">
        <v>1984</v>
      </c>
      <c r="M208" s="113">
        <v>30773</v>
      </c>
      <c r="N208" s="52"/>
      <c r="O208" s="53"/>
      <c r="P208" s="53"/>
      <c r="Q208" s="54" t="s">
        <v>482</v>
      </c>
      <c r="R208" s="55" t="s">
        <v>631</v>
      </c>
      <c r="S208" s="130" t="s">
        <v>323</v>
      </c>
      <c r="T208" s="57" t="str">
        <f t="shared" si="45"/>
        <v>P</v>
      </c>
      <c r="U208" s="56"/>
      <c r="V208" s="56"/>
      <c r="W208" s="56"/>
      <c r="X208" s="56"/>
      <c r="Y208" s="56"/>
      <c r="Z208" s="56"/>
      <c r="AA208" s="56"/>
      <c r="AB208" s="10"/>
      <c r="AC208" s="58">
        <f t="shared" si="44"/>
        <v>0</v>
      </c>
      <c r="AD208" s="58">
        <f t="shared" si="46"/>
        <v>0</v>
      </c>
      <c r="AE208" s="58">
        <f t="shared" si="47"/>
        <v>0</v>
      </c>
      <c r="AF208" s="58">
        <f t="shared" si="51"/>
        <v>0</v>
      </c>
      <c r="AG208" s="59"/>
      <c r="AH208" s="59">
        <f t="shared" si="48"/>
        <v>0</v>
      </c>
      <c r="AI208" s="59">
        <f t="shared" si="49"/>
        <v>0</v>
      </c>
      <c r="AJ208" s="59">
        <f t="shared" si="50"/>
        <v>0</v>
      </c>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c r="IS208" s="10"/>
      <c r="IT208" s="10"/>
      <c r="IU208" s="10"/>
      <c r="IV208" s="10"/>
      <c r="IW208" s="10"/>
      <c r="IX208" s="10"/>
      <c r="IY208" s="10"/>
      <c r="IZ208" s="10"/>
      <c r="JA208" s="10"/>
      <c r="JB208" s="10"/>
      <c r="JC208" s="10"/>
      <c r="JD208" s="10"/>
      <c r="JE208" s="10"/>
      <c r="JF208" s="10"/>
      <c r="JG208" s="10"/>
      <c r="JH208" s="10"/>
      <c r="JI208" s="10"/>
      <c r="JJ208" s="10"/>
      <c r="JK208" s="10"/>
      <c r="JL208" s="10"/>
      <c r="JM208" s="10"/>
      <c r="JN208" s="10"/>
      <c r="JO208" s="10"/>
      <c r="JP208" s="10"/>
      <c r="JQ208" s="10"/>
      <c r="JR208" s="10"/>
      <c r="JS208" s="10"/>
      <c r="JT208" s="10"/>
      <c r="JU208" s="10"/>
      <c r="JV208" s="10"/>
      <c r="JW208" s="10"/>
      <c r="JX208" s="10"/>
      <c r="JY208" s="10"/>
      <c r="JZ208" s="10"/>
      <c r="KA208" s="10"/>
      <c r="KB208" s="10"/>
      <c r="KC208" s="10"/>
      <c r="KD208" s="10"/>
      <c r="KE208" s="10"/>
      <c r="KF208" s="10"/>
      <c r="KG208" s="10"/>
      <c r="KH208" s="10"/>
      <c r="KI208" s="10"/>
      <c r="KJ208" s="10"/>
      <c r="KK208" s="10"/>
      <c r="KL208" s="10"/>
      <c r="KM208" s="10"/>
      <c r="KN208" s="10"/>
      <c r="KO208" s="10"/>
      <c r="KP208" s="10"/>
      <c r="KQ208" s="10"/>
      <c r="KR208" s="10"/>
      <c r="KS208" s="10"/>
      <c r="KT208" s="10"/>
      <c r="KU208" s="10"/>
      <c r="KV208" s="10"/>
      <c r="KW208" s="10"/>
      <c r="KX208" s="10"/>
      <c r="KY208" s="10"/>
      <c r="KZ208" s="10"/>
      <c r="LA208" s="10"/>
      <c r="LB208" s="10"/>
      <c r="LC208" s="10"/>
      <c r="LD208" s="10"/>
      <c r="LE208" s="10"/>
      <c r="LF208" s="10"/>
      <c r="LG208" s="10"/>
      <c r="LH208" s="10"/>
      <c r="LI208" s="10"/>
      <c r="LJ208" s="10"/>
      <c r="LK208" s="10"/>
      <c r="LL208" s="10"/>
      <c r="LM208" s="10"/>
      <c r="LN208" s="10"/>
      <c r="LO208" s="10"/>
      <c r="LP208" s="10"/>
      <c r="LQ208" s="10"/>
      <c r="LR208" s="10"/>
      <c r="LS208" s="10"/>
      <c r="LT208" s="10"/>
      <c r="LU208" s="10"/>
      <c r="LV208" s="10"/>
      <c r="LW208" s="10"/>
      <c r="LX208" s="10"/>
      <c r="LY208" s="10"/>
      <c r="LZ208" s="10"/>
      <c r="MA208" s="10"/>
      <c r="MB208" s="10"/>
      <c r="MC208" s="10"/>
      <c r="MD208" s="10"/>
      <c r="ME208" s="10"/>
      <c r="MF208" s="10"/>
      <c r="MG208" s="10"/>
      <c r="MH208" s="10"/>
      <c r="MI208" s="10"/>
      <c r="MJ208" s="10"/>
      <c r="MK208" s="10"/>
      <c r="ML208" s="10"/>
      <c r="MM208" s="10"/>
      <c r="MN208" s="10"/>
      <c r="MO208" s="10"/>
      <c r="MP208" s="10"/>
      <c r="MQ208" s="10"/>
      <c r="MR208" s="10"/>
      <c r="MS208" s="10"/>
      <c r="MT208" s="10"/>
      <c r="MU208" s="10"/>
      <c r="MV208" s="10"/>
      <c r="MW208" s="10"/>
      <c r="MX208" s="10"/>
      <c r="MY208" s="10"/>
      <c r="MZ208" s="10"/>
      <c r="NA208" s="10"/>
      <c r="NB208" s="10"/>
      <c r="NC208" s="10"/>
      <c r="ND208" s="10"/>
      <c r="NE208" s="10"/>
      <c r="NF208" s="10"/>
      <c r="NG208" s="10"/>
      <c r="NH208" s="10"/>
      <c r="NI208" s="10"/>
      <c r="NJ208" s="10"/>
      <c r="NK208" s="10"/>
      <c r="NL208" s="10"/>
      <c r="NM208" s="10"/>
      <c r="NN208" s="10"/>
      <c r="NO208" s="10"/>
      <c r="NP208" s="10"/>
      <c r="NQ208" s="10"/>
      <c r="NR208" s="10"/>
      <c r="NS208" s="10"/>
      <c r="NT208" s="10"/>
      <c r="NU208" s="10"/>
      <c r="NV208" s="10"/>
      <c r="NW208" s="10"/>
      <c r="NX208" s="10"/>
      <c r="NY208" s="10"/>
      <c r="NZ208" s="10"/>
      <c r="OA208" s="10"/>
      <c r="OB208" s="10"/>
      <c r="OC208" s="10"/>
      <c r="OD208" s="10"/>
      <c r="OE208" s="10"/>
      <c r="OF208" s="10"/>
      <c r="OG208" s="10"/>
      <c r="OH208" s="10"/>
      <c r="OI208" s="10"/>
      <c r="OJ208" s="10"/>
      <c r="OK208" s="10"/>
      <c r="OL208" s="10"/>
      <c r="OM208" s="10"/>
      <c r="ON208" s="10"/>
      <c r="OO208" s="10"/>
      <c r="OP208" s="10"/>
      <c r="OQ208" s="10"/>
      <c r="OR208" s="10"/>
      <c r="OS208" s="10"/>
      <c r="OT208" s="10"/>
      <c r="OU208" s="10"/>
      <c r="OV208" s="10"/>
      <c r="OW208" s="10"/>
      <c r="OX208" s="10"/>
      <c r="OY208" s="10"/>
      <c r="OZ208" s="10"/>
      <c r="PA208" s="10"/>
      <c r="PB208" s="10"/>
      <c r="PC208" s="10"/>
      <c r="PD208" s="10"/>
      <c r="PE208" s="10"/>
      <c r="PF208" s="10"/>
      <c r="PG208" s="10"/>
      <c r="PH208" s="10"/>
      <c r="PI208" s="10"/>
      <c r="PJ208" s="10"/>
      <c r="PK208" s="10"/>
      <c r="PL208" s="10"/>
      <c r="PM208" s="10"/>
      <c r="PN208" s="10"/>
      <c r="PO208" s="10"/>
      <c r="PP208" s="10"/>
      <c r="PQ208" s="10"/>
      <c r="PR208" s="10"/>
      <c r="PS208" s="10"/>
      <c r="PT208" s="10"/>
      <c r="PU208" s="10"/>
      <c r="PV208" s="10"/>
      <c r="PW208" s="10"/>
      <c r="PX208" s="10"/>
      <c r="PY208" s="10"/>
      <c r="PZ208" s="10"/>
      <c r="QA208" s="10"/>
      <c r="QB208" s="10"/>
      <c r="QC208" s="10"/>
      <c r="QD208" s="10"/>
      <c r="QE208" s="10"/>
      <c r="QF208" s="10"/>
      <c r="QG208" s="10"/>
      <c r="QH208" s="10"/>
      <c r="QI208" s="10"/>
      <c r="QJ208" s="10"/>
      <c r="QK208" s="10"/>
      <c r="QL208" s="10"/>
      <c r="QM208" s="10"/>
      <c r="QN208" s="10"/>
      <c r="QO208" s="10"/>
      <c r="QP208" s="10"/>
      <c r="QQ208" s="10"/>
      <c r="QR208" s="10"/>
      <c r="QS208" s="10"/>
      <c r="QT208" s="10"/>
      <c r="QU208" s="10"/>
      <c r="QV208" s="10"/>
      <c r="QW208" s="10"/>
      <c r="QX208" s="10"/>
      <c r="QY208" s="10"/>
      <c r="QZ208" s="10"/>
      <c r="RA208" s="10"/>
      <c r="RB208" s="10"/>
      <c r="RC208" s="10"/>
      <c r="RD208" s="10"/>
      <c r="RE208" s="10"/>
      <c r="RF208" s="10"/>
      <c r="RG208" s="10"/>
      <c r="RH208" s="10"/>
      <c r="RI208" s="10"/>
      <c r="RJ208" s="10"/>
      <c r="RK208" s="10"/>
      <c r="RL208" s="10"/>
      <c r="RM208" s="10"/>
      <c r="RN208" s="10"/>
      <c r="RO208" s="10"/>
      <c r="RP208" s="10"/>
      <c r="RQ208" s="10"/>
      <c r="RR208" s="10"/>
      <c r="RS208" s="10"/>
      <c r="RT208" s="10"/>
      <c r="RU208" s="10"/>
      <c r="RV208" s="10"/>
      <c r="RW208" s="10"/>
      <c r="RX208" s="10"/>
      <c r="RY208" s="10"/>
      <c r="RZ208" s="10"/>
      <c r="SA208" s="10"/>
      <c r="SB208" s="10"/>
      <c r="SC208" s="10"/>
      <c r="SD208" s="10"/>
      <c r="SE208" s="10"/>
      <c r="SF208" s="10"/>
      <c r="SG208" s="10"/>
      <c r="SH208" s="10"/>
      <c r="SI208" s="10"/>
      <c r="SJ208" s="10"/>
      <c r="SK208" s="10"/>
      <c r="SL208" s="10"/>
      <c r="SM208" s="10"/>
      <c r="SN208" s="10"/>
      <c r="SO208" s="10"/>
      <c r="SP208" s="10"/>
      <c r="SQ208" s="10"/>
      <c r="SR208" s="10"/>
      <c r="SS208" s="10"/>
      <c r="ST208" s="10"/>
      <c r="SU208" s="10"/>
      <c r="SV208" s="10"/>
      <c r="SW208" s="10"/>
      <c r="SX208" s="10"/>
      <c r="SY208" s="10"/>
      <c r="SZ208" s="10"/>
      <c r="TA208" s="10"/>
      <c r="TB208" s="10"/>
      <c r="TC208" s="10"/>
      <c r="TD208" s="10"/>
      <c r="TE208" s="10"/>
      <c r="TF208" s="10"/>
      <c r="TG208" s="10"/>
      <c r="TH208" s="10"/>
      <c r="TI208" s="10"/>
      <c r="TJ208" s="10"/>
      <c r="TK208" s="10"/>
      <c r="TL208" s="10"/>
      <c r="TM208" s="10"/>
      <c r="TN208" s="10"/>
      <c r="TO208" s="10"/>
      <c r="TP208" s="10"/>
      <c r="TQ208" s="10"/>
      <c r="TR208" s="10"/>
      <c r="TS208" s="10"/>
      <c r="TT208" s="10"/>
      <c r="TU208" s="10"/>
      <c r="TV208" s="10"/>
      <c r="TW208" s="10"/>
      <c r="TX208" s="10"/>
      <c r="TY208" s="10"/>
      <c r="TZ208" s="10"/>
      <c r="UA208" s="10"/>
      <c r="UB208" s="10"/>
      <c r="UC208" s="10"/>
      <c r="UD208" s="10"/>
      <c r="UE208" s="10"/>
      <c r="UF208" s="10"/>
      <c r="UG208" s="10"/>
      <c r="UH208" s="10"/>
      <c r="UI208" s="10"/>
      <c r="UJ208" s="10"/>
      <c r="UK208" s="10"/>
      <c r="UL208" s="10"/>
      <c r="UM208" s="10"/>
      <c r="UN208" s="10"/>
      <c r="UO208" s="10"/>
      <c r="UP208" s="10"/>
      <c r="UQ208" s="10"/>
      <c r="UR208" s="10"/>
      <c r="US208" s="10"/>
      <c r="UT208" s="10"/>
      <c r="UU208" s="10"/>
      <c r="UV208" s="10"/>
      <c r="UW208" s="10"/>
      <c r="UX208" s="10"/>
      <c r="UY208" s="10"/>
      <c r="UZ208" s="10"/>
      <c r="VA208" s="10"/>
      <c r="VB208" s="10"/>
      <c r="VC208" s="10"/>
      <c r="VD208" s="10"/>
      <c r="VE208" s="10"/>
      <c r="VF208" s="10"/>
      <c r="VG208" s="10"/>
      <c r="VH208" s="10"/>
      <c r="VI208" s="10"/>
      <c r="VJ208" s="10"/>
      <c r="VK208" s="10"/>
      <c r="VL208" s="10"/>
      <c r="VM208" s="10"/>
      <c r="VN208" s="10"/>
      <c r="VO208" s="10"/>
      <c r="VP208" s="10"/>
      <c r="VQ208" s="10"/>
      <c r="VR208" s="10"/>
      <c r="VS208" s="10"/>
      <c r="VT208" s="10"/>
      <c r="VU208" s="10"/>
      <c r="VV208" s="10"/>
      <c r="VW208" s="10"/>
      <c r="VX208" s="10"/>
      <c r="VY208" s="10"/>
      <c r="VZ208" s="10"/>
      <c r="WA208" s="10"/>
      <c r="WB208" s="10"/>
      <c r="WC208" s="10"/>
      <c r="WD208" s="10"/>
      <c r="WE208" s="10"/>
      <c r="WF208" s="10"/>
      <c r="WG208" s="10"/>
      <c r="WH208" s="10"/>
      <c r="WI208" s="10"/>
      <c r="WJ208" s="10"/>
      <c r="WK208" s="10"/>
      <c r="WL208" s="10"/>
      <c r="WM208" s="10"/>
      <c r="WN208" s="10"/>
      <c r="WO208" s="10"/>
      <c r="WP208" s="10"/>
      <c r="WQ208" s="10"/>
      <c r="WR208" s="10"/>
      <c r="WS208" s="10"/>
      <c r="WT208" s="10"/>
      <c r="WU208" s="10"/>
      <c r="WV208" s="10"/>
      <c r="WW208" s="10"/>
      <c r="WX208" s="10"/>
      <c r="WY208" s="10"/>
      <c r="WZ208" s="10"/>
      <c r="XA208" s="10"/>
      <c r="XB208" s="10"/>
      <c r="XC208" s="10"/>
      <c r="XD208" s="10"/>
      <c r="XE208" s="10"/>
      <c r="XF208" s="10"/>
      <c r="XG208" s="10"/>
      <c r="XH208" s="10"/>
      <c r="XI208" s="10"/>
      <c r="XJ208" s="10"/>
      <c r="XK208" s="10"/>
      <c r="XL208" s="10"/>
      <c r="XM208" s="10"/>
      <c r="XN208" s="10"/>
      <c r="XO208" s="10"/>
      <c r="XP208" s="10"/>
      <c r="XQ208" s="10"/>
      <c r="XR208" s="10"/>
      <c r="XS208" s="10"/>
      <c r="XT208" s="10"/>
      <c r="XU208" s="10"/>
      <c r="XV208" s="10"/>
      <c r="XW208" s="10"/>
      <c r="XX208" s="10"/>
      <c r="XY208" s="10"/>
      <c r="XZ208" s="10"/>
      <c r="YA208" s="10"/>
      <c r="YB208" s="10"/>
      <c r="YC208" s="10"/>
      <c r="YD208" s="10"/>
      <c r="YE208" s="10"/>
      <c r="YF208" s="10"/>
      <c r="YG208" s="10"/>
      <c r="YH208" s="10"/>
      <c r="YI208" s="10"/>
      <c r="YJ208" s="10"/>
      <c r="YK208" s="10"/>
      <c r="YL208" s="10"/>
      <c r="YM208" s="10"/>
      <c r="YN208" s="10"/>
      <c r="YO208" s="10"/>
      <c r="YP208" s="10"/>
      <c r="YQ208" s="10"/>
      <c r="YR208" s="10"/>
      <c r="YS208" s="10"/>
      <c r="YT208" s="10"/>
      <c r="YU208" s="10"/>
      <c r="YV208" s="10"/>
      <c r="YW208" s="10"/>
      <c r="YX208" s="10"/>
      <c r="YY208" s="10"/>
      <c r="YZ208" s="10"/>
      <c r="ZA208" s="10"/>
      <c r="ZB208" s="10"/>
      <c r="ZC208" s="10"/>
      <c r="ZD208" s="10"/>
      <c r="ZE208" s="10"/>
      <c r="ZF208" s="10"/>
      <c r="ZG208" s="10"/>
      <c r="ZH208" s="10"/>
      <c r="ZI208" s="10"/>
      <c r="ZJ208" s="10"/>
      <c r="ZK208" s="10"/>
      <c r="ZL208" s="10"/>
      <c r="ZM208" s="10"/>
      <c r="ZN208" s="10"/>
      <c r="ZO208" s="10"/>
      <c r="ZP208" s="10"/>
      <c r="ZQ208" s="10"/>
      <c r="ZR208" s="10"/>
      <c r="ZS208" s="10"/>
      <c r="ZT208" s="10"/>
      <c r="ZU208" s="10"/>
      <c r="ZV208" s="10"/>
      <c r="ZW208" s="10"/>
      <c r="ZX208" s="10"/>
      <c r="ZY208" s="10"/>
      <c r="ZZ208" s="10"/>
      <c r="AAA208" s="10"/>
      <c r="AAB208" s="10"/>
      <c r="AAC208" s="10"/>
      <c r="AAD208" s="10"/>
      <c r="AAE208" s="10"/>
      <c r="AAF208" s="10"/>
      <c r="AAG208" s="10"/>
      <c r="AAH208" s="10"/>
      <c r="AAI208" s="10"/>
      <c r="AAJ208" s="10"/>
      <c r="AAK208" s="10"/>
      <c r="AAL208" s="10"/>
      <c r="AAM208" s="10"/>
      <c r="AAN208" s="10"/>
      <c r="AAO208" s="10"/>
      <c r="AAP208" s="10"/>
      <c r="AAQ208" s="10"/>
      <c r="AAR208" s="10"/>
      <c r="AAS208" s="10"/>
      <c r="AAT208" s="10"/>
      <c r="AAU208" s="10"/>
      <c r="AAV208" s="10"/>
      <c r="AAW208" s="10"/>
      <c r="AAX208" s="10"/>
      <c r="AAY208" s="10"/>
      <c r="AAZ208" s="10"/>
      <c r="ABA208" s="10"/>
      <c r="ABB208" s="10"/>
      <c r="ABC208" s="10"/>
      <c r="ABD208" s="10"/>
      <c r="ABE208" s="10"/>
      <c r="ABF208" s="10"/>
      <c r="ABG208" s="10"/>
      <c r="ABH208" s="10"/>
      <c r="ABI208" s="10"/>
      <c r="ABJ208" s="10"/>
      <c r="ABK208" s="10"/>
      <c r="ABL208" s="10"/>
      <c r="ABM208" s="10"/>
      <c r="ABN208" s="10"/>
      <c r="ABO208" s="10"/>
      <c r="ABP208" s="10"/>
      <c r="ABQ208" s="10"/>
      <c r="ABR208" s="10"/>
      <c r="ABS208" s="10"/>
      <c r="ABT208" s="10"/>
      <c r="ABU208" s="10"/>
      <c r="ABV208" s="10"/>
      <c r="ABW208" s="10"/>
      <c r="ABX208" s="10"/>
      <c r="ABY208" s="10"/>
      <c r="ABZ208" s="10"/>
      <c r="ACA208" s="10"/>
      <c r="ACB208" s="10"/>
      <c r="ACC208" s="10"/>
      <c r="ACD208" s="10"/>
      <c r="ACE208" s="10"/>
      <c r="ACF208" s="10"/>
      <c r="ACG208" s="10"/>
      <c r="ACH208" s="10"/>
      <c r="ACI208" s="10"/>
      <c r="ACJ208" s="10"/>
      <c r="ACK208" s="10"/>
      <c r="ACL208" s="10"/>
      <c r="ACM208" s="10"/>
      <c r="ACN208" s="10"/>
      <c r="ACO208" s="10"/>
      <c r="ACP208" s="10"/>
      <c r="ACQ208" s="10"/>
      <c r="ACR208" s="10"/>
      <c r="ACS208" s="10"/>
      <c r="ACT208" s="10"/>
      <c r="ACU208" s="10"/>
      <c r="ACV208" s="10"/>
      <c r="ACW208" s="10"/>
      <c r="ACX208" s="10"/>
      <c r="ACY208" s="10"/>
      <c r="ACZ208" s="10"/>
      <c r="ADA208" s="10"/>
    </row>
    <row r="209" spans="1:781" s="106" customFormat="1" ht="40.200000000000003" customHeight="1" x14ac:dyDescent="0.3">
      <c r="A209" s="60">
        <v>3</v>
      </c>
      <c r="B209" s="69" t="s">
        <v>632</v>
      </c>
      <c r="C209" s="46" t="s">
        <v>55</v>
      </c>
      <c r="D209" s="47" t="s">
        <v>117</v>
      </c>
      <c r="E209" s="47" t="s">
        <v>633</v>
      </c>
      <c r="F209" s="47">
        <v>32</v>
      </c>
      <c r="G209" s="104">
        <v>80000000</v>
      </c>
      <c r="H209" s="47">
        <v>2</v>
      </c>
      <c r="I209" s="47" t="s">
        <v>45</v>
      </c>
      <c r="J209" s="47" t="s">
        <v>75</v>
      </c>
      <c r="K209" s="120">
        <v>210</v>
      </c>
      <c r="L209" s="50">
        <v>1984</v>
      </c>
      <c r="M209" s="51">
        <v>30696</v>
      </c>
      <c r="N209" s="70">
        <v>0</v>
      </c>
      <c r="O209" s="53"/>
      <c r="P209" s="53"/>
      <c r="Q209" s="54" t="s">
        <v>482</v>
      </c>
      <c r="R209" s="55" t="s">
        <v>634</v>
      </c>
      <c r="S209" s="56"/>
      <c r="T209" s="57" t="str">
        <f t="shared" si="45"/>
        <v>Fe</v>
      </c>
      <c r="U209" s="56"/>
      <c r="V209" s="56"/>
      <c r="W209" s="56"/>
      <c r="X209" s="56"/>
      <c r="Y209" s="56"/>
      <c r="Z209" s="56"/>
      <c r="AA209" s="56"/>
      <c r="AB209" s="10"/>
      <c r="AC209" s="58">
        <f t="shared" si="44"/>
        <v>0</v>
      </c>
      <c r="AD209" s="58">
        <f t="shared" si="46"/>
        <v>0</v>
      </c>
      <c r="AE209" s="58">
        <f t="shared" si="47"/>
        <v>0</v>
      </c>
      <c r="AF209" s="58">
        <f t="shared" si="51"/>
        <v>0</v>
      </c>
      <c r="AG209" s="59"/>
      <c r="AH209" s="59">
        <f t="shared" si="48"/>
        <v>0</v>
      </c>
      <c r="AI209" s="59">
        <f t="shared" si="49"/>
        <v>0</v>
      </c>
      <c r="AJ209" s="59">
        <f t="shared" si="50"/>
        <v>0</v>
      </c>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c r="IW209" s="10"/>
      <c r="IX209" s="10"/>
      <c r="IY209" s="10"/>
      <c r="IZ209" s="10"/>
      <c r="JA209" s="10"/>
      <c r="JB209" s="10"/>
      <c r="JC209" s="10"/>
      <c r="JD209" s="10"/>
      <c r="JE209" s="10"/>
      <c r="JF209" s="10"/>
      <c r="JG209" s="10"/>
      <c r="JH209" s="10"/>
      <c r="JI209" s="10"/>
      <c r="JJ209" s="10"/>
      <c r="JK209" s="10"/>
      <c r="JL209" s="10"/>
      <c r="JM209" s="10"/>
      <c r="JN209" s="10"/>
      <c r="JO209" s="10"/>
      <c r="JP209" s="10"/>
      <c r="JQ209" s="10"/>
      <c r="JR209" s="10"/>
      <c r="JS209" s="10"/>
      <c r="JT209" s="10"/>
      <c r="JU209" s="10"/>
      <c r="JV209" s="10"/>
      <c r="JW209" s="10"/>
      <c r="JX209" s="10"/>
      <c r="JY209" s="10"/>
      <c r="JZ209" s="10"/>
      <c r="KA209" s="10"/>
      <c r="KB209" s="10"/>
      <c r="KC209" s="10"/>
      <c r="KD209" s="10"/>
      <c r="KE209" s="10"/>
      <c r="KF209" s="10"/>
      <c r="KG209" s="10"/>
      <c r="KH209" s="10"/>
      <c r="KI209" s="10"/>
      <c r="KJ209" s="10"/>
      <c r="KK209" s="10"/>
      <c r="KL209" s="10"/>
      <c r="KM209" s="10"/>
      <c r="KN209" s="10"/>
      <c r="KO209" s="10"/>
      <c r="KP209" s="10"/>
      <c r="KQ209" s="10"/>
      <c r="KR209" s="10"/>
      <c r="KS209" s="10"/>
      <c r="KT209" s="10"/>
      <c r="KU209" s="10"/>
      <c r="KV209" s="10"/>
      <c r="KW209" s="10"/>
      <c r="KX209" s="10"/>
      <c r="KY209" s="10"/>
      <c r="KZ209" s="10"/>
      <c r="LA209" s="10"/>
      <c r="LB209" s="10"/>
      <c r="LC209" s="10"/>
      <c r="LD209" s="10"/>
      <c r="LE209" s="10"/>
      <c r="LF209" s="10"/>
      <c r="LG209" s="10"/>
      <c r="LH209" s="10"/>
      <c r="LI209" s="10"/>
      <c r="LJ209" s="10"/>
      <c r="LK209" s="10"/>
      <c r="LL209" s="10"/>
      <c r="LM209" s="10"/>
      <c r="LN209" s="10"/>
      <c r="LO209" s="10"/>
      <c r="LP209" s="10"/>
      <c r="LQ209" s="10"/>
      <c r="LR209" s="10"/>
      <c r="LS209" s="10"/>
      <c r="LT209" s="10"/>
      <c r="LU209" s="10"/>
      <c r="LV209" s="10"/>
      <c r="LW209" s="10"/>
      <c r="LX209" s="10"/>
      <c r="LY209" s="10"/>
      <c r="LZ209" s="10"/>
      <c r="MA209" s="10"/>
      <c r="MB209" s="10"/>
      <c r="MC209" s="10"/>
      <c r="MD209" s="10"/>
      <c r="ME209" s="10"/>
      <c r="MF209" s="10"/>
      <c r="MG209" s="10"/>
      <c r="MH209" s="10"/>
      <c r="MI209" s="10"/>
      <c r="MJ209" s="10"/>
      <c r="MK209" s="10"/>
      <c r="ML209" s="10"/>
      <c r="MM209" s="10"/>
      <c r="MN209" s="10"/>
      <c r="MO209" s="10"/>
      <c r="MP209" s="10"/>
      <c r="MQ209" s="10"/>
      <c r="MR209" s="10"/>
      <c r="MS209" s="10"/>
      <c r="MT209" s="10"/>
      <c r="MU209" s="10"/>
      <c r="MV209" s="10"/>
      <c r="MW209" s="10"/>
      <c r="MX209" s="10"/>
      <c r="MY209" s="10"/>
      <c r="MZ209" s="10"/>
      <c r="NA209" s="10"/>
      <c r="NB209" s="10"/>
      <c r="NC209" s="10"/>
      <c r="ND209" s="10"/>
      <c r="NE209" s="10"/>
      <c r="NF209" s="10"/>
      <c r="NG209" s="10"/>
      <c r="NH209" s="10"/>
      <c r="NI209" s="10"/>
      <c r="NJ209" s="10"/>
      <c r="NK209" s="10"/>
      <c r="NL209" s="10"/>
      <c r="NM209" s="10"/>
      <c r="NN209" s="10"/>
      <c r="NO209" s="10"/>
      <c r="NP209" s="10"/>
      <c r="NQ209" s="10"/>
      <c r="NR209" s="10"/>
      <c r="NS209" s="10"/>
      <c r="NT209" s="10"/>
      <c r="NU209" s="10"/>
      <c r="NV209" s="10"/>
      <c r="NW209" s="10"/>
      <c r="NX209" s="10"/>
      <c r="NY209" s="10"/>
      <c r="NZ209" s="10"/>
      <c r="OA209" s="10"/>
      <c r="OB209" s="10"/>
      <c r="OC209" s="10"/>
      <c r="OD209" s="10"/>
      <c r="OE209" s="10"/>
      <c r="OF209" s="10"/>
      <c r="OG209" s="10"/>
      <c r="OH209" s="10"/>
      <c r="OI209" s="10"/>
      <c r="OJ209" s="10"/>
      <c r="OK209" s="10"/>
      <c r="OL209" s="10"/>
      <c r="OM209" s="10"/>
      <c r="ON209" s="10"/>
      <c r="OO209" s="10"/>
      <c r="OP209" s="10"/>
      <c r="OQ209" s="10"/>
      <c r="OR209" s="10"/>
      <c r="OS209" s="10"/>
      <c r="OT209" s="10"/>
      <c r="OU209" s="10"/>
      <c r="OV209" s="10"/>
      <c r="OW209" s="10"/>
      <c r="OX209" s="10"/>
      <c r="OY209" s="10"/>
      <c r="OZ209" s="10"/>
      <c r="PA209" s="10"/>
      <c r="PB209" s="10"/>
      <c r="PC209" s="10"/>
      <c r="PD209" s="10"/>
      <c r="PE209" s="10"/>
      <c r="PF209" s="10"/>
      <c r="PG209" s="10"/>
      <c r="PH209" s="10"/>
      <c r="PI209" s="10"/>
      <c r="PJ209" s="10"/>
      <c r="PK209" s="10"/>
      <c r="PL209" s="10"/>
      <c r="PM209" s="10"/>
      <c r="PN209" s="10"/>
      <c r="PO209" s="10"/>
      <c r="PP209" s="10"/>
      <c r="PQ209" s="10"/>
      <c r="PR209" s="10"/>
      <c r="PS209" s="10"/>
      <c r="PT209" s="10"/>
      <c r="PU209" s="10"/>
      <c r="PV209" s="10"/>
      <c r="PW209" s="10"/>
      <c r="PX209" s="10"/>
      <c r="PY209" s="10"/>
      <c r="PZ209" s="10"/>
      <c r="QA209" s="10"/>
      <c r="QB209" s="10"/>
      <c r="QC209" s="10"/>
      <c r="QD209" s="10"/>
      <c r="QE209" s="10"/>
      <c r="QF209" s="10"/>
      <c r="QG209" s="10"/>
      <c r="QH209" s="10"/>
      <c r="QI209" s="10"/>
      <c r="QJ209" s="10"/>
      <c r="QK209" s="10"/>
      <c r="QL209" s="10"/>
      <c r="QM209" s="10"/>
      <c r="QN209" s="10"/>
      <c r="QO209" s="10"/>
      <c r="QP209" s="10"/>
      <c r="QQ209" s="10"/>
      <c r="QR209" s="10"/>
      <c r="QS209" s="10"/>
      <c r="QT209" s="10"/>
      <c r="QU209" s="10"/>
      <c r="QV209" s="10"/>
      <c r="QW209" s="10"/>
      <c r="QX209" s="10"/>
      <c r="QY209" s="10"/>
      <c r="QZ209" s="10"/>
      <c r="RA209" s="10"/>
      <c r="RB209" s="10"/>
      <c r="RC209" s="10"/>
      <c r="RD209" s="10"/>
      <c r="RE209" s="10"/>
      <c r="RF209" s="10"/>
      <c r="RG209" s="10"/>
      <c r="RH209" s="10"/>
      <c r="RI209" s="10"/>
      <c r="RJ209" s="10"/>
      <c r="RK209" s="10"/>
      <c r="RL209" s="10"/>
      <c r="RM209" s="10"/>
      <c r="RN209" s="10"/>
      <c r="RO209" s="10"/>
      <c r="RP209" s="10"/>
      <c r="RQ209" s="10"/>
      <c r="RR209" s="10"/>
      <c r="RS209" s="10"/>
      <c r="RT209" s="10"/>
      <c r="RU209" s="10"/>
      <c r="RV209" s="10"/>
      <c r="RW209" s="10"/>
      <c r="RX209" s="10"/>
      <c r="RY209" s="10"/>
      <c r="RZ209" s="10"/>
      <c r="SA209" s="10"/>
      <c r="SB209" s="10"/>
      <c r="SC209" s="10"/>
      <c r="SD209" s="10"/>
      <c r="SE209" s="10"/>
      <c r="SF209" s="10"/>
      <c r="SG209" s="10"/>
      <c r="SH209" s="10"/>
      <c r="SI209" s="10"/>
      <c r="SJ209" s="10"/>
      <c r="SK209" s="10"/>
      <c r="SL209" s="10"/>
      <c r="SM209" s="10"/>
      <c r="SN209" s="10"/>
      <c r="SO209" s="10"/>
      <c r="SP209" s="10"/>
      <c r="SQ209" s="10"/>
      <c r="SR209" s="10"/>
      <c r="SS209" s="10"/>
      <c r="ST209" s="10"/>
      <c r="SU209" s="10"/>
      <c r="SV209" s="10"/>
      <c r="SW209" s="10"/>
      <c r="SX209" s="10"/>
      <c r="SY209" s="10"/>
      <c r="SZ209" s="10"/>
      <c r="TA209" s="10"/>
      <c r="TB209" s="10"/>
      <c r="TC209" s="10"/>
      <c r="TD209" s="10"/>
      <c r="TE209" s="10"/>
      <c r="TF209" s="10"/>
      <c r="TG209" s="10"/>
      <c r="TH209" s="10"/>
      <c r="TI209" s="10"/>
      <c r="TJ209" s="10"/>
      <c r="TK209" s="10"/>
      <c r="TL209" s="10"/>
      <c r="TM209" s="10"/>
      <c r="TN209" s="10"/>
      <c r="TO209" s="10"/>
      <c r="TP209" s="10"/>
      <c r="TQ209" s="10"/>
      <c r="TR209" s="10"/>
      <c r="TS209" s="10"/>
      <c r="TT209" s="10"/>
      <c r="TU209" s="10"/>
      <c r="TV209" s="10"/>
      <c r="TW209" s="10"/>
      <c r="TX209" s="10"/>
      <c r="TY209" s="10"/>
      <c r="TZ209" s="10"/>
      <c r="UA209" s="10"/>
      <c r="UB209" s="10"/>
      <c r="UC209" s="10"/>
      <c r="UD209" s="10"/>
      <c r="UE209" s="10"/>
      <c r="UF209" s="10"/>
      <c r="UG209" s="10"/>
      <c r="UH209" s="10"/>
      <c r="UI209" s="10"/>
      <c r="UJ209" s="10"/>
      <c r="UK209" s="10"/>
      <c r="UL209" s="10"/>
      <c r="UM209" s="10"/>
      <c r="UN209" s="10"/>
      <c r="UO209" s="10"/>
      <c r="UP209" s="10"/>
      <c r="UQ209" s="10"/>
      <c r="UR209" s="10"/>
      <c r="US209" s="10"/>
      <c r="UT209" s="10"/>
      <c r="UU209" s="10"/>
      <c r="UV209" s="10"/>
      <c r="UW209" s="10"/>
      <c r="UX209" s="10"/>
      <c r="UY209" s="10"/>
      <c r="UZ209" s="10"/>
      <c r="VA209" s="10"/>
      <c r="VB209" s="10"/>
      <c r="VC209" s="10"/>
      <c r="VD209" s="10"/>
      <c r="VE209" s="10"/>
      <c r="VF209" s="10"/>
      <c r="VG209" s="10"/>
      <c r="VH209" s="10"/>
      <c r="VI209" s="10"/>
      <c r="VJ209" s="10"/>
      <c r="VK209" s="10"/>
      <c r="VL209" s="10"/>
      <c r="VM209" s="10"/>
      <c r="VN209" s="10"/>
      <c r="VO209" s="10"/>
      <c r="VP209" s="10"/>
      <c r="VQ209" s="10"/>
      <c r="VR209" s="10"/>
      <c r="VS209" s="10"/>
      <c r="VT209" s="10"/>
      <c r="VU209" s="10"/>
      <c r="VV209" s="10"/>
      <c r="VW209" s="10"/>
      <c r="VX209" s="10"/>
      <c r="VY209" s="10"/>
      <c r="VZ209" s="10"/>
      <c r="WA209" s="10"/>
      <c r="WB209" s="10"/>
      <c r="WC209" s="10"/>
      <c r="WD209" s="10"/>
      <c r="WE209" s="10"/>
      <c r="WF209" s="10"/>
      <c r="WG209" s="10"/>
      <c r="WH209" s="10"/>
      <c r="WI209" s="10"/>
      <c r="WJ209" s="10"/>
      <c r="WK209" s="10"/>
      <c r="WL209" s="10"/>
      <c r="WM209" s="10"/>
      <c r="WN209" s="10"/>
      <c r="WO209" s="10"/>
      <c r="WP209" s="10"/>
      <c r="WQ209" s="10"/>
      <c r="WR209" s="10"/>
      <c r="WS209" s="10"/>
      <c r="WT209" s="10"/>
      <c r="WU209" s="10"/>
      <c r="WV209" s="10"/>
      <c r="WW209" s="10"/>
      <c r="WX209" s="10"/>
      <c r="WY209" s="10"/>
      <c r="WZ209" s="10"/>
      <c r="XA209" s="10"/>
      <c r="XB209" s="10"/>
      <c r="XC209" s="10"/>
      <c r="XD209" s="10"/>
      <c r="XE209" s="10"/>
      <c r="XF209" s="10"/>
      <c r="XG209" s="10"/>
      <c r="XH209" s="10"/>
      <c r="XI209" s="10"/>
      <c r="XJ209" s="10"/>
      <c r="XK209" s="10"/>
      <c r="XL209" s="10"/>
      <c r="XM209" s="10"/>
      <c r="XN209" s="10"/>
      <c r="XO209" s="10"/>
      <c r="XP209" s="10"/>
      <c r="XQ209" s="10"/>
      <c r="XR209" s="10"/>
      <c r="XS209" s="10"/>
      <c r="XT209" s="10"/>
      <c r="XU209" s="10"/>
      <c r="XV209" s="10"/>
      <c r="XW209" s="10"/>
      <c r="XX209" s="10"/>
      <c r="XY209" s="10"/>
      <c r="XZ209" s="10"/>
      <c r="YA209" s="10"/>
      <c r="YB209" s="10"/>
      <c r="YC209" s="10"/>
      <c r="YD209" s="10"/>
      <c r="YE209" s="10"/>
      <c r="YF209" s="10"/>
      <c r="YG209" s="10"/>
      <c r="YH209" s="10"/>
      <c r="YI209" s="10"/>
      <c r="YJ209" s="10"/>
      <c r="YK209" s="10"/>
      <c r="YL209" s="10"/>
      <c r="YM209" s="10"/>
      <c r="YN209" s="10"/>
      <c r="YO209" s="10"/>
      <c r="YP209" s="10"/>
      <c r="YQ209" s="10"/>
      <c r="YR209" s="10"/>
      <c r="YS209" s="10"/>
      <c r="YT209" s="10"/>
      <c r="YU209" s="10"/>
      <c r="YV209" s="10"/>
      <c r="YW209" s="10"/>
      <c r="YX209" s="10"/>
      <c r="YY209" s="10"/>
      <c r="YZ209" s="10"/>
      <c r="ZA209" s="10"/>
      <c r="ZB209" s="10"/>
      <c r="ZC209" s="10"/>
      <c r="ZD209" s="10"/>
      <c r="ZE209" s="10"/>
      <c r="ZF209" s="10"/>
      <c r="ZG209" s="10"/>
      <c r="ZH209" s="10"/>
      <c r="ZI209" s="10"/>
      <c r="ZJ209" s="10"/>
      <c r="ZK209" s="10"/>
      <c r="ZL209" s="10"/>
      <c r="ZM209" s="10"/>
      <c r="ZN209" s="10"/>
      <c r="ZO209" s="10"/>
      <c r="ZP209" s="10"/>
      <c r="ZQ209" s="10"/>
      <c r="ZR209" s="10"/>
      <c r="ZS209" s="10"/>
      <c r="ZT209" s="10"/>
      <c r="ZU209" s="10"/>
      <c r="ZV209" s="10"/>
      <c r="ZW209" s="10"/>
      <c r="ZX209" s="10"/>
      <c r="ZY209" s="10"/>
      <c r="ZZ209" s="10"/>
      <c r="AAA209" s="10"/>
      <c r="AAB209" s="10"/>
      <c r="AAC209" s="10"/>
      <c r="AAD209" s="10"/>
      <c r="AAE209" s="10"/>
      <c r="AAF209" s="10"/>
      <c r="AAG209" s="10"/>
      <c r="AAH209" s="10"/>
      <c r="AAI209" s="10"/>
      <c r="AAJ209" s="10"/>
      <c r="AAK209" s="10"/>
      <c r="AAL209" s="10"/>
      <c r="AAM209" s="10"/>
      <c r="AAN209" s="10"/>
      <c r="AAO209" s="10"/>
      <c r="AAP209" s="10"/>
      <c r="AAQ209" s="10"/>
      <c r="AAR209" s="10"/>
      <c r="AAS209" s="10"/>
      <c r="AAT209" s="10"/>
      <c r="AAU209" s="10"/>
      <c r="AAV209" s="10"/>
      <c r="AAW209" s="10"/>
      <c r="AAX209" s="10"/>
      <c r="AAY209" s="10"/>
      <c r="AAZ209" s="10"/>
      <c r="ABA209" s="10"/>
      <c r="ABB209" s="10"/>
      <c r="ABC209" s="10"/>
      <c r="ABD209" s="10"/>
      <c r="ABE209" s="10"/>
      <c r="ABF209" s="10"/>
      <c r="ABG209" s="10"/>
      <c r="ABH209" s="10"/>
      <c r="ABI209" s="10"/>
      <c r="ABJ209" s="10"/>
      <c r="ABK209" s="10"/>
      <c r="ABL209" s="10"/>
      <c r="ABM209" s="10"/>
      <c r="ABN209" s="10"/>
      <c r="ABO209" s="10"/>
      <c r="ABP209" s="10"/>
      <c r="ABQ209" s="10"/>
      <c r="ABR209" s="10"/>
      <c r="ABS209" s="10"/>
      <c r="ABT209" s="10"/>
      <c r="ABU209" s="10"/>
      <c r="ABV209" s="10"/>
      <c r="ABW209" s="10"/>
      <c r="ABX209" s="10"/>
      <c r="ABY209" s="10"/>
      <c r="ABZ209" s="10"/>
      <c r="ACA209" s="10"/>
      <c r="ACB209" s="10"/>
      <c r="ACC209" s="10"/>
      <c r="ACD209" s="10"/>
      <c r="ACE209" s="10"/>
      <c r="ACF209" s="10"/>
      <c r="ACG209" s="10"/>
      <c r="ACH209" s="10"/>
      <c r="ACI209" s="10"/>
      <c r="ACJ209" s="10"/>
      <c r="ACK209" s="10"/>
      <c r="ACL209" s="10"/>
      <c r="ACM209" s="10"/>
      <c r="ACN209" s="10"/>
      <c r="ACO209" s="10"/>
      <c r="ACP209" s="10"/>
      <c r="ACQ209" s="10"/>
      <c r="ACR209" s="10"/>
      <c r="ACS209" s="10"/>
      <c r="ACT209" s="10"/>
      <c r="ACU209" s="10"/>
      <c r="ACV209" s="10"/>
      <c r="ACW209" s="10"/>
      <c r="ACX209" s="10"/>
      <c r="ACY209" s="10"/>
      <c r="ACZ209" s="10"/>
      <c r="ADA209" s="10"/>
    </row>
    <row r="210" spans="1:781" s="106" customFormat="1" ht="15.6" x14ac:dyDescent="0.3">
      <c r="A210" s="60">
        <v>3</v>
      </c>
      <c r="B210" s="69" t="s">
        <v>635</v>
      </c>
      <c r="C210" s="46" t="s">
        <v>70</v>
      </c>
      <c r="D210" s="47" t="s">
        <v>255</v>
      </c>
      <c r="E210" s="47" t="s">
        <v>256</v>
      </c>
      <c r="F210" s="47">
        <v>8</v>
      </c>
      <c r="G210" s="104">
        <v>1540000</v>
      </c>
      <c r="H210" s="47">
        <v>2</v>
      </c>
      <c r="I210" s="47" t="s">
        <v>45</v>
      </c>
      <c r="J210" s="47" t="s">
        <v>75</v>
      </c>
      <c r="K210" s="120">
        <v>11</v>
      </c>
      <c r="L210" s="50">
        <v>1984</v>
      </c>
      <c r="M210" s="117">
        <v>1984</v>
      </c>
      <c r="N210" s="52"/>
      <c r="O210" s="53"/>
      <c r="P210" s="53"/>
      <c r="Q210" s="54" t="s">
        <v>482</v>
      </c>
      <c r="R210" s="55" t="s">
        <v>636</v>
      </c>
      <c r="S210" s="56"/>
      <c r="T210" s="57" t="str">
        <f t="shared" si="45"/>
        <v>Au</v>
      </c>
      <c r="U210" s="56"/>
      <c r="V210" s="56"/>
      <c r="W210" s="56"/>
      <c r="X210" s="56"/>
      <c r="Y210" s="56"/>
      <c r="Z210" s="56"/>
      <c r="AA210" s="56"/>
      <c r="AB210" s="10"/>
      <c r="AC210" s="58">
        <f t="shared" si="44"/>
        <v>0</v>
      </c>
      <c r="AD210" s="58">
        <f t="shared" si="46"/>
        <v>0</v>
      </c>
      <c r="AE210" s="58">
        <f t="shared" si="47"/>
        <v>0</v>
      </c>
      <c r="AF210" s="58">
        <f t="shared" si="51"/>
        <v>0</v>
      </c>
      <c r="AG210" s="59"/>
      <c r="AH210" s="59">
        <f t="shared" si="48"/>
        <v>0</v>
      </c>
      <c r="AI210" s="59">
        <f t="shared" si="49"/>
        <v>0</v>
      </c>
      <c r="AJ210" s="59">
        <f t="shared" si="50"/>
        <v>0</v>
      </c>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c r="IW210" s="10"/>
      <c r="IX210" s="10"/>
      <c r="IY210" s="10"/>
      <c r="IZ210" s="10"/>
      <c r="JA210" s="10"/>
      <c r="JB210" s="10"/>
      <c r="JC210" s="10"/>
      <c r="JD210" s="10"/>
      <c r="JE210" s="10"/>
      <c r="JF210" s="10"/>
      <c r="JG210" s="10"/>
      <c r="JH210" s="10"/>
      <c r="JI210" s="10"/>
      <c r="JJ210" s="10"/>
      <c r="JK210" s="10"/>
      <c r="JL210" s="10"/>
      <c r="JM210" s="10"/>
      <c r="JN210" s="10"/>
      <c r="JO210" s="10"/>
      <c r="JP210" s="10"/>
      <c r="JQ210" s="10"/>
      <c r="JR210" s="10"/>
      <c r="JS210" s="10"/>
      <c r="JT210" s="10"/>
      <c r="JU210" s="10"/>
      <c r="JV210" s="10"/>
      <c r="JW210" s="10"/>
      <c r="JX210" s="10"/>
      <c r="JY210" s="10"/>
      <c r="JZ210" s="10"/>
      <c r="KA210" s="10"/>
      <c r="KB210" s="10"/>
      <c r="KC210" s="10"/>
      <c r="KD210" s="10"/>
      <c r="KE210" s="10"/>
      <c r="KF210" s="10"/>
      <c r="KG210" s="10"/>
      <c r="KH210" s="10"/>
      <c r="KI210" s="10"/>
      <c r="KJ210" s="10"/>
      <c r="KK210" s="10"/>
      <c r="KL210" s="10"/>
      <c r="KM210" s="10"/>
      <c r="KN210" s="10"/>
      <c r="KO210" s="10"/>
      <c r="KP210" s="10"/>
      <c r="KQ210" s="10"/>
      <c r="KR210" s="10"/>
      <c r="KS210" s="10"/>
      <c r="KT210" s="10"/>
      <c r="KU210" s="10"/>
      <c r="KV210" s="10"/>
      <c r="KW210" s="10"/>
      <c r="KX210" s="10"/>
      <c r="KY210" s="10"/>
      <c r="KZ210" s="10"/>
      <c r="LA210" s="10"/>
      <c r="LB210" s="10"/>
      <c r="LC210" s="10"/>
      <c r="LD210" s="10"/>
      <c r="LE210" s="10"/>
      <c r="LF210" s="10"/>
      <c r="LG210" s="10"/>
      <c r="LH210" s="10"/>
      <c r="LI210" s="10"/>
      <c r="LJ210" s="10"/>
      <c r="LK210" s="10"/>
      <c r="LL210" s="10"/>
      <c r="LM210" s="10"/>
      <c r="LN210" s="10"/>
      <c r="LO210" s="10"/>
      <c r="LP210" s="10"/>
      <c r="LQ210" s="10"/>
      <c r="LR210" s="10"/>
      <c r="LS210" s="10"/>
      <c r="LT210" s="10"/>
      <c r="LU210" s="10"/>
      <c r="LV210" s="10"/>
      <c r="LW210" s="10"/>
      <c r="LX210" s="10"/>
      <c r="LY210" s="10"/>
      <c r="LZ210" s="10"/>
      <c r="MA210" s="10"/>
      <c r="MB210" s="10"/>
      <c r="MC210" s="10"/>
      <c r="MD210" s="10"/>
      <c r="ME210" s="10"/>
      <c r="MF210" s="10"/>
      <c r="MG210" s="10"/>
      <c r="MH210" s="10"/>
      <c r="MI210" s="10"/>
      <c r="MJ210" s="10"/>
      <c r="MK210" s="10"/>
      <c r="ML210" s="10"/>
      <c r="MM210" s="10"/>
      <c r="MN210" s="10"/>
      <c r="MO210" s="10"/>
      <c r="MP210" s="10"/>
      <c r="MQ210" s="10"/>
      <c r="MR210" s="10"/>
      <c r="MS210" s="10"/>
      <c r="MT210" s="10"/>
      <c r="MU210" s="10"/>
      <c r="MV210" s="10"/>
      <c r="MW210" s="10"/>
      <c r="MX210" s="10"/>
      <c r="MY210" s="10"/>
      <c r="MZ210" s="10"/>
      <c r="NA210" s="10"/>
      <c r="NB210" s="10"/>
      <c r="NC210" s="10"/>
      <c r="ND210" s="10"/>
      <c r="NE210" s="10"/>
      <c r="NF210" s="10"/>
      <c r="NG210" s="10"/>
      <c r="NH210" s="10"/>
      <c r="NI210" s="10"/>
      <c r="NJ210" s="10"/>
      <c r="NK210" s="10"/>
      <c r="NL210" s="10"/>
      <c r="NM210" s="10"/>
      <c r="NN210" s="10"/>
      <c r="NO210" s="10"/>
      <c r="NP210" s="10"/>
      <c r="NQ210" s="10"/>
      <c r="NR210" s="10"/>
      <c r="NS210" s="10"/>
      <c r="NT210" s="10"/>
      <c r="NU210" s="10"/>
      <c r="NV210" s="10"/>
      <c r="NW210" s="10"/>
      <c r="NX210" s="10"/>
      <c r="NY210" s="10"/>
      <c r="NZ210" s="10"/>
      <c r="OA210" s="10"/>
      <c r="OB210" s="10"/>
      <c r="OC210" s="10"/>
      <c r="OD210" s="10"/>
      <c r="OE210" s="10"/>
      <c r="OF210" s="10"/>
      <c r="OG210" s="10"/>
      <c r="OH210" s="10"/>
      <c r="OI210" s="10"/>
      <c r="OJ210" s="10"/>
      <c r="OK210" s="10"/>
      <c r="OL210" s="10"/>
      <c r="OM210" s="10"/>
      <c r="ON210" s="10"/>
      <c r="OO210" s="10"/>
      <c r="OP210" s="10"/>
      <c r="OQ210" s="10"/>
      <c r="OR210" s="10"/>
      <c r="OS210" s="10"/>
      <c r="OT210" s="10"/>
      <c r="OU210" s="10"/>
      <c r="OV210" s="10"/>
      <c r="OW210" s="10"/>
      <c r="OX210" s="10"/>
      <c r="OY210" s="10"/>
      <c r="OZ210" s="10"/>
      <c r="PA210" s="10"/>
      <c r="PB210" s="10"/>
      <c r="PC210" s="10"/>
      <c r="PD210" s="10"/>
      <c r="PE210" s="10"/>
      <c r="PF210" s="10"/>
      <c r="PG210" s="10"/>
      <c r="PH210" s="10"/>
      <c r="PI210" s="10"/>
      <c r="PJ210" s="10"/>
      <c r="PK210" s="10"/>
      <c r="PL210" s="10"/>
      <c r="PM210" s="10"/>
      <c r="PN210" s="10"/>
      <c r="PO210" s="10"/>
      <c r="PP210" s="10"/>
      <c r="PQ210" s="10"/>
      <c r="PR210" s="10"/>
      <c r="PS210" s="10"/>
      <c r="PT210" s="10"/>
      <c r="PU210" s="10"/>
      <c r="PV210" s="10"/>
      <c r="PW210" s="10"/>
      <c r="PX210" s="10"/>
      <c r="PY210" s="10"/>
      <c r="PZ210" s="10"/>
      <c r="QA210" s="10"/>
      <c r="QB210" s="10"/>
      <c r="QC210" s="10"/>
      <c r="QD210" s="10"/>
      <c r="QE210" s="10"/>
      <c r="QF210" s="10"/>
      <c r="QG210" s="10"/>
      <c r="QH210" s="10"/>
      <c r="QI210" s="10"/>
      <c r="QJ210" s="10"/>
      <c r="QK210" s="10"/>
      <c r="QL210" s="10"/>
      <c r="QM210" s="10"/>
      <c r="QN210" s="10"/>
      <c r="QO210" s="10"/>
      <c r="QP210" s="10"/>
      <c r="QQ210" s="10"/>
      <c r="QR210" s="10"/>
      <c r="QS210" s="10"/>
      <c r="QT210" s="10"/>
      <c r="QU210" s="10"/>
      <c r="QV210" s="10"/>
      <c r="QW210" s="10"/>
      <c r="QX210" s="10"/>
      <c r="QY210" s="10"/>
      <c r="QZ210" s="10"/>
      <c r="RA210" s="10"/>
      <c r="RB210" s="10"/>
      <c r="RC210" s="10"/>
      <c r="RD210" s="10"/>
      <c r="RE210" s="10"/>
      <c r="RF210" s="10"/>
      <c r="RG210" s="10"/>
      <c r="RH210" s="10"/>
      <c r="RI210" s="10"/>
      <c r="RJ210" s="10"/>
      <c r="RK210" s="10"/>
      <c r="RL210" s="10"/>
      <c r="RM210" s="10"/>
      <c r="RN210" s="10"/>
      <c r="RO210" s="10"/>
      <c r="RP210" s="10"/>
      <c r="RQ210" s="10"/>
      <c r="RR210" s="10"/>
      <c r="RS210" s="10"/>
      <c r="RT210" s="10"/>
      <c r="RU210" s="10"/>
      <c r="RV210" s="10"/>
      <c r="RW210" s="10"/>
      <c r="RX210" s="10"/>
      <c r="RY210" s="10"/>
      <c r="RZ210" s="10"/>
      <c r="SA210" s="10"/>
      <c r="SB210" s="10"/>
      <c r="SC210" s="10"/>
      <c r="SD210" s="10"/>
      <c r="SE210" s="10"/>
      <c r="SF210" s="10"/>
      <c r="SG210" s="10"/>
      <c r="SH210" s="10"/>
      <c r="SI210" s="10"/>
      <c r="SJ210" s="10"/>
      <c r="SK210" s="10"/>
      <c r="SL210" s="10"/>
      <c r="SM210" s="10"/>
      <c r="SN210" s="10"/>
      <c r="SO210" s="10"/>
      <c r="SP210" s="10"/>
      <c r="SQ210" s="10"/>
      <c r="SR210" s="10"/>
      <c r="SS210" s="10"/>
      <c r="ST210" s="10"/>
      <c r="SU210" s="10"/>
      <c r="SV210" s="10"/>
      <c r="SW210" s="10"/>
      <c r="SX210" s="10"/>
      <c r="SY210" s="10"/>
      <c r="SZ210" s="10"/>
      <c r="TA210" s="10"/>
      <c r="TB210" s="10"/>
      <c r="TC210" s="10"/>
      <c r="TD210" s="10"/>
      <c r="TE210" s="10"/>
      <c r="TF210" s="10"/>
      <c r="TG210" s="10"/>
      <c r="TH210" s="10"/>
      <c r="TI210" s="10"/>
      <c r="TJ210" s="10"/>
      <c r="TK210" s="10"/>
      <c r="TL210" s="10"/>
      <c r="TM210" s="10"/>
      <c r="TN210" s="10"/>
      <c r="TO210" s="10"/>
      <c r="TP210" s="10"/>
      <c r="TQ210" s="10"/>
      <c r="TR210" s="10"/>
      <c r="TS210" s="10"/>
      <c r="TT210" s="10"/>
      <c r="TU210" s="10"/>
      <c r="TV210" s="10"/>
      <c r="TW210" s="10"/>
      <c r="TX210" s="10"/>
      <c r="TY210" s="10"/>
      <c r="TZ210" s="10"/>
      <c r="UA210" s="10"/>
      <c r="UB210" s="10"/>
      <c r="UC210" s="10"/>
      <c r="UD210" s="10"/>
      <c r="UE210" s="10"/>
      <c r="UF210" s="10"/>
      <c r="UG210" s="10"/>
      <c r="UH210" s="10"/>
      <c r="UI210" s="10"/>
      <c r="UJ210" s="10"/>
      <c r="UK210" s="10"/>
      <c r="UL210" s="10"/>
      <c r="UM210" s="10"/>
      <c r="UN210" s="10"/>
      <c r="UO210" s="10"/>
      <c r="UP210" s="10"/>
      <c r="UQ210" s="10"/>
      <c r="UR210" s="10"/>
      <c r="US210" s="10"/>
      <c r="UT210" s="10"/>
      <c r="UU210" s="10"/>
      <c r="UV210" s="10"/>
      <c r="UW210" s="10"/>
      <c r="UX210" s="10"/>
      <c r="UY210" s="10"/>
      <c r="UZ210" s="10"/>
      <c r="VA210" s="10"/>
      <c r="VB210" s="10"/>
      <c r="VC210" s="10"/>
      <c r="VD210" s="10"/>
      <c r="VE210" s="10"/>
      <c r="VF210" s="10"/>
      <c r="VG210" s="10"/>
      <c r="VH210" s="10"/>
      <c r="VI210" s="10"/>
      <c r="VJ210" s="10"/>
      <c r="VK210" s="10"/>
      <c r="VL210" s="10"/>
      <c r="VM210" s="10"/>
      <c r="VN210" s="10"/>
      <c r="VO210" s="10"/>
      <c r="VP210" s="10"/>
      <c r="VQ210" s="10"/>
      <c r="VR210" s="10"/>
      <c r="VS210" s="10"/>
      <c r="VT210" s="10"/>
      <c r="VU210" s="10"/>
      <c r="VV210" s="10"/>
      <c r="VW210" s="10"/>
      <c r="VX210" s="10"/>
      <c r="VY210" s="10"/>
      <c r="VZ210" s="10"/>
      <c r="WA210" s="10"/>
      <c r="WB210" s="10"/>
      <c r="WC210" s="10"/>
      <c r="WD210" s="10"/>
      <c r="WE210" s="10"/>
      <c r="WF210" s="10"/>
      <c r="WG210" s="10"/>
      <c r="WH210" s="10"/>
      <c r="WI210" s="10"/>
      <c r="WJ210" s="10"/>
      <c r="WK210" s="10"/>
      <c r="WL210" s="10"/>
      <c r="WM210" s="10"/>
      <c r="WN210" s="10"/>
      <c r="WO210" s="10"/>
      <c r="WP210" s="10"/>
      <c r="WQ210" s="10"/>
      <c r="WR210" s="10"/>
      <c r="WS210" s="10"/>
      <c r="WT210" s="10"/>
      <c r="WU210" s="10"/>
      <c r="WV210" s="10"/>
      <c r="WW210" s="10"/>
      <c r="WX210" s="10"/>
      <c r="WY210" s="10"/>
      <c r="WZ210" s="10"/>
      <c r="XA210" s="10"/>
      <c r="XB210" s="10"/>
      <c r="XC210" s="10"/>
      <c r="XD210" s="10"/>
      <c r="XE210" s="10"/>
      <c r="XF210" s="10"/>
      <c r="XG210" s="10"/>
      <c r="XH210" s="10"/>
      <c r="XI210" s="10"/>
      <c r="XJ210" s="10"/>
      <c r="XK210" s="10"/>
      <c r="XL210" s="10"/>
      <c r="XM210" s="10"/>
      <c r="XN210" s="10"/>
      <c r="XO210" s="10"/>
      <c r="XP210" s="10"/>
      <c r="XQ210" s="10"/>
      <c r="XR210" s="10"/>
      <c r="XS210" s="10"/>
      <c r="XT210" s="10"/>
      <c r="XU210" s="10"/>
      <c r="XV210" s="10"/>
      <c r="XW210" s="10"/>
      <c r="XX210" s="10"/>
      <c r="XY210" s="10"/>
      <c r="XZ210" s="10"/>
      <c r="YA210" s="10"/>
      <c r="YB210" s="10"/>
      <c r="YC210" s="10"/>
      <c r="YD210" s="10"/>
      <c r="YE210" s="10"/>
      <c r="YF210" s="10"/>
      <c r="YG210" s="10"/>
      <c r="YH210" s="10"/>
      <c r="YI210" s="10"/>
      <c r="YJ210" s="10"/>
      <c r="YK210" s="10"/>
      <c r="YL210" s="10"/>
      <c r="YM210" s="10"/>
      <c r="YN210" s="10"/>
      <c r="YO210" s="10"/>
      <c r="YP210" s="10"/>
      <c r="YQ210" s="10"/>
      <c r="YR210" s="10"/>
      <c r="YS210" s="10"/>
      <c r="YT210" s="10"/>
      <c r="YU210" s="10"/>
      <c r="YV210" s="10"/>
      <c r="YW210" s="10"/>
      <c r="YX210" s="10"/>
      <c r="YY210" s="10"/>
      <c r="YZ210" s="10"/>
      <c r="ZA210" s="10"/>
      <c r="ZB210" s="10"/>
      <c r="ZC210" s="10"/>
      <c r="ZD210" s="10"/>
      <c r="ZE210" s="10"/>
      <c r="ZF210" s="10"/>
      <c r="ZG210" s="10"/>
      <c r="ZH210" s="10"/>
      <c r="ZI210" s="10"/>
      <c r="ZJ210" s="10"/>
      <c r="ZK210" s="10"/>
      <c r="ZL210" s="10"/>
      <c r="ZM210" s="10"/>
      <c r="ZN210" s="10"/>
      <c r="ZO210" s="10"/>
      <c r="ZP210" s="10"/>
      <c r="ZQ210" s="10"/>
      <c r="ZR210" s="10"/>
      <c r="ZS210" s="10"/>
      <c r="ZT210" s="10"/>
      <c r="ZU210" s="10"/>
      <c r="ZV210" s="10"/>
      <c r="ZW210" s="10"/>
      <c r="ZX210" s="10"/>
      <c r="ZY210" s="10"/>
      <c r="ZZ210" s="10"/>
      <c r="AAA210" s="10"/>
      <c r="AAB210" s="10"/>
      <c r="AAC210" s="10"/>
      <c r="AAD210" s="10"/>
      <c r="AAE210" s="10"/>
      <c r="AAF210" s="10"/>
      <c r="AAG210" s="10"/>
      <c r="AAH210" s="10"/>
      <c r="AAI210" s="10"/>
      <c r="AAJ210" s="10"/>
      <c r="AAK210" s="10"/>
      <c r="AAL210" s="10"/>
      <c r="AAM210" s="10"/>
      <c r="AAN210" s="10"/>
      <c r="AAO210" s="10"/>
      <c r="AAP210" s="10"/>
      <c r="AAQ210" s="10"/>
      <c r="AAR210" s="10"/>
      <c r="AAS210" s="10"/>
      <c r="AAT210" s="10"/>
      <c r="AAU210" s="10"/>
      <c r="AAV210" s="10"/>
      <c r="AAW210" s="10"/>
      <c r="AAX210" s="10"/>
      <c r="AAY210" s="10"/>
      <c r="AAZ210" s="10"/>
      <c r="ABA210" s="10"/>
      <c r="ABB210" s="10"/>
      <c r="ABC210" s="10"/>
      <c r="ABD210" s="10"/>
      <c r="ABE210" s="10"/>
      <c r="ABF210" s="10"/>
      <c r="ABG210" s="10"/>
      <c r="ABH210" s="10"/>
      <c r="ABI210" s="10"/>
      <c r="ABJ210" s="10"/>
      <c r="ABK210" s="10"/>
      <c r="ABL210" s="10"/>
      <c r="ABM210" s="10"/>
      <c r="ABN210" s="10"/>
      <c r="ABO210" s="10"/>
      <c r="ABP210" s="10"/>
      <c r="ABQ210" s="10"/>
      <c r="ABR210" s="10"/>
      <c r="ABS210" s="10"/>
      <c r="ABT210" s="10"/>
      <c r="ABU210" s="10"/>
      <c r="ABV210" s="10"/>
      <c r="ABW210" s="10"/>
      <c r="ABX210" s="10"/>
      <c r="ABY210" s="10"/>
      <c r="ABZ210" s="10"/>
      <c r="ACA210" s="10"/>
      <c r="ACB210" s="10"/>
      <c r="ACC210" s="10"/>
      <c r="ACD210" s="10"/>
      <c r="ACE210" s="10"/>
      <c r="ACF210" s="10"/>
      <c r="ACG210" s="10"/>
      <c r="ACH210" s="10"/>
      <c r="ACI210" s="10"/>
      <c r="ACJ210" s="10"/>
      <c r="ACK210" s="10"/>
      <c r="ACL210" s="10"/>
      <c r="ACM210" s="10"/>
      <c r="ACN210" s="10"/>
      <c r="ACO210" s="10"/>
      <c r="ACP210" s="10"/>
      <c r="ACQ210" s="10"/>
      <c r="ACR210" s="10"/>
      <c r="ACS210" s="10"/>
      <c r="ACT210" s="10"/>
      <c r="ACU210" s="10"/>
      <c r="ACV210" s="10"/>
      <c r="ACW210" s="10"/>
      <c r="ACX210" s="10"/>
      <c r="ACY210" s="10"/>
      <c r="ACZ210" s="10"/>
      <c r="ADA210" s="10"/>
    </row>
    <row r="211" spans="1:781" s="106" customFormat="1" ht="27.6" customHeight="1" x14ac:dyDescent="0.3">
      <c r="A211" s="60">
        <v>3</v>
      </c>
      <c r="B211" s="69" t="s">
        <v>637</v>
      </c>
      <c r="C211" s="46" t="s">
        <v>638</v>
      </c>
      <c r="D211" s="47" t="s">
        <v>325</v>
      </c>
      <c r="E211" s="47" t="s">
        <v>256</v>
      </c>
      <c r="F211" s="47">
        <v>9</v>
      </c>
      <c r="G211" s="104"/>
      <c r="H211" s="47">
        <v>1</v>
      </c>
      <c r="I211" s="47" t="s">
        <v>45</v>
      </c>
      <c r="J211" s="47" t="s">
        <v>46</v>
      </c>
      <c r="K211" s="120">
        <v>179</v>
      </c>
      <c r="L211" s="50">
        <v>1984</v>
      </c>
      <c r="M211" s="117">
        <v>1984</v>
      </c>
      <c r="N211" s="52"/>
      <c r="O211" s="53"/>
      <c r="P211" s="53"/>
      <c r="Q211" s="54" t="s">
        <v>482</v>
      </c>
      <c r="R211" s="55" t="s">
        <v>639</v>
      </c>
      <c r="S211" s="56"/>
      <c r="T211" s="57" t="str">
        <f t="shared" si="45"/>
        <v>Vermiculite</v>
      </c>
      <c r="U211" s="56"/>
      <c r="V211" s="56"/>
      <c r="W211" s="56"/>
      <c r="X211" s="56"/>
      <c r="Y211" s="56"/>
      <c r="Z211" s="56"/>
      <c r="AA211" s="56"/>
      <c r="AB211" s="10"/>
      <c r="AC211" s="58">
        <f t="shared" si="44"/>
        <v>0</v>
      </c>
      <c r="AD211" s="58">
        <f t="shared" si="46"/>
        <v>0</v>
      </c>
      <c r="AE211" s="58">
        <f t="shared" si="47"/>
        <v>0</v>
      </c>
      <c r="AF211" s="58">
        <f t="shared" si="51"/>
        <v>0</v>
      </c>
      <c r="AG211" s="59"/>
      <c r="AH211" s="59">
        <f t="shared" si="48"/>
        <v>0</v>
      </c>
      <c r="AI211" s="59">
        <f t="shared" si="49"/>
        <v>0</v>
      </c>
      <c r="AJ211" s="59">
        <f t="shared" si="50"/>
        <v>0</v>
      </c>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c r="IW211" s="10"/>
      <c r="IX211" s="10"/>
      <c r="IY211" s="10"/>
      <c r="IZ211" s="10"/>
      <c r="JA211" s="10"/>
      <c r="JB211" s="10"/>
      <c r="JC211" s="10"/>
      <c r="JD211" s="10"/>
      <c r="JE211" s="10"/>
      <c r="JF211" s="10"/>
      <c r="JG211" s="10"/>
      <c r="JH211" s="10"/>
      <c r="JI211" s="10"/>
      <c r="JJ211" s="10"/>
      <c r="JK211" s="10"/>
      <c r="JL211" s="10"/>
      <c r="JM211" s="10"/>
      <c r="JN211" s="10"/>
      <c r="JO211" s="10"/>
      <c r="JP211" s="10"/>
      <c r="JQ211" s="10"/>
      <c r="JR211" s="10"/>
      <c r="JS211" s="10"/>
      <c r="JT211" s="10"/>
      <c r="JU211" s="10"/>
      <c r="JV211" s="10"/>
      <c r="JW211" s="10"/>
      <c r="JX211" s="10"/>
      <c r="JY211" s="10"/>
      <c r="JZ211" s="10"/>
      <c r="KA211" s="10"/>
      <c r="KB211" s="10"/>
      <c r="KC211" s="10"/>
      <c r="KD211" s="10"/>
      <c r="KE211" s="10"/>
      <c r="KF211" s="10"/>
      <c r="KG211" s="10"/>
      <c r="KH211" s="10"/>
      <c r="KI211" s="10"/>
      <c r="KJ211" s="10"/>
      <c r="KK211" s="10"/>
      <c r="KL211" s="10"/>
      <c r="KM211" s="10"/>
      <c r="KN211" s="10"/>
      <c r="KO211" s="10"/>
      <c r="KP211" s="10"/>
      <c r="KQ211" s="10"/>
      <c r="KR211" s="10"/>
      <c r="KS211" s="10"/>
      <c r="KT211" s="10"/>
      <c r="KU211" s="10"/>
      <c r="KV211" s="10"/>
      <c r="KW211" s="10"/>
      <c r="KX211" s="10"/>
      <c r="KY211" s="10"/>
      <c r="KZ211" s="10"/>
      <c r="LA211" s="10"/>
      <c r="LB211" s="10"/>
      <c r="LC211" s="10"/>
      <c r="LD211" s="10"/>
      <c r="LE211" s="10"/>
      <c r="LF211" s="10"/>
      <c r="LG211" s="10"/>
      <c r="LH211" s="10"/>
      <c r="LI211" s="10"/>
      <c r="LJ211" s="10"/>
      <c r="LK211" s="10"/>
      <c r="LL211" s="10"/>
      <c r="LM211" s="10"/>
      <c r="LN211" s="10"/>
      <c r="LO211" s="10"/>
      <c r="LP211" s="10"/>
      <c r="LQ211" s="10"/>
      <c r="LR211" s="10"/>
      <c r="LS211" s="10"/>
      <c r="LT211" s="10"/>
      <c r="LU211" s="10"/>
      <c r="LV211" s="10"/>
      <c r="LW211" s="10"/>
      <c r="LX211" s="10"/>
      <c r="LY211" s="10"/>
      <c r="LZ211" s="10"/>
      <c r="MA211" s="10"/>
      <c r="MB211" s="10"/>
      <c r="MC211" s="10"/>
      <c r="MD211" s="10"/>
      <c r="ME211" s="10"/>
      <c r="MF211" s="10"/>
      <c r="MG211" s="10"/>
      <c r="MH211" s="10"/>
      <c r="MI211" s="10"/>
      <c r="MJ211" s="10"/>
      <c r="MK211" s="10"/>
      <c r="ML211" s="10"/>
      <c r="MM211" s="10"/>
      <c r="MN211" s="10"/>
      <c r="MO211" s="10"/>
      <c r="MP211" s="10"/>
      <c r="MQ211" s="10"/>
      <c r="MR211" s="10"/>
      <c r="MS211" s="10"/>
      <c r="MT211" s="10"/>
      <c r="MU211" s="10"/>
      <c r="MV211" s="10"/>
      <c r="MW211" s="10"/>
      <c r="MX211" s="10"/>
      <c r="MY211" s="10"/>
      <c r="MZ211" s="10"/>
      <c r="NA211" s="10"/>
      <c r="NB211" s="10"/>
      <c r="NC211" s="10"/>
      <c r="ND211" s="10"/>
      <c r="NE211" s="10"/>
      <c r="NF211" s="10"/>
      <c r="NG211" s="10"/>
      <c r="NH211" s="10"/>
      <c r="NI211" s="10"/>
      <c r="NJ211" s="10"/>
      <c r="NK211" s="10"/>
      <c r="NL211" s="10"/>
      <c r="NM211" s="10"/>
      <c r="NN211" s="10"/>
      <c r="NO211" s="10"/>
      <c r="NP211" s="10"/>
      <c r="NQ211" s="10"/>
      <c r="NR211" s="10"/>
      <c r="NS211" s="10"/>
      <c r="NT211" s="10"/>
      <c r="NU211" s="10"/>
      <c r="NV211" s="10"/>
      <c r="NW211" s="10"/>
      <c r="NX211" s="10"/>
      <c r="NY211" s="10"/>
      <c r="NZ211" s="10"/>
      <c r="OA211" s="10"/>
      <c r="OB211" s="10"/>
      <c r="OC211" s="10"/>
      <c r="OD211" s="10"/>
      <c r="OE211" s="10"/>
      <c r="OF211" s="10"/>
      <c r="OG211" s="10"/>
      <c r="OH211" s="10"/>
      <c r="OI211" s="10"/>
      <c r="OJ211" s="10"/>
      <c r="OK211" s="10"/>
      <c r="OL211" s="10"/>
      <c r="OM211" s="10"/>
      <c r="ON211" s="10"/>
      <c r="OO211" s="10"/>
      <c r="OP211" s="10"/>
      <c r="OQ211" s="10"/>
      <c r="OR211" s="10"/>
      <c r="OS211" s="10"/>
      <c r="OT211" s="10"/>
      <c r="OU211" s="10"/>
      <c r="OV211" s="10"/>
      <c r="OW211" s="10"/>
      <c r="OX211" s="10"/>
      <c r="OY211" s="10"/>
      <c r="OZ211" s="10"/>
      <c r="PA211" s="10"/>
      <c r="PB211" s="10"/>
      <c r="PC211" s="10"/>
      <c r="PD211" s="10"/>
      <c r="PE211" s="10"/>
      <c r="PF211" s="10"/>
      <c r="PG211" s="10"/>
      <c r="PH211" s="10"/>
      <c r="PI211" s="10"/>
      <c r="PJ211" s="10"/>
      <c r="PK211" s="10"/>
      <c r="PL211" s="10"/>
      <c r="PM211" s="10"/>
      <c r="PN211" s="10"/>
      <c r="PO211" s="10"/>
      <c r="PP211" s="10"/>
      <c r="PQ211" s="10"/>
      <c r="PR211" s="10"/>
      <c r="PS211" s="10"/>
      <c r="PT211" s="10"/>
      <c r="PU211" s="10"/>
      <c r="PV211" s="10"/>
      <c r="PW211" s="10"/>
      <c r="PX211" s="10"/>
      <c r="PY211" s="10"/>
      <c r="PZ211" s="10"/>
      <c r="QA211" s="10"/>
      <c r="QB211" s="10"/>
      <c r="QC211" s="10"/>
      <c r="QD211" s="10"/>
      <c r="QE211" s="10"/>
      <c r="QF211" s="10"/>
      <c r="QG211" s="10"/>
      <c r="QH211" s="10"/>
      <c r="QI211" s="10"/>
      <c r="QJ211" s="10"/>
      <c r="QK211" s="10"/>
      <c r="QL211" s="10"/>
      <c r="QM211" s="10"/>
      <c r="QN211" s="10"/>
      <c r="QO211" s="10"/>
      <c r="QP211" s="10"/>
      <c r="QQ211" s="10"/>
      <c r="QR211" s="10"/>
      <c r="QS211" s="10"/>
      <c r="QT211" s="10"/>
      <c r="QU211" s="10"/>
      <c r="QV211" s="10"/>
      <c r="QW211" s="10"/>
      <c r="QX211" s="10"/>
      <c r="QY211" s="10"/>
      <c r="QZ211" s="10"/>
      <c r="RA211" s="10"/>
      <c r="RB211" s="10"/>
      <c r="RC211" s="10"/>
      <c r="RD211" s="10"/>
      <c r="RE211" s="10"/>
      <c r="RF211" s="10"/>
      <c r="RG211" s="10"/>
      <c r="RH211" s="10"/>
      <c r="RI211" s="10"/>
      <c r="RJ211" s="10"/>
      <c r="RK211" s="10"/>
      <c r="RL211" s="10"/>
      <c r="RM211" s="10"/>
      <c r="RN211" s="10"/>
      <c r="RO211" s="10"/>
      <c r="RP211" s="10"/>
      <c r="RQ211" s="10"/>
      <c r="RR211" s="10"/>
      <c r="RS211" s="10"/>
      <c r="RT211" s="10"/>
      <c r="RU211" s="10"/>
      <c r="RV211" s="10"/>
      <c r="RW211" s="10"/>
      <c r="RX211" s="10"/>
      <c r="RY211" s="10"/>
      <c r="RZ211" s="10"/>
      <c r="SA211" s="10"/>
      <c r="SB211" s="10"/>
      <c r="SC211" s="10"/>
      <c r="SD211" s="10"/>
      <c r="SE211" s="10"/>
      <c r="SF211" s="10"/>
      <c r="SG211" s="10"/>
      <c r="SH211" s="10"/>
      <c r="SI211" s="10"/>
      <c r="SJ211" s="10"/>
      <c r="SK211" s="10"/>
      <c r="SL211" s="10"/>
      <c r="SM211" s="10"/>
      <c r="SN211" s="10"/>
      <c r="SO211" s="10"/>
      <c r="SP211" s="10"/>
      <c r="SQ211" s="10"/>
      <c r="SR211" s="10"/>
      <c r="SS211" s="10"/>
      <c r="ST211" s="10"/>
      <c r="SU211" s="10"/>
      <c r="SV211" s="10"/>
      <c r="SW211" s="10"/>
      <c r="SX211" s="10"/>
      <c r="SY211" s="10"/>
      <c r="SZ211" s="10"/>
      <c r="TA211" s="10"/>
      <c r="TB211" s="10"/>
      <c r="TC211" s="10"/>
      <c r="TD211" s="10"/>
      <c r="TE211" s="10"/>
      <c r="TF211" s="10"/>
      <c r="TG211" s="10"/>
      <c r="TH211" s="10"/>
      <c r="TI211" s="10"/>
      <c r="TJ211" s="10"/>
      <c r="TK211" s="10"/>
      <c r="TL211" s="10"/>
      <c r="TM211" s="10"/>
      <c r="TN211" s="10"/>
      <c r="TO211" s="10"/>
      <c r="TP211" s="10"/>
      <c r="TQ211" s="10"/>
      <c r="TR211" s="10"/>
      <c r="TS211" s="10"/>
      <c r="TT211" s="10"/>
      <c r="TU211" s="10"/>
      <c r="TV211" s="10"/>
      <c r="TW211" s="10"/>
      <c r="TX211" s="10"/>
      <c r="TY211" s="10"/>
      <c r="TZ211" s="10"/>
      <c r="UA211" s="10"/>
      <c r="UB211" s="10"/>
      <c r="UC211" s="10"/>
      <c r="UD211" s="10"/>
      <c r="UE211" s="10"/>
      <c r="UF211" s="10"/>
      <c r="UG211" s="10"/>
      <c r="UH211" s="10"/>
      <c r="UI211" s="10"/>
      <c r="UJ211" s="10"/>
      <c r="UK211" s="10"/>
      <c r="UL211" s="10"/>
      <c r="UM211" s="10"/>
      <c r="UN211" s="10"/>
      <c r="UO211" s="10"/>
      <c r="UP211" s="10"/>
      <c r="UQ211" s="10"/>
      <c r="UR211" s="10"/>
      <c r="US211" s="10"/>
      <c r="UT211" s="10"/>
      <c r="UU211" s="10"/>
      <c r="UV211" s="10"/>
      <c r="UW211" s="10"/>
      <c r="UX211" s="10"/>
      <c r="UY211" s="10"/>
      <c r="UZ211" s="10"/>
      <c r="VA211" s="10"/>
      <c r="VB211" s="10"/>
      <c r="VC211" s="10"/>
      <c r="VD211" s="10"/>
      <c r="VE211" s="10"/>
      <c r="VF211" s="10"/>
      <c r="VG211" s="10"/>
      <c r="VH211" s="10"/>
      <c r="VI211" s="10"/>
      <c r="VJ211" s="10"/>
      <c r="VK211" s="10"/>
      <c r="VL211" s="10"/>
      <c r="VM211" s="10"/>
      <c r="VN211" s="10"/>
      <c r="VO211" s="10"/>
      <c r="VP211" s="10"/>
      <c r="VQ211" s="10"/>
      <c r="VR211" s="10"/>
      <c r="VS211" s="10"/>
      <c r="VT211" s="10"/>
      <c r="VU211" s="10"/>
      <c r="VV211" s="10"/>
      <c r="VW211" s="10"/>
      <c r="VX211" s="10"/>
      <c r="VY211" s="10"/>
      <c r="VZ211" s="10"/>
      <c r="WA211" s="10"/>
      <c r="WB211" s="10"/>
      <c r="WC211" s="10"/>
      <c r="WD211" s="10"/>
      <c r="WE211" s="10"/>
      <c r="WF211" s="10"/>
      <c r="WG211" s="10"/>
      <c r="WH211" s="10"/>
      <c r="WI211" s="10"/>
      <c r="WJ211" s="10"/>
      <c r="WK211" s="10"/>
      <c r="WL211" s="10"/>
      <c r="WM211" s="10"/>
      <c r="WN211" s="10"/>
      <c r="WO211" s="10"/>
      <c r="WP211" s="10"/>
      <c r="WQ211" s="10"/>
      <c r="WR211" s="10"/>
      <c r="WS211" s="10"/>
      <c r="WT211" s="10"/>
      <c r="WU211" s="10"/>
      <c r="WV211" s="10"/>
      <c r="WW211" s="10"/>
      <c r="WX211" s="10"/>
      <c r="WY211" s="10"/>
      <c r="WZ211" s="10"/>
      <c r="XA211" s="10"/>
      <c r="XB211" s="10"/>
      <c r="XC211" s="10"/>
      <c r="XD211" s="10"/>
      <c r="XE211" s="10"/>
      <c r="XF211" s="10"/>
      <c r="XG211" s="10"/>
      <c r="XH211" s="10"/>
      <c r="XI211" s="10"/>
      <c r="XJ211" s="10"/>
      <c r="XK211" s="10"/>
      <c r="XL211" s="10"/>
      <c r="XM211" s="10"/>
      <c r="XN211" s="10"/>
      <c r="XO211" s="10"/>
      <c r="XP211" s="10"/>
      <c r="XQ211" s="10"/>
      <c r="XR211" s="10"/>
      <c r="XS211" s="10"/>
      <c r="XT211" s="10"/>
      <c r="XU211" s="10"/>
      <c r="XV211" s="10"/>
      <c r="XW211" s="10"/>
      <c r="XX211" s="10"/>
      <c r="XY211" s="10"/>
      <c r="XZ211" s="10"/>
      <c r="YA211" s="10"/>
      <c r="YB211" s="10"/>
      <c r="YC211" s="10"/>
      <c r="YD211" s="10"/>
      <c r="YE211" s="10"/>
      <c r="YF211" s="10"/>
      <c r="YG211" s="10"/>
      <c r="YH211" s="10"/>
      <c r="YI211" s="10"/>
      <c r="YJ211" s="10"/>
      <c r="YK211" s="10"/>
      <c r="YL211" s="10"/>
      <c r="YM211" s="10"/>
      <c r="YN211" s="10"/>
      <c r="YO211" s="10"/>
      <c r="YP211" s="10"/>
      <c r="YQ211" s="10"/>
      <c r="YR211" s="10"/>
      <c r="YS211" s="10"/>
      <c r="YT211" s="10"/>
      <c r="YU211" s="10"/>
      <c r="YV211" s="10"/>
      <c r="YW211" s="10"/>
      <c r="YX211" s="10"/>
      <c r="YY211" s="10"/>
      <c r="YZ211" s="10"/>
      <c r="ZA211" s="10"/>
      <c r="ZB211" s="10"/>
      <c r="ZC211" s="10"/>
      <c r="ZD211" s="10"/>
      <c r="ZE211" s="10"/>
      <c r="ZF211" s="10"/>
      <c r="ZG211" s="10"/>
      <c r="ZH211" s="10"/>
      <c r="ZI211" s="10"/>
      <c r="ZJ211" s="10"/>
      <c r="ZK211" s="10"/>
      <c r="ZL211" s="10"/>
      <c r="ZM211" s="10"/>
      <c r="ZN211" s="10"/>
      <c r="ZO211" s="10"/>
      <c r="ZP211" s="10"/>
      <c r="ZQ211" s="10"/>
      <c r="ZR211" s="10"/>
      <c r="ZS211" s="10"/>
      <c r="ZT211" s="10"/>
      <c r="ZU211" s="10"/>
      <c r="ZV211" s="10"/>
      <c r="ZW211" s="10"/>
      <c r="ZX211" s="10"/>
      <c r="ZY211" s="10"/>
      <c r="ZZ211" s="10"/>
      <c r="AAA211" s="10"/>
      <c r="AAB211" s="10"/>
      <c r="AAC211" s="10"/>
      <c r="AAD211" s="10"/>
      <c r="AAE211" s="10"/>
      <c r="AAF211" s="10"/>
      <c r="AAG211" s="10"/>
      <c r="AAH211" s="10"/>
      <c r="AAI211" s="10"/>
      <c r="AAJ211" s="10"/>
      <c r="AAK211" s="10"/>
      <c r="AAL211" s="10"/>
      <c r="AAM211" s="10"/>
      <c r="AAN211" s="10"/>
      <c r="AAO211" s="10"/>
      <c r="AAP211" s="10"/>
      <c r="AAQ211" s="10"/>
      <c r="AAR211" s="10"/>
      <c r="AAS211" s="10"/>
      <c r="AAT211" s="10"/>
      <c r="AAU211" s="10"/>
      <c r="AAV211" s="10"/>
      <c r="AAW211" s="10"/>
      <c r="AAX211" s="10"/>
      <c r="AAY211" s="10"/>
      <c r="AAZ211" s="10"/>
      <c r="ABA211" s="10"/>
      <c r="ABB211" s="10"/>
      <c r="ABC211" s="10"/>
      <c r="ABD211" s="10"/>
      <c r="ABE211" s="10"/>
      <c r="ABF211" s="10"/>
      <c r="ABG211" s="10"/>
      <c r="ABH211" s="10"/>
      <c r="ABI211" s="10"/>
      <c r="ABJ211" s="10"/>
      <c r="ABK211" s="10"/>
      <c r="ABL211" s="10"/>
      <c r="ABM211" s="10"/>
      <c r="ABN211" s="10"/>
      <c r="ABO211" s="10"/>
      <c r="ABP211" s="10"/>
      <c r="ABQ211" s="10"/>
      <c r="ABR211" s="10"/>
      <c r="ABS211" s="10"/>
      <c r="ABT211" s="10"/>
      <c r="ABU211" s="10"/>
      <c r="ABV211" s="10"/>
      <c r="ABW211" s="10"/>
      <c r="ABX211" s="10"/>
      <c r="ABY211" s="10"/>
      <c r="ABZ211" s="10"/>
      <c r="ACA211" s="10"/>
      <c r="ACB211" s="10"/>
      <c r="ACC211" s="10"/>
      <c r="ACD211" s="10"/>
      <c r="ACE211" s="10"/>
      <c r="ACF211" s="10"/>
      <c r="ACG211" s="10"/>
      <c r="ACH211" s="10"/>
      <c r="ACI211" s="10"/>
      <c r="ACJ211" s="10"/>
      <c r="ACK211" s="10"/>
      <c r="ACL211" s="10"/>
      <c r="ACM211" s="10"/>
      <c r="ACN211" s="10"/>
      <c r="ACO211" s="10"/>
      <c r="ACP211" s="10"/>
      <c r="ACQ211" s="10"/>
      <c r="ACR211" s="10"/>
      <c r="ACS211" s="10"/>
      <c r="ACT211" s="10"/>
      <c r="ACU211" s="10"/>
      <c r="ACV211" s="10"/>
      <c r="ACW211" s="10"/>
      <c r="ACX211" s="10"/>
      <c r="ACY211" s="10"/>
      <c r="ACZ211" s="10"/>
      <c r="ADA211" s="10"/>
    </row>
    <row r="212" spans="1:781" s="106" customFormat="1" ht="24" x14ac:dyDescent="0.3">
      <c r="A212" s="60">
        <v>3</v>
      </c>
      <c r="B212" s="69" t="s">
        <v>640</v>
      </c>
      <c r="C212" s="46" t="s">
        <v>563</v>
      </c>
      <c r="D212" s="47" t="s">
        <v>274</v>
      </c>
      <c r="E212" s="47" t="s">
        <v>135</v>
      </c>
      <c r="F212" s="47">
        <v>24</v>
      </c>
      <c r="G212" s="104">
        <v>215000</v>
      </c>
      <c r="H212" s="47">
        <v>2</v>
      </c>
      <c r="I212" s="47" t="s">
        <v>45</v>
      </c>
      <c r="J212" s="47" t="s">
        <v>46</v>
      </c>
      <c r="K212" s="120">
        <v>32</v>
      </c>
      <c r="L212" s="50">
        <v>1983</v>
      </c>
      <c r="M212" s="51">
        <v>30469</v>
      </c>
      <c r="N212" s="52"/>
      <c r="O212" s="53"/>
      <c r="P212" s="53"/>
      <c r="Q212" s="54" t="s">
        <v>482</v>
      </c>
      <c r="R212" s="55" t="s">
        <v>641</v>
      </c>
      <c r="S212" s="56" t="s">
        <v>318</v>
      </c>
      <c r="T212" s="57" t="str">
        <f t="shared" si="45"/>
        <v>Ag Pb</v>
      </c>
      <c r="U212" s="56"/>
      <c r="V212" s="56"/>
      <c r="W212" s="56"/>
      <c r="X212" s="56"/>
      <c r="Y212" s="56">
        <v>1881</v>
      </c>
      <c r="Z212" s="56"/>
      <c r="AA212" s="56"/>
      <c r="AB212" s="10"/>
      <c r="AC212" s="58">
        <f t="shared" si="44"/>
        <v>0</v>
      </c>
      <c r="AD212" s="58">
        <f t="shared" si="46"/>
        <v>0</v>
      </c>
      <c r="AE212" s="58">
        <f t="shared" si="47"/>
        <v>0</v>
      </c>
      <c r="AF212" s="58">
        <f t="shared" si="51"/>
        <v>0</v>
      </c>
      <c r="AG212" s="59"/>
      <c r="AH212" s="59">
        <f t="shared" si="48"/>
        <v>0</v>
      </c>
      <c r="AI212" s="59">
        <f t="shared" si="49"/>
        <v>0</v>
      </c>
      <c r="AJ212" s="59">
        <f t="shared" si="50"/>
        <v>0</v>
      </c>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c r="IW212" s="10"/>
      <c r="IX212" s="10"/>
      <c r="IY212" s="10"/>
      <c r="IZ212" s="10"/>
      <c r="JA212" s="10"/>
      <c r="JB212" s="10"/>
      <c r="JC212" s="10"/>
      <c r="JD212" s="10"/>
      <c r="JE212" s="10"/>
      <c r="JF212" s="10"/>
      <c r="JG212" s="10"/>
      <c r="JH212" s="10"/>
      <c r="JI212" s="10"/>
      <c r="JJ212" s="10"/>
      <c r="JK212" s="10"/>
      <c r="JL212" s="10"/>
      <c r="JM212" s="10"/>
      <c r="JN212" s="10"/>
      <c r="JO212" s="10"/>
      <c r="JP212" s="10"/>
      <c r="JQ212" s="10"/>
      <c r="JR212" s="10"/>
      <c r="JS212" s="10"/>
      <c r="JT212" s="10"/>
      <c r="JU212" s="10"/>
      <c r="JV212" s="10"/>
      <c r="JW212" s="10"/>
      <c r="JX212" s="10"/>
      <c r="JY212" s="10"/>
      <c r="JZ212" s="10"/>
      <c r="KA212" s="10"/>
      <c r="KB212" s="10"/>
      <c r="KC212" s="10"/>
      <c r="KD212" s="10"/>
      <c r="KE212" s="10"/>
      <c r="KF212" s="10"/>
      <c r="KG212" s="10"/>
      <c r="KH212" s="10"/>
      <c r="KI212" s="10"/>
      <c r="KJ212" s="10"/>
      <c r="KK212" s="10"/>
      <c r="KL212" s="10"/>
      <c r="KM212" s="10"/>
      <c r="KN212" s="10"/>
      <c r="KO212" s="10"/>
      <c r="KP212" s="10"/>
      <c r="KQ212" s="10"/>
      <c r="KR212" s="10"/>
      <c r="KS212" s="10"/>
      <c r="KT212" s="10"/>
      <c r="KU212" s="10"/>
      <c r="KV212" s="10"/>
      <c r="KW212" s="10"/>
      <c r="KX212" s="10"/>
      <c r="KY212" s="10"/>
      <c r="KZ212" s="10"/>
      <c r="LA212" s="10"/>
      <c r="LB212" s="10"/>
      <c r="LC212" s="10"/>
      <c r="LD212" s="10"/>
      <c r="LE212" s="10"/>
      <c r="LF212" s="10"/>
      <c r="LG212" s="10"/>
      <c r="LH212" s="10"/>
      <c r="LI212" s="10"/>
      <c r="LJ212" s="10"/>
      <c r="LK212" s="10"/>
      <c r="LL212" s="10"/>
      <c r="LM212" s="10"/>
      <c r="LN212" s="10"/>
      <c r="LO212" s="10"/>
      <c r="LP212" s="10"/>
      <c r="LQ212" s="10"/>
      <c r="LR212" s="10"/>
      <c r="LS212" s="10"/>
      <c r="LT212" s="10"/>
      <c r="LU212" s="10"/>
      <c r="LV212" s="10"/>
      <c r="LW212" s="10"/>
      <c r="LX212" s="10"/>
      <c r="LY212" s="10"/>
      <c r="LZ212" s="10"/>
      <c r="MA212" s="10"/>
      <c r="MB212" s="10"/>
      <c r="MC212" s="10"/>
      <c r="MD212" s="10"/>
      <c r="ME212" s="10"/>
      <c r="MF212" s="10"/>
      <c r="MG212" s="10"/>
      <c r="MH212" s="10"/>
      <c r="MI212" s="10"/>
      <c r="MJ212" s="10"/>
      <c r="MK212" s="10"/>
      <c r="ML212" s="10"/>
      <c r="MM212" s="10"/>
      <c r="MN212" s="10"/>
      <c r="MO212" s="10"/>
      <c r="MP212" s="10"/>
      <c r="MQ212" s="10"/>
      <c r="MR212" s="10"/>
      <c r="MS212" s="10"/>
      <c r="MT212" s="10"/>
      <c r="MU212" s="10"/>
      <c r="MV212" s="10"/>
      <c r="MW212" s="10"/>
      <c r="MX212" s="10"/>
      <c r="MY212" s="10"/>
      <c r="MZ212" s="10"/>
      <c r="NA212" s="10"/>
      <c r="NB212" s="10"/>
      <c r="NC212" s="10"/>
      <c r="ND212" s="10"/>
      <c r="NE212" s="10"/>
      <c r="NF212" s="10"/>
      <c r="NG212" s="10"/>
      <c r="NH212" s="10"/>
      <c r="NI212" s="10"/>
      <c r="NJ212" s="10"/>
      <c r="NK212" s="10"/>
      <c r="NL212" s="10"/>
      <c r="NM212" s="10"/>
      <c r="NN212" s="10"/>
      <c r="NO212" s="10"/>
      <c r="NP212" s="10"/>
      <c r="NQ212" s="10"/>
      <c r="NR212" s="10"/>
      <c r="NS212" s="10"/>
      <c r="NT212" s="10"/>
      <c r="NU212" s="10"/>
      <c r="NV212" s="10"/>
      <c r="NW212" s="10"/>
      <c r="NX212" s="10"/>
      <c r="NY212" s="10"/>
      <c r="NZ212" s="10"/>
      <c r="OA212" s="10"/>
      <c r="OB212" s="10"/>
      <c r="OC212" s="10"/>
      <c r="OD212" s="10"/>
      <c r="OE212" s="10"/>
      <c r="OF212" s="10"/>
      <c r="OG212" s="10"/>
      <c r="OH212" s="10"/>
      <c r="OI212" s="10"/>
      <c r="OJ212" s="10"/>
      <c r="OK212" s="10"/>
      <c r="OL212" s="10"/>
      <c r="OM212" s="10"/>
      <c r="ON212" s="10"/>
      <c r="OO212" s="10"/>
      <c r="OP212" s="10"/>
      <c r="OQ212" s="10"/>
      <c r="OR212" s="10"/>
      <c r="OS212" s="10"/>
      <c r="OT212" s="10"/>
      <c r="OU212" s="10"/>
      <c r="OV212" s="10"/>
      <c r="OW212" s="10"/>
      <c r="OX212" s="10"/>
      <c r="OY212" s="10"/>
      <c r="OZ212" s="10"/>
      <c r="PA212" s="10"/>
      <c r="PB212" s="10"/>
      <c r="PC212" s="10"/>
      <c r="PD212" s="10"/>
      <c r="PE212" s="10"/>
      <c r="PF212" s="10"/>
      <c r="PG212" s="10"/>
      <c r="PH212" s="10"/>
      <c r="PI212" s="10"/>
      <c r="PJ212" s="10"/>
      <c r="PK212" s="10"/>
      <c r="PL212" s="10"/>
      <c r="PM212" s="10"/>
      <c r="PN212" s="10"/>
      <c r="PO212" s="10"/>
      <c r="PP212" s="10"/>
      <c r="PQ212" s="10"/>
      <c r="PR212" s="10"/>
      <c r="PS212" s="10"/>
      <c r="PT212" s="10"/>
      <c r="PU212" s="10"/>
      <c r="PV212" s="10"/>
      <c r="PW212" s="10"/>
      <c r="PX212" s="10"/>
      <c r="PY212" s="10"/>
      <c r="PZ212" s="10"/>
      <c r="QA212" s="10"/>
      <c r="QB212" s="10"/>
      <c r="QC212" s="10"/>
      <c r="QD212" s="10"/>
      <c r="QE212" s="10"/>
      <c r="QF212" s="10"/>
      <c r="QG212" s="10"/>
      <c r="QH212" s="10"/>
      <c r="QI212" s="10"/>
      <c r="QJ212" s="10"/>
      <c r="QK212" s="10"/>
      <c r="QL212" s="10"/>
      <c r="QM212" s="10"/>
      <c r="QN212" s="10"/>
      <c r="QO212" s="10"/>
      <c r="QP212" s="10"/>
      <c r="QQ212" s="10"/>
      <c r="QR212" s="10"/>
      <c r="QS212" s="10"/>
      <c r="QT212" s="10"/>
      <c r="QU212" s="10"/>
      <c r="QV212" s="10"/>
      <c r="QW212" s="10"/>
      <c r="QX212" s="10"/>
      <c r="QY212" s="10"/>
      <c r="QZ212" s="10"/>
      <c r="RA212" s="10"/>
      <c r="RB212" s="10"/>
      <c r="RC212" s="10"/>
      <c r="RD212" s="10"/>
      <c r="RE212" s="10"/>
      <c r="RF212" s="10"/>
      <c r="RG212" s="10"/>
      <c r="RH212" s="10"/>
      <c r="RI212" s="10"/>
      <c r="RJ212" s="10"/>
      <c r="RK212" s="10"/>
      <c r="RL212" s="10"/>
      <c r="RM212" s="10"/>
      <c r="RN212" s="10"/>
      <c r="RO212" s="10"/>
      <c r="RP212" s="10"/>
      <c r="RQ212" s="10"/>
      <c r="RR212" s="10"/>
      <c r="RS212" s="10"/>
      <c r="RT212" s="10"/>
      <c r="RU212" s="10"/>
      <c r="RV212" s="10"/>
      <c r="RW212" s="10"/>
      <c r="RX212" s="10"/>
      <c r="RY212" s="10"/>
      <c r="RZ212" s="10"/>
      <c r="SA212" s="10"/>
      <c r="SB212" s="10"/>
      <c r="SC212" s="10"/>
      <c r="SD212" s="10"/>
      <c r="SE212" s="10"/>
      <c r="SF212" s="10"/>
      <c r="SG212" s="10"/>
      <c r="SH212" s="10"/>
      <c r="SI212" s="10"/>
      <c r="SJ212" s="10"/>
      <c r="SK212" s="10"/>
      <c r="SL212" s="10"/>
      <c r="SM212" s="10"/>
      <c r="SN212" s="10"/>
      <c r="SO212" s="10"/>
      <c r="SP212" s="10"/>
      <c r="SQ212" s="10"/>
      <c r="SR212" s="10"/>
      <c r="SS212" s="10"/>
      <c r="ST212" s="10"/>
      <c r="SU212" s="10"/>
      <c r="SV212" s="10"/>
      <c r="SW212" s="10"/>
      <c r="SX212" s="10"/>
      <c r="SY212" s="10"/>
      <c r="SZ212" s="10"/>
      <c r="TA212" s="10"/>
      <c r="TB212" s="10"/>
      <c r="TC212" s="10"/>
      <c r="TD212" s="10"/>
      <c r="TE212" s="10"/>
      <c r="TF212" s="10"/>
      <c r="TG212" s="10"/>
      <c r="TH212" s="10"/>
      <c r="TI212" s="10"/>
      <c r="TJ212" s="10"/>
      <c r="TK212" s="10"/>
      <c r="TL212" s="10"/>
      <c r="TM212" s="10"/>
      <c r="TN212" s="10"/>
      <c r="TO212" s="10"/>
      <c r="TP212" s="10"/>
      <c r="TQ212" s="10"/>
      <c r="TR212" s="10"/>
      <c r="TS212" s="10"/>
      <c r="TT212" s="10"/>
      <c r="TU212" s="10"/>
      <c r="TV212" s="10"/>
      <c r="TW212" s="10"/>
      <c r="TX212" s="10"/>
      <c r="TY212" s="10"/>
      <c r="TZ212" s="10"/>
      <c r="UA212" s="10"/>
      <c r="UB212" s="10"/>
      <c r="UC212" s="10"/>
      <c r="UD212" s="10"/>
      <c r="UE212" s="10"/>
      <c r="UF212" s="10"/>
      <c r="UG212" s="10"/>
      <c r="UH212" s="10"/>
      <c r="UI212" s="10"/>
      <c r="UJ212" s="10"/>
      <c r="UK212" s="10"/>
      <c r="UL212" s="10"/>
      <c r="UM212" s="10"/>
      <c r="UN212" s="10"/>
      <c r="UO212" s="10"/>
      <c r="UP212" s="10"/>
      <c r="UQ212" s="10"/>
      <c r="UR212" s="10"/>
      <c r="US212" s="10"/>
      <c r="UT212" s="10"/>
      <c r="UU212" s="10"/>
      <c r="UV212" s="10"/>
      <c r="UW212" s="10"/>
      <c r="UX212" s="10"/>
      <c r="UY212" s="10"/>
      <c r="UZ212" s="10"/>
      <c r="VA212" s="10"/>
      <c r="VB212" s="10"/>
      <c r="VC212" s="10"/>
      <c r="VD212" s="10"/>
      <c r="VE212" s="10"/>
      <c r="VF212" s="10"/>
      <c r="VG212" s="10"/>
      <c r="VH212" s="10"/>
      <c r="VI212" s="10"/>
      <c r="VJ212" s="10"/>
      <c r="VK212" s="10"/>
      <c r="VL212" s="10"/>
      <c r="VM212" s="10"/>
      <c r="VN212" s="10"/>
      <c r="VO212" s="10"/>
      <c r="VP212" s="10"/>
      <c r="VQ212" s="10"/>
      <c r="VR212" s="10"/>
      <c r="VS212" s="10"/>
      <c r="VT212" s="10"/>
      <c r="VU212" s="10"/>
      <c r="VV212" s="10"/>
      <c r="VW212" s="10"/>
      <c r="VX212" s="10"/>
      <c r="VY212" s="10"/>
      <c r="VZ212" s="10"/>
      <c r="WA212" s="10"/>
      <c r="WB212" s="10"/>
      <c r="WC212" s="10"/>
      <c r="WD212" s="10"/>
      <c r="WE212" s="10"/>
      <c r="WF212" s="10"/>
      <c r="WG212" s="10"/>
      <c r="WH212" s="10"/>
      <c r="WI212" s="10"/>
      <c r="WJ212" s="10"/>
      <c r="WK212" s="10"/>
      <c r="WL212" s="10"/>
      <c r="WM212" s="10"/>
      <c r="WN212" s="10"/>
      <c r="WO212" s="10"/>
      <c r="WP212" s="10"/>
      <c r="WQ212" s="10"/>
      <c r="WR212" s="10"/>
      <c r="WS212" s="10"/>
      <c r="WT212" s="10"/>
      <c r="WU212" s="10"/>
      <c r="WV212" s="10"/>
      <c r="WW212" s="10"/>
      <c r="WX212" s="10"/>
      <c r="WY212" s="10"/>
      <c r="WZ212" s="10"/>
      <c r="XA212" s="10"/>
      <c r="XB212" s="10"/>
      <c r="XC212" s="10"/>
      <c r="XD212" s="10"/>
      <c r="XE212" s="10"/>
      <c r="XF212" s="10"/>
      <c r="XG212" s="10"/>
      <c r="XH212" s="10"/>
      <c r="XI212" s="10"/>
      <c r="XJ212" s="10"/>
      <c r="XK212" s="10"/>
      <c r="XL212" s="10"/>
      <c r="XM212" s="10"/>
      <c r="XN212" s="10"/>
      <c r="XO212" s="10"/>
      <c r="XP212" s="10"/>
      <c r="XQ212" s="10"/>
      <c r="XR212" s="10"/>
      <c r="XS212" s="10"/>
      <c r="XT212" s="10"/>
      <c r="XU212" s="10"/>
      <c r="XV212" s="10"/>
      <c r="XW212" s="10"/>
      <c r="XX212" s="10"/>
      <c r="XY212" s="10"/>
      <c r="XZ212" s="10"/>
      <c r="YA212" s="10"/>
      <c r="YB212" s="10"/>
      <c r="YC212" s="10"/>
      <c r="YD212" s="10"/>
      <c r="YE212" s="10"/>
      <c r="YF212" s="10"/>
      <c r="YG212" s="10"/>
      <c r="YH212" s="10"/>
      <c r="YI212" s="10"/>
      <c r="YJ212" s="10"/>
      <c r="YK212" s="10"/>
      <c r="YL212" s="10"/>
      <c r="YM212" s="10"/>
      <c r="YN212" s="10"/>
      <c r="YO212" s="10"/>
      <c r="YP212" s="10"/>
      <c r="YQ212" s="10"/>
      <c r="YR212" s="10"/>
      <c r="YS212" s="10"/>
      <c r="YT212" s="10"/>
      <c r="YU212" s="10"/>
      <c r="YV212" s="10"/>
      <c r="YW212" s="10"/>
      <c r="YX212" s="10"/>
      <c r="YY212" s="10"/>
      <c r="YZ212" s="10"/>
      <c r="ZA212" s="10"/>
      <c r="ZB212" s="10"/>
      <c r="ZC212" s="10"/>
      <c r="ZD212" s="10"/>
      <c r="ZE212" s="10"/>
      <c r="ZF212" s="10"/>
      <c r="ZG212" s="10"/>
      <c r="ZH212" s="10"/>
      <c r="ZI212" s="10"/>
      <c r="ZJ212" s="10"/>
      <c r="ZK212" s="10"/>
      <c r="ZL212" s="10"/>
      <c r="ZM212" s="10"/>
      <c r="ZN212" s="10"/>
      <c r="ZO212" s="10"/>
      <c r="ZP212" s="10"/>
      <c r="ZQ212" s="10"/>
      <c r="ZR212" s="10"/>
      <c r="ZS212" s="10"/>
      <c r="ZT212" s="10"/>
      <c r="ZU212" s="10"/>
      <c r="ZV212" s="10"/>
      <c r="ZW212" s="10"/>
      <c r="ZX212" s="10"/>
      <c r="ZY212" s="10"/>
      <c r="ZZ212" s="10"/>
      <c r="AAA212" s="10"/>
      <c r="AAB212" s="10"/>
      <c r="AAC212" s="10"/>
      <c r="AAD212" s="10"/>
      <c r="AAE212" s="10"/>
      <c r="AAF212" s="10"/>
      <c r="AAG212" s="10"/>
      <c r="AAH212" s="10"/>
      <c r="AAI212" s="10"/>
      <c r="AAJ212" s="10"/>
      <c r="AAK212" s="10"/>
      <c r="AAL212" s="10"/>
      <c r="AAM212" s="10"/>
      <c r="AAN212" s="10"/>
      <c r="AAO212" s="10"/>
      <c r="AAP212" s="10"/>
      <c r="AAQ212" s="10"/>
      <c r="AAR212" s="10"/>
      <c r="AAS212" s="10"/>
      <c r="AAT212" s="10"/>
      <c r="AAU212" s="10"/>
      <c r="AAV212" s="10"/>
      <c r="AAW212" s="10"/>
      <c r="AAX212" s="10"/>
      <c r="AAY212" s="10"/>
      <c r="AAZ212" s="10"/>
      <c r="ABA212" s="10"/>
      <c r="ABB212" s="10"/>
      <c r="ABC212" s="10"/>
      <c r="ABD212" s="10"/>
      <c r="ABE212" s="10"/>
      <c r="ABF212" s="10"/>
      <c r="ABG212" s="10"/>
      <c r="ABH212" s="10"/>
      <c r="ABI212" s="10"/>
      <c r="ABJ212" s="10"/>
      <c r="ABK212" s="10"/>
      <c r="ABL212" s="10"/>
      <c r="ABM212" s="10"/>
      <c r="ABN212" s="10"/>
      <c r="ABO212" s="10"/>
      <c r="ABP212" s="10"/>
      <c r="ABQ212" s="10"/>
      <c r="ABR212" s="10"/>
      <c r="ABS212" s="10"/>
      <c r="ABT212" s="10"/>
      <c r="ABU212" s="10"/>
      <c r="ABV212" s="10"/>
      <c r="ABW212" s="10"/>
      <c r="ABX212" s="10"/>
      <c r="ABY212" s="10"/>
      <c r="ABZ212" s="10"/>
      <c r="ACA212" s="10"/>
      <c r="ACB212" s="10"/>
      <c r="ACC212" s="10"/>
      <c r="ACD212" s="10"/>
      <c r="ACE212" s="10"/>
      <c r="ACF212" s="10"/>
      <c r="ACG212" s="10"/>
      <c r="ACH212" s="10"/>
      <c r="ACI212" s="10"/>
      <c r="ACJ212" s="10"/>
      <c r="ACK212" s="10"/>
      <c r="ACL212" s="10"/>
      <c r="ACM212" s="10"/>
      <c r="ACN212" s="10"/>
      <c r="ACO212" s="10"/>
      <c r="ACP212" s="10"/>
      <c r="ACQ212" s="10"/>
      <c r="ACR212" s="10"/>
      <c r="ACS212" s="10"/>
      <c r="ACT212" s="10"/>
      <c r="ACU212" s="10"/>
      <c r="ACV212" s="10"/>
      <c r="ACW212" s="10"/>
      <c r="ACX212" s="10"/>
      <c r="ACY212" s="10"/>
      <c r="ACZ212" s="10"/>
      <c r="ADA212" s="10"/>
    </row>
    <row r="213" spans="1:781" s="106" customFormat="1" ht="36" x14ac:dyDescent="0.3">
      <c r="A213" s="66">
        <v>4</v>
      </c>
      <c r="B213" s="69" t="s">
        <v>642</v>
      </c>
      <c r="C213" s="46" t="s">
        <v>70</v>
      </c>
      <c r="D213" s="47" t="s">
        <v>274</v>
      </c>
      <c r="E213" s="47" t="s">
        <v>302</v>
      </c>
      <c r="F213" s="47"/>
      <c r="G213" s="104"/>
      <c r="H213" s="47">
        <v>3</v>
      </c>
      <c r="I213" s="47" t="s">
        <v>149</v>
      </c>
      <c r="J213" s="47" t="s">
        <v>149</v>
      </c>
      <c r="K213" s="120">
        <v>51</v>
      </c>
      <c r="L213" s="50">
        <v>1983</v>
      </c>
      <c r="M213" s="51">
        <v>30321</v>
      </c>
      <c r="N213" s="52"/>
      <c r="O213" s="53"/>
      <c r="P213" s="53"/>
      <c r="Q213" s="54" t="s">
        <v>482</v>
      </c>
      <c r="R213" s="55" t="s">
        <v>643</v>
      </c>
      <c r="S213" s="56" t="s">
        <v>318</v>
      </c>
      <c r="T213" s="57" t="str">
        <f t="shared" si="45"/>
        <v>Au</v>
      </c>
      <c r="U213" s="56">
        <v>65</v>
      </c>
      <c r="V213" s="56"/>
      <c r="W213" s="56">
        <v>1.9</v>
      </c>
      <c r="X213" s="56">
        <v>1.5239777339508811</v>
      </c>
      <c r="Y213" s="56">
        <v>1982</v>
      </c>
      <c r="Z213" s="56">
        <v>1.5</v>
      </c>
      <c r="AA213" s="56"/>
      <c r="AB213" s="10"/>
      <c r="AC213" s="58">
        <f t="shared" si="44"/>
        <v>0</v>
      </c>
      <c r="AD213" s="58">
        <f t="shared" si="46"/>
        <v>0</v>
      </c>
      <c r="AE213" s="58">
        <f t="shared" si="47"/>
        <v>0</v>
      </c>
      <c r="AF213" s="58">
        <f t="shared" si="51"/>
        <v>0</v>
      </c>
      <c r="AG213" s="59"/>
      <c r="AH213" s="59">
        <f t="shared" si="48"/>
        <v>0</v>
      </c>
      <c r="AI213" s="59">
        <f t="shared" si="49"/>
        <v>0</v>
      </c>
      <c r="AJ213" s="59">
        <f t="shared" si="50"/>
        <v>0</v>
      </c>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c r="HY213" s="10"/>
      <c r="HZ213" s="10"/>
      <c r="IA213" s="10"/>
      <c r="IB213" s="10"/>
      <c r="IC213" s="10"/>
      <c r="ID213" s="10"/>
      <c r="IE213" s="10"/>
      <c r="IF213" s="10"/>
      <c r="IG213" s="10"/>
      <c r="IH213" s="10"/>
      <c r="II213" s="10"/>
      <c r="IJ213" s="10"/>
      <c r="IK213" s="10"/>
      <c r="IL213" s="10"/>
      <c r="IM213" s="10"/>
      <c r="IN213" s="10"/>
      <c r="IO213" s="10"/>
      <c r="IP213" s="10"/>
      <c r="IQ213" s="10"/>
      <c r="IR213" s="10"/>
      <c r="IS213" s="10"/>
      <c r="IT213" s="10"/>
      <c r="IU213" s="10"/>
      <c r="IV213" s="10"/>
      <c r="IW213" s="10"/>
      <c r="IX213" s="10"/>
      <c r="IY213" s="10"/>
      <c r="IZ213" s="10"/>
      <c r="JA213" s="10"/>
      <c r="JB213" s="10"/>
      <c r="JC213" s="10"/>
      <c r="JD213" s="10"/>
      <c r="JE213" s="10"/>
      <c r="JF213" s="10"/>
      <c r="JG213" s="10"/>
      <c r="JH213" s="10"/>
      <c r="JI213" s="10"/>
      <c r="JJ213" s="10"/>
      <c r="JK213" s="10"/>
      <c r="JL213" s="10"/>
      <c r="JM213" s="10"/>
      <c r="JN213" s="10"/>
      <c r="JO213" s="10"/>
      <c r="JP213" s="10"/>
      <c r="JQ213" s="10"/>
      <c r="JR213" s="10"/>
      <c r="JS213" s="10"/>
      <c r="JT213" s="10"/>
      <c r="JU213" s="10"/>
      <c r="JV213" s="10"/>
      <c r="JW213" s="10"/>
      <c r="JX213" s="10"/>
      <c r="JY213" s="10"/>
      <c r="JZ213" s="10"/>
      <c r="KA213" s="10"/>
      <c r="KB213" s="10"/>
      <c r="KC213" s="10"/>
      <c r="KD213" s="10"/>
      <c r="KE213" s="10"/>
      <c r="KF213" s="10"/>
      <c r="KG213" s="10"/>
      <c r="KH213" s="10"/>
      <c r="KI213" s="10"/>
      <c r="KJ213" s="10"/>
      <c r="KK213" s="10"/>
      <c r="KL213" s="10"/>
      <c r="KM213" s="10"/>
      <c r="KN213" s="10"/>
      <c r="KO213" s="10"/>
      <c r="KP213" s="10"/>
      <c r="KQ213" s="10"/>
      <c r="KR213" s="10"/>
      <c r="KS213" s="10"/>
      <c r="KT213" s="10"/>
      <c r="KU213" s="10"/>
      <c r="KV213" s="10"/>
      <c r="KW213" s="10"/>
      <c r="KX213" s="10"/>
      <c r="KY213" s="10"/>
      <c r="KZ213" s="10"/>
      <c r="LA213" s="10"/>
      <c r="LB213" s="10"/>
      <c r="LC213" s="10"/>
      <c r="LD213" s="10"/>
      <c r="LE213" s="10"/>
      <c r="LF213" s="10"/>
      <c r="LG213" s="10"/>
      <c r="LH213" s="10"/>
      <c r="LI213" s="10"/>
      <c r="LJ213" s="10"/>
      <c r="LK213" s="10"/>
      <c r="LL213" s="10"/>
      <c r="LM213" s="10"/>
      <c r="LN213" s="10"/>
      <c r="LO213" s="10"/>
      <c r="LP213" s="10"/>
      <c r="LQ213" s="10"/>
      <c r="LR213" s="10"/>
      <c r="LS213" s="10"/>
      <c r="LT213" s="10"/>
      <c r="LU213" s="10"/>
      <c r="LV213" s="10"/>
      <c r="LW213" s="10"/>
      <c r="LX213" s="10"/>
      <c r="LY213" s="10"/>
      <c r="LZ213" s="10"/>
      <c r="MA213" s="10"/>
      <c r="MB213" s="10"/>
      <c r="MC213" s="10"/>
      <c r="MD213" s="10"/>
      <c r="ME213" s="10"/>
      <c r="MF213" s="10"/>
      <c r="MG213" s="10"/>
      <c r="MH213" s="10"/>
      <c r="MI213" s="10"/>
      <c r="MJ213" s="10"/>
      <c r="MK213" s="10"/>
      <c r="ML213" s="10"/>
      <c r="MM213" s="10"/>
      <c r="MN213" s="10"/>
      <c r="MO213" s="10"/>
      <c r="MP213" s="10"/>
      <c r="MQ213" s="10"/>
      <c r="MR213" s="10"/>
      <c r="MS213" s="10"/>
      <c r="MT213" s="10"/>
      <c r="MU213" s="10"/>
      <c r="MV213" s="10"/>
      <c r="MW213" s="10"/>
      <c r="MX213" s="10"/>
      <c r="MY213" s="10"/>
      <c r="MZ213" s="10"/>
      <c r="NA213" s="10"/>
      <c r="NB213" s="10"/>
      <c r="NC213" s="10"/>
      <c r="ND213" s="10"/>
      <c r="NE213" s="10"/>
      <c r="NF213" s="10"/>
      <c r="NG213" s="10"/>
      <c r="NH213" s="10"/>
      <c r="NI213" s="10"/>
      <c r="NJ213" s="10"/>
      <c r="NK213" s="10"/>
      <c r="NL213" s="10"/>
      <c r="NM213" s="10"/>
      <c r="NN213" s="10"/>
      <c r="NO213" s="10"/>
      <c r="NP213" s="10"/>
      <c r="NQ213" s="10"/>
      <c r="NR213" s="10"/>
      <c r="NS213" s="10"/>
      <c r="NT213" s="10"/>
      <c r="NU213" s="10"/>
      <c r="NV213" s="10"/>
      <c r="NW213" s="10"/>
      <c r="NX213" s="10"/>
      <c r="NY213" s="10"/>
      <c r="NZ213" s="10"/>
      <c r="OA213" s="10"/>
      <c r="OB213" s="10"/>
      <c r="OC213" s="10"/>
      <c r="OD213" s="10"/>
      <c r="OE213" s="10"/>
      <c r="OF213" s="10"/>
      <c r="OG213" s="10"/>
      <c r="OH213" s="10"/>
      <c r="OI213" s="10"/>
      <c r="OJ213" s="10"/>
      <c r="OK213" s="10"/>
      <c r="OL213" s="10"/>
      <c r="OM213" s="10"/>
      <c r="ON213" s="10"/>
      <c r="OO213" s="10"/>
      <c r="OP213" s="10"/>
      <c r="OQ213" s="10"/>
      <c r="OR213" s="10"/>
      <c r="OS213" s="10"/>
      <c r="OT213" s="10"/>
      <c r="OU213" s="10"/>
      <c r="OV213" s="10"/>
      <c r="OW213" s="10"/>
      <c r="OX213" s="10"/>
      <c r="OY213" s="10"/>
      <c r="OZ213" s="10"/>
      <c r="PA213" s="10"/>
      <c r="PB213" s="10"/>
      <c r="PC213" s="10"/>
      <c r="PD213" s="10"/>
      <c r="PE213" s="10"/>
      <c r="PF213" s="10"/>
      <c r="PG213" s="10"/>
      <c r="PH213" s="10"/>
      <c r="PI213" s="10"/>
      <c r="PJ213" s="10"/>
      <c r="PK213" s="10"/>
      <c r="PL213" s="10"/>
      <c r="PM213" s="10"/>
      <c r="PN213" s="10"/>
      <c r="PO213" s="10"/>
      <c r="PP213" s="10"/>
      <c r="PQ213" s="10"/>
      <c r="PR213" s="10"/>
      <c r="PS213" s="10"/>
      <c r="PT213" s="10"/>
      <c r="PU213" s="10"/>
      <c r="PV213" s="10"/>
      <c r="PW213" s="10"/>
      <c r="PX213" s="10"/>
      <c r="PY213" s="10"/>
      <c r="PZ213" s="10"/>
      <c r="QA213" s="10"/>
      <c r="QB213" s="10"/>
      <c r="QC213" s="10"/>
      <c r="QD213" s="10"/>
      <c r="QE213" s="10"/>
      <c r="QF213" s="10"/>
      <c r="QG213" s="10"/>
      <c r="QH213" s="10"/>
      <c r="QI213" s="10"/>
      <c r="QJ213" s="10"/>
      <c r="QK213" s="10"/>
      <c r="QL213" s="10"/>
      <c r="QM213" s="10"/>
      <c r="QN213" s="10"/>
      <c r="QO213" s="10"/>
      <c r="QP213" s="10"/>
      <c r="QQ213" s="10"/>
      <c r="QR213" s="10"/>
      <c r="QS213" s="10"/>
      <c r="QT213" s="10"/>
      <c r="QU213" s="10"/>
      <c r="QV213" s="10"/>
      <c r="QW213" s="10"/>
      <c r="QX213" s="10"/>
      <c r="QY213" s="10"/>
      <c r="QZ213" s="10"/>
      <c r="RA213" s="10"/>
      <c r="RB213" s="10"/>
      <c r="RC213" s="10"/>
      <c r="RD213" s="10"/>
      <c r="RE213" s="10"/>
      <c r="RF213" s="10"/>
      <c r="RG213" s="10"/>
      <c r="RH213" s="10"/>
      <c r="RI213" s="10"/>
      <c r="RJ213" s="10"/>
      <c r="RK213" s="10"/>
      <c r="RL213" s="10"/>
      <c r="RM213" s="10"/>
      <c r="RN213" s="10"/>
      <c r="RO213" s="10"/>
      <c r="RP213" s="10"/>
      <c r="RQ213" s="10"/>
      <c r="RR213" s="10"/>
      <c r="RS213" s="10"/>
      <c r="RT213" s="10"/>
      <c r="RU213" s="10"/>
      <c r="RV213" s="10"/>
      <c r="RW213" s="10"/>
      <c r="RX213" s="10"/>
      <c r="RY213" s="10"/>
      <c r="RZ213" s="10"/>
      <c r="SA213" s="10"/>
      <c r="SB213" s="10"/>
      <c r="SC213" s="10"/>
      <c r="SD213" s="10"/>
      <c r="SE213" s="10"/>
      <c r="SF213" s="10"/>
      <c r="SG213" s="10"/>
      <c r="SH213" s="10"/>
      <c r="SI213" s="10"/>
      <c r="SJ213" s="10"/>
      <c r="SK213" s="10"/>
      <c r="SL213" s="10"/>
      <c r="SM213" s="10"/>
      <c r="SN213" s="10"/>
      <c r="SO213" s="10"/>
      <c r="SP213" s="10"/>
      <c r="SQ213" s="10"/>
      <c r="SR213" s="10"/>
      <c r="SS213" s="10"/>
      <c r="ST213" s="10"/>
      <c r="SU213" s="10"/>
      <c r="SV213" s="10"/>
      <c r="SW213" s="10"/>
      <c r="SX213" s="10"/>
      <c r="SY213" s="10"/>
      <c r="SZ213" s="10"/>
      <c r="TA213" s="10"/>
      <c r="TB213" s="10"/>
      <c r="TC213" s="10"/>
      <c r="TD213" s="10"/>
      <c r="TE213" s="10"/>
      <c r="TF213" s="10"/>
      <c r="TG213" s="10"/>
      <c r="TH213" s="10"/>
      <c r="TI213" s="10"/>
      <c r="TJ213" s="10"/>
      <c r="TK213" s="10"/>
      <c r="TL213" s="10"/>
      <c r="TM213" s="10"/>
      <c r="TN213" s="10"/>
      <c r="TO213" s="10"/>
      <c r="TP213" s="10"/>
      <c r="TQ213" s="10"/>
      <c r="TR213" s="10"/>
      <c r="TS213" s="10"/>
      <c r="TT213" s="10"/>
      <c r="TU213" s="10"/>
      <c r="TV213" s="10"/>
      <c r="TW213" s="10"/>
      <c r="TX213" s="10"/>
      <c r="TY213" s="10"/>
      <c r="TZ213" s="10"/>
      <c r="UA213" s="10"/>
      <c r="UB213" s="10"/>
      <c r="UC213" s="10"/>
      <c r="UD213" s="10"/>
      <c r="UE213" s="10"/>
      <c r="UF213" s="10"/>
      <c r="UG213" s="10"/>
      <c r="UH213" s="10"/>
      <c r="UI213" s="10"/>
      <c r="UJ213" s="10"/>
      <c r="UK213" s="10"/>
      <c r="UL213" s="10"/>
      <c r="UM213" s="10"/>
      <c r="UN213" s="10"/>
      <c r="UO213" s="10"/>
      <c r="UP213" s="10"/>
      <c r="UQ213" s="10"/>
      <c r="UR213" s="10"/>
      <c r="US213" s="10"/>
      <c r="UT213" s="10"/>
      <c r="UU213" s="10"/>
      <c r="UV213" s="10"/>
      <c r="UW213" s="10"/>
      <c r="UX213" s="10"/>
      <c r="UY213" s="10"/>
      <c r="UZ213" s="10"/>
      <c r="VA213" s="10"/>
      <c r="VB213" s="10"/>
      <c r="VC213" s="10"/>
      <c r="VD213" s="10"/>
      <c r="VE213" s="10"/>
      <c r="VF213" s="10"/>
      <c r="VG213" s="10"/>
      <c r="VH213" s="10"/>
      <c r="VI213" s="10"/>
      <c r="VJ213" s="10"/>
      <c r="VK213" s="10"/>
      <c r="VL213" s="10"/>
      <c r="VM213" s="10"/>
      <c r="VN213" s="10"/>
      <c r="VO213" s="10"/>
      <c r="VP213" s="10"/>
      <c r="VQ213" s="10"/>
      <c r="VR213" s="10"/>
      <c r="VS213" s="10"/>
      <c r="VT213" s="10"/>
      <c r="VU213" s="10"/>
      <c r="VV213" s="10"/>
      <c r="VW213" s="10"/>
      <c r="VX213" s="10"/>
      <c r="VY213" s="10"/>
      <c r="VZ213" s="10"/>
      <c r="WA213" s="10"/>
      <c r="WB213" s="10"/>
      <c r="WC213" s="10"/>
      <c r="WD213" s="10"/>
      <c r="WE213" s="10"/>
      <c r="WF213" s="10"/>
      <c r="WG213" s="10"/>
      <c r="WH213" s="10"/>
      <c r="WI213" s="10"/>
      <c r="WJ213" s="10"/>
      <c r="WK213" s="10"/>
      <c r="WL213" s="10"/>
      <c r="WM213" s="10"/>
      <c r="WN213" s="10"/>
      <c r="WO213" s="10"/>
      <c r="WP213" s="10"/>
      <c r="WQ213" s="10"/>
      <c r="WR213" s="10"/>
      <c r="WS213" s="10"/>
      <c r="WT213" s="10"/>
      <c r="WU213" s="10"/>
      <c r="WV213" s="10"/>
      <c r="WW213" s="10"/>
      <c r="WX213" s="10"/>
      <c r="WY213" s="10"/>
      <c r="WZ213" s="10"/>
      <c r="XA213" s="10"/>
      <c r="XB213" s="10"/>
      <c r="XC213" s="10"/>
      <c r="XD213" s="10"/>
      <c r="XE213" s="10"/>
      <c r="XF213" s="10"/>
      <c r="XG213" s="10"/>
      <c r="XH213" s="10"/>
      <c r="XI213" s="10"/>
      <c r="XJ213" s="10"/>
      <c r="XK213" s="10"/>
      <c r="XL213" s="10"/>
      <c r="XM213" s="10"/>
      <c r="XN213" s="10"/>
      <c r="XO213" s="10"/>
      <c r="XP213" s="10"/>
      <c r="XQ213" s="10"/>
      <c r="XR213" s="10"/>
      <c r="XS213" s="10"/>
      <c r="XT213" s="10"/>
      <c r="XU213" s="10"/>
      <c r="XV213" s="10"/>
      <c r="XW213" s="10"/>
      <c r="XX213" s="10"/>
      <c r="XY213" s="10"/>
      <c r="XZ213" s="10"/>
      <c r="YA213" s="10"/>
      <c r="YB213" s="10"/>
      <c r="YC213" s="10"/>
      <c r="YD213" s="10"/>
      <c r="YE213" s="10"/>
      <c r="YF213" s="10"/>
      <c r="YG213" s="10"/>
      <c r="YH213" s="10"/>
      <c r="YI213" s="10"/>
      <c r="YJ213" s="10"/>
      <c r="YK213" s="10"/>
      <c r="YL213" s="10"/>
      <c r="YM213" s="10"/>
      <c r="YN213" s="10"/>
      <c r="YO213" s="10"/>
      <c r="YP213" s="10"/>
      <c r="YQ213" s="10"/>
      <c r="YR213" s="10"/>
      <c r="YS213" s="10"/>
      <c r="YT213" s="10"/>
      <c r="YU213" s="10"/>
      <c r="YV213" s="10"/>
      <c r="YW213" s="10"/>
      <c r="YX213" s="10"/>
      <c r="YY213" s="10"/>
      <c r="YZ213" s="10"/>
      <c r="ZA213" s="10"/>
      <c r="ZB213" s="10"/>
      <c r="ZC213" s="10"/>
      <c r="ZD213" s="10"/>
      <c r="ZE213" s="10"/>
      <c r="ZF213" s="10"/>
      <c r="ZG213" s="10"/>
      <c r="ZH213" s="10"/>
      <c r="ZI213" s="10"/>
      <c r="ZJ213" s="10"/>
      <c r="ZK213" s="10"/>
      <c r="ZL213" s="10"/>
      <c r="ZM213" s="10"/>
      <c r="ZN213" s="10"/>
      <c r="ZO213" s="10"/>
      <c r="ZP213" s="10"/>
      <c r="ZQ213" s="10"/>
      <c r="ZR213" s="10"/>
      <c r="ZS213" s="10"/>
      <c r="ZT213" s="10"/>
      <c r="ZU213" s="10"/>
      <c r="ZV213" s="10"/>
      <c r="ZW213" s="10"/>
      <c r="ZX213" s="10"/>
      <c r="ZY213" s="10"/>
      <c r="ZZ213" s="10"/>
      <c r="AAA213" s="10"/>
      <c r="AAB213" s="10"/>
      <c r="AAC213" s="10"/>
      <c r="AAD213" s="10"/>
      <c r="AAE213" s="10"/>
      <c r="AAF213" s="10"/>
      <c r="AAG213" s="10"/>
      <c r="AAH213" s="10"/>
      <c r="AAI213" s="10"/>
      <c r="AAJ213" s="10"/>
      <c r="AAK213" s="10"/>
      <c r="AAL213" s="10"/>
      <c r="AAM213" s="10"/>
      <c r="AAN213" s="10"/>
      <c r="AAO213" s="10"/>
      <c r="AAP213" s="10"/>
      <c r="AAQ213" s="10"/>
      <c r="AAR213" s="10"/>
      <c r="AAS213" s="10"/>
      <c r="AAT213" s="10"/>
      <c r="AAU213" s="10"/>
      <c r="AAV213" s="10"/>
      <c r="AAW213" s="10"/>
      <c r="AAX213" s="10"/>
      <c r="AAY213" s="10"/>
      <c r="AAZ213" s="10"/>
      <c r="ABA213" s="10"/>
      <c r="ABB213" s="10"/>
      <c r="ABC213" s="10"/>
      <c r="ABD213" s="10"/>
      <c r="ABE213" s="10"/>
      <c r="ABF213" s="10"/>
      <c r="ABG213" s="10"/>
      <c r="ABH213" s="10"/>
      <c r="ABI213" s="10"/>
      <c r="ABJ213" s="10"/>
      <c r="ABK213" s="10"/>
      <c r="ABL213" s="10"/>
      <c r="ABM213" s="10"/>
      <c r="ABN213" s="10"/>
      <c r="ABO213" s="10"/>
      <c r="ABP213" s="10"/>
      <c r="ABQ213" s="10"/>
      <c r="ABR213" s="10"/>
      <c r="ABS213" s="10"/>
      <c r="ABT213" s="10"/>
      <c r="ABU213" s="10"/>
      <c r="ABV213" s="10"/>
      <c r="ABW213" s="10"/>
      <c r="ABX213" s="10"/>
      <c r="ABY213" s="10"/>
      <c r="ABZ213" s="10"/>
      <c r="ACA213" s="10"/>
      <c r="ACB213" s="10"/>
      <c r="ACC213" s="10"/>
      <c r="ACD213" s="10"/>
      <c r="ACE213" s="10"/>
      <c r="ACF213" s="10"/>
      <c r="ACG213" s="10"/>
      <c r="ACH213" s="10"/>
      <c r="ACI213" s="10"/>
      <c r="ACJ213" s="10"/>
      <c r="ACK213" s="10"/>
      <c r="ACL213" s="10"/>
      <c r="ACM213" s="10"/>
      <c r="ACN213" s="10"/>
      <c r="ACO213" s="10"/>
      <c r="ACP213" s="10"/>
      <c r="ACQ213" s="10"/>
      <c r="ACR213" s="10"/>
      <c r="ACS213" s="10"/>
      <c r="ACT213" s="10"/>
      <c r="ACU213" s="10"/>
      <c r="ACV213" s="10"/>
      <c r="ACW213" s="10"/>
      <c r="ACX213" s="10"/>
      <c r="ACY213" s="10"/>
      <c r="ACZ213" s="10"/>
      <c r="ADA213" s="10"/>
    </row>
    <row r="214" spans="1:781" s="106" customFormat="1" ht="24" x14ac:dyDescent="0.3">
      <c r="A214" s="60">
        <v>3</v>
      </c>
      <c r="B214" s="69" t="s">
        <v>644</v>
      </c>
      <c r="C214" s="46" t="s">
        <v>97</v>
      </c>
      <c r="D214" s="47"/>
      <c r="E214" s="47"/>
      <c r="F214" s="47"/>
      <c r="G214" s="104"/>
      <c r="H214" s="47">
        <v>1</v>
      </c>
      <c r="I214" s="47" t="s">
        <v>81</v>
      </c>
      <c r="J214" s="47" t="s">
        <v>51</v>
      </c>
      <c r="K214" s="120">
        <v>175</v>
      </c>
      <c r="L214" s="50">
        <v>1983</v>
      </c>
      <c r="M214" s="117">
        <v>1983</v>
      </c>
      <c r="N214" s="52"/>
      <c r="O214" s="53"/>
      <c r="P214" s="53"/>
      <c r="Q214" s="54" t="s">
        <v>482</v>
      </c>
      <c r="R214" s="112" t="s">
        <v>645</v>
      </c>
      <c r="S214" s="56"/>
      <c r="T214" s="57" t="str">
        <f t="shared" si="45"/>
        <v>Cu</v>
      </c>
      <c r="U214" s="56"/>
      <c r="V214" s="56"/>
      <c r="W214" s="56"/>
      <c r="X214" s="56"/>
      <c r="Y214" s="56"/>
      <c r="Z214" s="56"/>
      <c r="AA214" s="56"/>
      <c r="AB214" s="10"/>
      <c r="AC214" s="58">
        <f t="shared" si="44"/>
        <v>0</v>
      </c>
      <c r="AD214" s="58">
        <f t="shared" si="46"/>
        <v>0</v>
      </c>
      <c r="AE214" s="58">
        <f t="shared" si="47"/>
        <v>0</v>
      </c>
      <c r="AF214" s="58">
        <f t="shared" si="51"/>
        <v>0</v>
      </c>
      <c r="AG214" s="59"/>
      <c r="AH214" s="59">
        <f t="shared" si="48"/>
        <v>0</v>
      </c>
      <c r="AI214" s="59">
        <f t="shared" si="49"/>
        <v>0</v>
      </c>
      <c r="AJ214" s="59">
        <f t="shared" si="50"/>
        <v>0</v>
      </c>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c r="HY214" s="10"/>
      <c r="HZ214" s="10"/>
      <c r="IA214" s="10"/>
      <c r="IB214" s="10"/>
      <c r="IC214" s="10"/>
      <c r="ID214" s="10"/>
      <c r="IE214" s="10"/>
      <c r="IF214" s="10"/>
      <c r="IG214" s="10"/>
      <c r="IH214" s="10"/>
      <c r="II214" s="10"/>
      <c r="IJ214" s="10"/>
      <c r="IK214" s="10"/>
      <c r="IL214" s="10"/>
      <c r="IM214" s="10"/>
      <c r="IN214" s="10"/>
      <c r="IO214" s="10"/>
      <c r="IP214" s="10"/>
      <c r="IQ214" s="10"/>
      <c r="IR214" s="10"/>
      <c r="IS214" s="10"/>
      <c r="IT214" s="10"/>
      <c r="IU214" s="10"/>
      <c r="IV214" s="10"/>
      <c r="IW214" s="10"/>
      <c r="IX214" s="10"/>
      <c r="IY214" s="10"/>
      <c r="IZ214" s="10"/>
      <c r="JA214" s="10"/>
      <c r="JB214" s="10"/>
      <c r="JC214" s="10"/>
      <c r="JD214" s="10"/>
      <c r="JE214" s="10"/>
      <c r="JF214" s="10"/>
      <c r="JG214" s="10"/>
      <c r="JH214" s="10"/>
      <c r="JI214" s="10"/>
      <c r="JJ214" s="10"/>
      <c r="JK214" s="10"/>
      <c r="JL214" s="10"/>
      <c r="JM214" s="10"/>
      <c r="JN214" s="10"/>
      <c r="JO214" s="10"/>
      <c r="JP214" s="10"/>
      <c r="JQ214" s="10"/>
      <c r="JR214" s="10"/>
      <c r="JS214" s="10"/>
      <c r="JT214" s="10"/>
      <c r="JU214" s="10"/>
      <c r="JV214" s="10"/>
      <c r="JW214" s="10"/>
      <c r="JX214" s="10"/>
      <c r="JY214" s="10"/>
      <c r="JZ214" s="10"/>
      <c r="KA214" s="10"/>
      <c r="KB214" s="10"/>
      <c r="KC214" s="10"/>
      <c r="KD214" s="10"/>
      <c r="KE214" s="10"/>
      <c r="KF214" s="10"/>
      <c r="KG214" s="10"/>
      <c r="KH214" s="10"/>
      <c r="KI214" s="10"/>
      <c r="KJ214" s="10"/>
      <c r="KK214" s="10"/>
      <c r="KL214" s="10"/>
      <c r="KM214" s="10"/>
      <c r="KN214" s="10"/>
      <c r="KO214" s="10"/>
      <c r="KP214" s="10"/>
      <c r="KQ214" s="10"/>
      <c r="KR214" s="10"/>
      <c r="KS214" s="10"/>
      <c r="KT214" s="10"/>
      <c r="KU214" s="10"/>
      <c r="KV214" s="10"/>
      <c r="KW214" s="10"/>
      <c r="KX214" s="10"/>
      <c r="KY214" s="10"/>
      <c r="KZ214" s="10"/>
      <c r="LA214" s="10"/>
      <c r="LB214" s="10"/>
      <c r="LC214" s="10"/>
      <c r="LD214" s="10"/>
      <c r="LE214" s="10"/>
      <c r="LF214" s="10"/>
      <c r="LG214" s="10"/>
      <c r="LH214" s="10"/>
      <c r="LI214" s="10"/>
      <c r="LJ214" s="10"/>
      <c r="LK214" s="10"/>
      <c r="LL214" s="10"/>
      <c r="LM214" s="10"/>
      <c r="LN214" s="10"/>
      <c r="LO214" s="10"/>
      <c r="LP214" s="10"/>
      <c r="LQ214" s="10"/>
      <c r="LR214" s="10"/>
      <c r="LS214" s="10"/>
      <c r="LT214" s="10"/>
      <c r="LU214" s="10"/>
      <c r="LV214" s="10"/>
      <c r="LW214" s="10"/>
      <c r="LX214" s="10"/>
      <c r="LY214" s="10"/>
      <c r="LZ214" s="10"/>
      <c r="MA214" s="10"/>
      <c r="MB214" s="10"/>
      <c r="MC214" s="10"/>
      <c r="MD214" s="10"/>
      <c r="ME214" s="10"/>
      <c r="MF214" s="10"/>
      <c r="MG214" s="10"/>
      <c r="MH214" s="10"/>
      <c r="MI214" s="10"/>
      <c r="MJ214" s="10"/>
      <c r="MK214" s="10"/>
      <c r="ML214" s="10"/>
      <c r="MM214" s="10"/>
      <c r="MN214" s="10"/>
      <c r="MO214" s="10"/>
      <c r="MP214" s="10"/>
      <c r="MQ214" s="10"/>
      <c r="MR214" s="10"/>
      <c r="MS214" s="10"/>
      <c r="MT214" s="10"/>
      <c r="MU214" s="10"/>
      <c r="MV214" s="10"/>
      <c r="MW214" s="10"/>
      <c r="MX214" s="10"/>
      <c r="MY214" s="10"/>
      <c r="MZ214" s="10"/>
      <c r="NA214" s="10"/>
      <c r="NB214" s="10"/>
      <c r="NC214" s="10"/>
      <c r="ND214" s="10"/>
      <c r="NE214" s="10"/>
      <c r="NF214" s="10"/>
      <c r="NG214" s="10"/>
      <c r="NH214" s="10"/>
      <c r="NI214" s="10"/>
      <c r="NJ214" s="10"/>
      <c r="NK214" s="10"/>
      <c r="NL214" s="10"/>
      <c r="NM214" s="10"/>
      <c r="NN214" s="10"/>
      <c r="NO214" s="10"/>
      <c r="NP214" s="10"/>
      <c r="NQ214" s="10"/>
      <c r="NR214" s="10"/>
      <c r="NS214" s="10"/>
      <c r="NT214" s="10"/>
      <c r="NU214" s="10"/>
      <c r="NV214" s="10"/>
      <c r="NW214" s="10"/>
      <c r="NX214" s="10"/>
      <c r="NY214" s="10"/>
      <c r="NZ214" s="10"/>
      <c r="OA214" s="10"/>
      <c r="OB214" s="10"/>
      <c r="OC214" s="10"/>
      <c r="OD214" s="10"/>
      <c r="OE214" s="10"/>
      <c r="OF214" s="10"/>
      <c r="OG214" s="10"/>
      <c r="OH214" s="10"/>
      <c r="OI214" s="10"/>
      <c r="OJ214" s="10"/>
      <c r="OK214" s="10"/>
      <c r="OL214" s="10"/>
      <c r="OM214" s="10"/>
      <c r="ON214" s="10"/>
      <c r="OO214" s="10"/>
      <c r="OP214" s="10"/>
      <c r="OQ214" s="10"/>
      <c r="OR214" s="10"/>
      <c r="OS214" s="10"/>
      <c r="OT214" s="10"/>
      <c r="OU214" s="10"/>
      <c r="OV214" s="10"/>
      <c r="OW214" s="10"/>
      <c r="OX214" s="10"/>
      <c r="OY214" s="10"/>
      <c r="OZ214" s="10"/>
      <c r="PA214" s="10"/>
      <c r="PB214" s="10"/>
      <c r="PC214" s="10"/>
      <c r="PD214" s="10"/>
      <c r="PE214" s="10"/>
      <c r="PF214" s="10"/>
      <c r="PG214" s="10"/>
      <c r="PH214" s="10"/>
      <c r="PI214" s="10"/>
      <c r="PJ214" s="10"/>
      <c r="PK214" s="10"/>
      <c r="PL214" s="10"/>
      <c r="PM214" s="10"/>
      <c r="PN214" s="10"/>
      <c r="PO214" s="10"/>
      <c r="PP214" s="10"/>
      <c r="PQ214" s="10"/>
      <c r="PR214" s="10"/>
      <c r="PS214" s="10"/>
      <c r="PT214" s="10"/>
      <c r="PU214" s="10"/>
      <c r="PV214" s="10"/>
      <c r="PW214" s="10"/>
      <c r="PX214" s="10"/>
      <c r="PY214" s="10"/>
      <c r="PZ214" s="10"/>
      <c r="QA214" s="10"/>
      <c r="QB214" s="10"/>
      <c r="QC214" s="10"/>
      <c r="QD214" s="10"/>
      <c r="QE214" s="10"/>
      <c r="QF214" s="10"/>
      <c r="QG214" s="10"/>
      <c r="QH214" s="10"/>
      <c r="QI214" s="10"/>
      <c r="QJ214" s="10"/>
      <c r="QK214" s="10"/>
      <c r="QL214" s="10"/>
      <c r="QM214" s="10"/>
      <c r="QN214" s="10"/>
      <c r="QO214" s="10"/>
      <c r="QP214" s="10"/>
      <c r="QQ214" s="10"/>
      <c r="QR214" s="10"/>
      <c r="QS214" s="10"/>
      <c r="QT214" s="10"/>
      <c r="QU214" s="10"/>
      <c r="QV214" s="10"/>
      <c r="QW214" s="10"/>
      <c r="QX214" s="10"/>
      <c r="QY214" s="10"/>
      <c r="QZ214" s="10"/>
      <c r="RA214" s="10"/>
      <c r="RB214" s="10"/>
      <c r="RC214" s="10"/>
      <c r="RD214" s="10"/>
      <c r="RE214" s="10"/>
      <c r="RF214" s="10"/>
      <c r="RG214" s="10"/>
      <c r="RH214" s="10"/>
      <c r="RI214" s="10"/>
      <c r="RJ214" s="10"/>
      <c r="RK214" s="10"/>
      <c r="RL214" s="10"/>
      <c r="RM214" s="10"/>
      <c r="RN214" s="10"/>
      <c r="RO214" s="10"/>
      <c r="RP214" s="10"/>
      <c r="RQ214" s="10"/>
      <c r="RR214" s="10"/>
      <c r="RS214" s="10"/>
      <c r="RT214" s="10"/>
      <c r="RU214" s="10"/>
      <c r="RV214" s="10"/>
      <c r="RW214" s="10"/>
      <c r="RX214" s="10"/>
      <c r="RY214" s="10"/>
      <c r="RZ214" s="10"/>
      <c r="SA214" s="10"/>
      <c r="SB214" s="10"/>
      <c r="SC214" s="10"/>
      <c r="SD214" s="10"/>
      <c r="SE214" s="10"/>
      <c r="SF214" s="10"/>
      <c r="SG214" s="10"/>
      <c r="SH214" s="10"/>
      <c r="SI214" s="10"/>
      <c r="SJ214" s="10"/>
      <c r="SK214" s="10"/>
      <c r="SL214" s="10"/>
      <c r="SM214" s="10"/>
      <c r="SN214" s="10"/>
      <c r="SO214" s="10"/>
      <c r="SP214" s="10"/>
      <c r="SQ214" s="10"/>
      <c r="SR214" s="10"/>
      <c r="SS214" s="10"/>
      <c r="ST214" s="10"/>
      <c r="SU214" s="10"/>
      <c r="SV214" s="10"/>
      <c r="SW214" s="10"/>
      <c r="SX214" s="10"/>
      <c r="SY214" s="10"/>
      <c r="SZ214" s="10"/>
      <c r="TA214" s="10"/>
      <c r="TB214" s="10"/>
      <c r="TC214" s="10"/>
      <c r="TD214" s="10"/>
      <c r="TE214" s="10"/>
      <c r="TF214" s="10"/>
      <c r="TG214" s="10"/>
      <c r="TH214" s="10"/>
      <c r="TI214" s="10"/>
      <c r="TJ214" s="10"/>
      <c r="TK214" s="10"/>
      <c r="TL214" s="10"/>
      <c r="TM214" s="10"/>
      <c r="TN214" s="10"/>
      <c r="TO214" s="10"/>
      <c r="TP214" s="10"/>
      <c r="TQ214" s="10"/>
      <c r="TR214" s="10"/>
      <c r="TS214" s="10"/>
      <c r="TT214" s="10"/>
      <c r="TU214" s="10"/>
      <c r="TV214" s="10"/>
      <c r="TW214" s="10"/>
      <c r="TX214" s="10"/>
      <c r="TY214" s="10"/>
      <c r="TZ214" s="10"/>
      <c r="UA214" s="10"/>
      <c r="UB214" s="10"/>
      <c r="UC214" s="10"/>
      <c r="UD214" s="10"/>
      <c r="UE214" s="10"/>
      <c r="UF214" s="10"/>
      <c r="UG214" s="10"/>
      <c r="UH214" s="10"/>
      <c r="UI214" s="10"/>
      <c r="UJ214" s="10"/>
      <c r="UK214" s="10"/>
      <c r="UL214" s="10"/>
      <c r="UM214" s="10"/>
      <c r="UN214" s="10"/>
      <c r="UO214" s="10"/>
      <c r="UP214" s="10"/>
      <c r="UQ214" s="10"/>
      <c r="UR214" s="10"/>
      <c r="US214" s="10"/>
      <c r="UT214" s="10"/>
      <c r="UU214" s="10"/>
      <c r="UV214" s="10"/>
      <c r="UW214" s="10"/>
      <c r="UX214" s="10"/>
      <c r="UY214" s="10"/>
      <c r="UZ214" s="10"/>
      <c r="VA214" s="10"/>
      <c r="VB214" s="10"/>
      <c r="VC214" s="10"/>
      <c r="VD214" s="10"/>
      <c r="VE214" s="10"/>
      <c r="VF214" s="10"/>
      <c r="VG214" s="10"/>
      <c r="VH214" s="10"/>
      <c r="VI214" s="10"/>
      <c r="VJ214" s="10"/>
      <c r="VK214" s="10"/>
      <c r="VL214" s="10"/>
      <c r="VM214" s="10"/>
      <c r="VN214" s="10"/>
      <c r="VO214" s="10"/>
      <c r="VP214" s="10"/>
      <c r="VQ214" s="10"/>
      <c r="VR214" s="10"/>
      <c r="VS214" s="10"/>
      <c r="VT214" s="10"/>
      <c r="VU214" s="10"/>
      <c r="VV214" s="10"/>
      <c r="VW214" s="10"/>
      <c r="VX214" s="10"/>
      <c r="VY214" s="10"/>
      <c r="VZ214" s="10"/>
      <c r="WA214" s="10"/>
      <c r="WB214" s="10"/>
      <c r="WC214" s="10"/>
      <c r="WD214" s="10"/>
      <c r="WE214" s="10"/>
      <c r="WF214" s="10"/>
      <c r="WG214" s="10"/>
      <c r="WH214" s="10"/>
      <c r="WI214" s="10"/>
      <c r="WJ214" s="10"/>
      <c r="WK214" s="10"/>
      <c r="WL214" s="10"/>
      <c r="WM214" s="10"/>
      <c r="WN214" s="10"/>
      <c r="WO214" s="10"/>
      <c r="WP214" s="10"/>
      <c r="WQ214" s="10"/>
      <c r="WR214" s="10"/>
      <c r="WS214" s="10"/>
      <c r="WT214" s="10"/>
      <c r="WU214" s="10"/>
      <c r="WV214" s="10"/>
      <c r="WW214" s="10"/>
      <c r="WX214" s="10"/>
      <c r="WY214" s="10"/>
      <c r="WZ214" s="10"/>
      <c r="XA214" s="10"/>
      <c r="XB214" s="10"/>
      <c r="XC214" s="10"/>
      <c r="XD214" s="10"/>
      <c r="XE214" s="10"/>
      <c r="XF214" s="10"/>
      <c r="XG214" s="10"/>
      <c r="XH214" s="10"/>
      <c r="XI214" s="10"/>
      <c r="XJ214" s="10"/>
      <c r="XK214" s="10"/>
      <c r="XL214" s="10"/>
      <c r="XM214" s="10"/>
      <c r="XN214" s="10"/>
      <c r="XO214" s="10"/>
      <c r="XP214" s="10"/>
      <c r="XQ214" s="10"/>
      <c r="XR214" s="10"/>
      <c r="XS214" s="10"/>
      <c r="XT214" s="10"/>
      <c r="XU214" s="10"/>
      <c r="XV214" s="10"/>
      <c r="XW214" s="10"/>
      <c r="XX214" s="10"/>
      <c r="XY214" s="10"/>
      <c r="XZ214" s="10"/>
      <c r="YA214" s="10"/>
      <c r="YB214" s="10"/>
      <c r="YC214" s="10"/>
      <c r="YD214" s="10"/>
      <c r="YE214" s="10"/>
      <c r="YF214" s="10"/>
      <c r="YG214" s="10"/>
      <c r="YH214" s="10"/>
      <c r="YI214" s="10"/>
      <c r="YJ214" s="10"/>
      <c r="YK214" s="10"/>
      <c r="YL214" s="10"/>
      <c r="YM214" s="10"/>
      <c r="YN214" s="10"/>
      <c r="YO214" s="10"/>
      <c r="YP214" s="10"/>
      <c r="YQ214" s="10"/>
      <c r="YR214" s="10"/>
      <c r="YS214" s="10"/>
      <c r="YT214" s="10"/>
      <c r="YU214" s="10"/>
      <c r="YV214" s="10"/>
      <c r="YW214" s="10"/>
      <c r="YX214" s="10"/>
      <c r="YY214" s="10"/>
      <c r="YZ214" s="10"/>
      <c r="ZA214" s="10"/>
      <c r="ZB214" s="10"/>
      <c r="ZC214" s="10"/>
      <c r="ZD214" s="10"/>
      <c r="ZE214" s="10"/>
      <c r="ZF214" s="10"/>
      <c r="ZG214" s="10"/>
      <c r="ZH214" s="10"/>
      <c r="ZI214" s="10"/>
      <c r="ZJ214" s="10"/>
      <c r="ZK214" s="10"/>
      <c r="ZL214" s="10"/>
      <c r="ZM214" s="10"/>
      <c r="ZN214" s="10"/>
      <c r="ZO214" s="10"/>
      <c r="ZP214" s="10"/>
      <c r="ZQ214" s="10"/>
      <c r="ZR214" s="10"/>
      <c r="ZS214" s="10"/>
      <c r="ZT214" s="10"/>
      <c r="ZU214" s="10"/>
      <c r="ZV214" s="10"/>
      <c r="ZW214" s="10"/>
      <c r="ZX214" s="10"/>
      <c r="ZY214" s="10"/>
      <c r="ZZ214" s="10"/>
      <c r="AAA214" s="10"/>
      <c r="AAB214" s="10"/>
      <c r="AAC214" s="10"/>
      <c r="AAD214" s="10"/>
      <c r="AAE214" s="10"/>
      <c r="AAF214" s="10"/>
      <c r="AAG214" s="10"/>
      <c r="AAH214" s="10"/>
      <c r="AAI214" s="10"/>
      <c r="AAJ214" s="10"/>
      <c r="AAK214" s="10"/>
      <c r="AAL214" s="10"/>
      <c r="AAM214" s="10"/>
      <c r="AAN214" s="10"/>
      <c r="AAO214" s="10"/>
      <c r="AAP214" s="10"/>
      <c r="AAQ214" s="10"/>
      <c r="AAR214" s="10"/>
      <c r="AAS214" s="10"/>
      <c r="AAT214" s="10"/>
      <c r="AAU214" s="10"/>
      <c r="AAV214" s="10"/>
      <c r="AAW214" s="10"/>
      <c r="AAX214" s="10"/>
      <c r="AAY214" s="10"/>
      <c r="AAZ214" s="10"/>
      <c r="ABA214" s="10"/>
      <c r="ABB214" s="10"/>
      <c r="ABC214" s="10"/>
      <c r="ABD214" s="10"/>
      <c r="ABE214" s="10"/>
      <c r="ABF214" s="10"/>
      <c r="ABG214" s="10"/>
      <c r="ABH214" s="10"/>
      <c r="ABI214" s="10"/>
      <c r="ABJ214" s="10"/>
      <c r="ABK214" s="10"/>
      <c r="ABL214" s="10"/>
      <c r="ABM214" s="10"/>
      <c r="ABN214" s="10"/>
      <c r="ABO214" s="10"/>
      <c r="ABP214" s="10"/>
      <c r="ABQ214" s="10"/>
      <c r="ABR214" s="10"/>
      <c r="ABS214" s="10"/>
      <c r="ABT214" s="10"/>
      <c r="ABU214" s="10"/>
      <c r="ABV214" s="10"/>
      <c r="ABW214" s="10"/>
      <c r="ABX214" s="10"/>
      <c r="ABY214" s="10"/>
      <c r="ABZ214" s="10"/>
      <c r="ACA214" s="10"/>
      <c r="ACB214" s="10"/>
      <c r="ACC214" s="10"/>
      <c r="ACD214" s="10"/>
      <c r="ACE214" s="10"/>
      <c r="ACF214" s="10"/>
      <c r="ACG214" s="10"/>
      <c r="ACH214" s="10"/>
      <c r="ACI214" s="10"/>
      <c r="ACJ214" s="10"/>
      <c r="ACK214" s="10"/>
      <c r="ACL214" s="10"/>
      <c r="ACM214" s="10"/>
      <c r="ACN214" s="10"/>
      <c r="ACO214" s="10"/>
      <c r="ACP214" s="10"/>
      <c r="ACQ214" s="10"/>
      <c r="ACR214" s="10"/>
      <c r="ACS214" s="10"/>
      <c r="ACT214" s="10"/>
      <c r="ACU214" s="10"/>
      <c r="ACV214" s="10"/>
      <c r="ACW214" s="10"/>
      <c r="ACX214" s="10"/>
      <c r="ACY214" s="10"/>
      <c r="ACZ214" s="10"/>
      <c r="ADA214" s="10"/>
    </row>
    <row r="215" spans="1:781" s="106" customFormat="1" ht="27.6" customHeight="1" x14ac:dyDescent="0.3">
      <c r="A215" s="66">
        <v>4</v>
      </c>
      <c r="B215" s="69" t="s">
        <v>646</v>
      </c>
      <c r="C215" s="46" t="s">
        <v>70</v>
      </c>
      <c r="D215" s="47" t="s">
        <v>255</v>
      </c>
      <c r="E215" s="47" t="s">
        <v>256</v>
      </c>
      <c r="F215" s="47"/>
      <c r="G215" s="104"/>
      <c r="H215" s="47">
        <v>3</v>
      </c>
      <c r="I215" s="47" t="s">
        <v>149</v>
      </c>
      <c r="J215" s="47" t="s">
        <v>149</v>
      </c>
      <c r="K215" s="120">
        <v>53</v>
      </c>
      <c r="L215" s="50">
        <v>1983</v>
      </c>
      <c r="M215" s="117">
        <v>1983</v>
      </c>
      <c r="N215" s="52"/>
      <c r="O215" s="53"/>
      <c r="P215" s="53"/>
      <c r="Q215" s="54" t="s">
        <v>482</v>
      </c>
      <c r="R215" s="55" t="s">
        <v>647</v>
      </c>
      <c r="S215" s="56" t="s">
        <v>318</v>
      </c>
      <c r="T215" s="57" t="str">
        <f t="shared" si="45"/>
        <v>Au</v>
      </c>
      <c r="U215" s="56"/>
      <c r="V215" s="56"/>
      <c r="W215" s="56"/>
      <c r="X215" s="56"/>
      <c r="Y215" s="56"/>
      <c r="Z215" s="56"/>
      <c r="AA215" s="56"/>
      <c r="AB215" s="10"/>
      <c r="AC215" s="58">
        <f t="shared" si="44"/>
        <v>0</v>
      </c>
      <c r="AD215" s="58">
        <f t="shared" si="46"/>
        <v>0</v>
      </c>
      <c r="AE215" s="58">
        <f t="shared" si="47"/>
        <v>0</v>
      </c>
      <c r="AF215" s="58">
        <f t="shared" si="51"/>
        <v>0</v>
      </c>
      <c r="AG215" s="59"/>
      <c r="AH215" s="59">
        <f t="shared" si="48"/>
        <v>0</v>
      </c>
      <c r="AI215" s="59">
        <f t="shared" si="49"/>
        <v>0</v>
      </c>
      <c r="AJ215" s="59">
        <f t="shared" si="50"/>
        <v>0</v>
      </c>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c r="IS215" s="10"/>
      <c r="IT215" s="10"/>
      <c r="IU215" s="10"/>
      <c r="IV215" s="10"/>
      <c r="IW215" s="10"/>
      <c r="IX215" s="10"/>
      <c r="IY215" s="10"/>
      <c r="IZ215" s="10"/>
      <c r="JA215" s="10"/>
      <c r="JB215" s="10"/>
      <c r="JC215" s="10"/>
      <c r="JD215" s="10"/>
      <c r="JE215" s="10"/>
      <c r="JF215" s="10"/>
      <c r="JG215" s="10"/>
      <c r="JH215" s="10"/>
      <c r="JI215" s="10"/>
      <c r="JJ215" s="10"/>
      <c r="JK215" s="10"/>
      <c r="JL215" s="10"/>
      <c r="JM215" s="10"/>
      <c r="JN215" s="10"/>
      <c r="JO215" s="10"/>
      <c r="JP215" s="10"/>
      <c r="JQ215" s="10"/>
      <c r="JR215" s="10"/>
      <c r="JS215" s="10"/>
      <c r="JT215" s="10"/>
      <c r="JU215" s="10"/>
      <c r="JV215" s="10"/>
      <c r="JW215" s="10"/>
      <c r="JX215" s="10"/>
      <c r="JY215" s="10"/>
      <c r="JZ215" s="10"/>
      <c r="KA215" s="10"/>
      <c r="KB215" s="10"/>
      <c r="KC215" s="10"/>
      <c r="KD215" s="10"/>
      <c r="KE215" s="10"/>
      <c r="KF215" s="10"/>
      <c r="KG215" s="10"/>
      <c r="KH215" s="10"/>
      <c r="KI215" s="10"/>
      <c r="KJ215" s="10"/>
      <c r="KK215" s="10"/>
      <c r="KL215" s="10"/>
      <c r="KM215" s="10"/>
      <c r="KN215" s="10"/>
      <c r="KO215" s="10"/>
      <c r="KP215" s="10"/>
      <c r="KQ215" s="10"/>
      <c r="KR215" s="10"/>
      <c r="KS215" s="10"/>
      <c r="KT215" s="10"/>
      <c r="KU215" s="10"/>
      <c r="KV215" s="10"/>
      <c r="KW215" s="10"/>
      <c r="KX215" s="10"/>
      <c r="KY215" s="10"/>
      <c r="KZ215" s="10"/>
      <c r="LA215" s="10"/>
      <c r="LB215" s="10"/>
      <c r="LC215" s="10"/>
      <c r="LD215" s="10"/>
      <c r="LE215" s="10"/>
      <c r="LF215" s="10"/>
      <c r="LG215" s="10"/>
      <c r="LH215" s="10"/>
      <c r="LI215" s="10"/>
      <c r="LJ215" s="10"/>
      <c r="LK215" s="10"/>
      <c r="LL215" s="10"/>
      <c r="LM215" s="10"/>
      <c r="LN215" s="10"/>
      <c r="LO215" s="10"/>
      <c r="LP215" s="10"/>
      <c r="LQ215" s="10"/>
      <c r="LR215" s="10"/>
      <c r="LS215" s="10"/>
      <c r="LT215" s="10"/>
      <c r="LU215" s="10"/>
      <c r="LV215" s="10"/>
      <c r="LW215" s="10"/>
      <c r="LX215" s="10"/>
      <c r="LY215" s="10"/>
      <c r="LZ215" s="10"/>
      <c r="MA215" s="10"/>
      <c r="MB215" s="10"/>
      <c r="MC215" s="10"/>
      <c r="MD215" s="10"/>
      <c r="ME215" s="10"/>
      <c r="MF215" s="10"/>
      <c r="MG215" s="10"/>
      <c r="MH215" s="10"/>
      <c r="MI215" s="10"/>
      <c r="MJ215" s="10"/>
      <c r="MK215" s="10"/>
      <c r="ML215" s="10"/>
      <c r="MM215" s="10"/>
      <c r="MN215" s="10"/>
      <c r="MO215" s="10"/>
      <c r="MP215" s="10"/>
      <c r="MQ215" s="10"/>
      <c r="MR215" s="10"/>
      <c r="MS215" s="10"/>
      <c r="MT215" s="10"/>
      <c r="MU215" s="10"/>
      <c r="MV215" s="10"/>
      <c r="MW215" s="10"/>
      <c r="MX215" s="10"/>
      <c r="MY215" s="10"/>
      <c r="MZ215" s="10"/>
      <c r="NA215" s="10"/>
      <c r="NB215" s="10"/>
      <c r="NC215" s="10"/>
      <c r="ND215" s="10"/>
      <c r="NE215" s="10"/>
      <c r="NF215" s="10"/>
      <c r="NG215" s="10"/>
      <c r="NH215" s="10"/>
      <c r="NI215" s="10"/>
      <c r="NJ215" s="10"/>
      <c r="NK215" s="10"/>
      <c r="NL215" s="10"/>
      <c r="NM215" s="10"/>
      <c r="NN215" s="10"/>
      <c r="NO215" s="10"/>
      <c r="NP215" s="10"/>
      <c r="NQ215" s="10"/>
      <c r="NR215" s="10"/>
      <c r="NS215" s="10"/>
      <c r="NT215" s="10"/>
      <c r="NU215" s="10"/>
      <c r="NV215" s="10"/>
      <c r="NW215" s="10"/>
      <c r="NX215" s="10"/>
      <c r="NY215" s="10"/>
      <c r="NZ215" s="10"/>
      <c r="OA215" s="10"/>
      <c r="OB215" s="10"/>
      <c r="OC215" s="10"/>
      <c r="OD215" s="10"/>
      <c r="OE215" s="10"/>
      <c r="OF215" s="10"/>
      <c r="OG215" s="10"/>
      <c r="OH215" s="10"/>
      <c r="OI215" s="10"/>
      <c r="OJ215" s="10"/>
      <c r="OK215" s="10"/>
      <c r="OL215" s="10"/>
      <c r="OM215" s="10"/>
      <c r="ON215" s="10"/>
      <c r="OO215" s="10"/>
      <c r="OP215" s="10"/>
      <c r="OQ215" s="10"/>
      <c r="OR215" s="10"/>
      <c r="OS215" s="10"/>
      <c r="OT215" s="10"/>
      <c r="OU215" s="10"/>
      <c r="OV215" s="10"/>
      <c r="OW215" s="10"/>
      <c r="OX215" s="10"/>
      <c r="OY215" s="10"/>
      <c r="OZ215" s="10"/>
      <c r="PA215" s="10"/>
      <c r="PB215" s="10"/>
      <c r="PC215" s="10"/>
      <c r="PD215" s="10"/>
      <c r="PE215" s="10"/>
      <c r="PF215" s="10"/>
      <c r="PG215" s="10"/>
      <c r="PH215" s="10"/>
      <c r="PI215" s="10"/>
      <c r="PJ215" s="10"/>
      <c r="PK215" s="10"/>
      <c r="PL215" s="10"/>
      <c r="PM215" s="10"/>
      <c r="PN215" s="10"/>
      <c r="PO215" s="10"/>
      <c r="PP215" s="10"/>
      <c r="PQ215" s="10"/>
      <c r="PR215" s="10"/>
      <c r="PS215" s="10"/>
      <c r="PT215" s="10"/>
      <c r="PU215" s="10"/>
      <c r="PV215" s="10"/>
      <c r="PW215" s="10"/>
      <c r="PX215" s="10"/>
      <c r="PY215" s="10"/>
      <c r="PZ215" s="10"/>
      <c r="QA215" s="10"/>
      <c r="QB215" s="10"/>
      <c r="QC215" s="10"/>
      <c r="QD215" s="10"/>
      <c r="QE215" s="10"/>
      <c r="QF215" s="10"/>
      <c r="QG215" s="10"/>
      <c r="QH215" s="10"/>
      <c r="QI215" s="10"/>
      <c r="QJ215" s="10"/>
      <c r="QK215" s="10"/>
      <c r="QL215" s="10"/>
      <c r="QM215" s="10"/>
      <c r="QN215" s="10"/>
      <c r="QO215" s="10"/>
      <c r="QP215" s="10"/>
      <c r="QQ215" s="10"/>
      <c r="QR215" s="10"/>
      <c r="QS215" s="10"/>
      <c r="QT215" s="10"/>
      <c r="QU215" s="10"/>
      <c r="QV215" s="10"/>
      <c r="QW215" s="10"/>
      <c r="QX215" s="10"/>
      <c r="QY215" s="10"/>
      <c r="QZ215" s="10"/>
      <c r="RA215" s="10"/>
      <c r="RB215" s="10"/>
      <c r="RC215" s="10"/>
      <c r="RD215" s="10"/>
      <c r="RE215" s="10"/>
      <c r="RF215" s="10"/>
      <c r="RG215" s="10"/>
      <c r="RH215" s="10"/>
      <c r="RI215" s="10"/>
      <c r="RJ215" s="10"/>
      <c r="RK215" s="10"/>
      <c r="RL215" s="10"/>
      <c r="RM215" s="10"/>
      <c r="RN215" s="10"/>
      <c r="RO215" s="10"/>
      <c r="RP215" s="10"/>
      <c r="RQ215" s="10"/>
      <c r="RR215" s="10"/>
      <c r="RS215" s="10"/>
      <c r="RT215" s="10"/>
      <c r="RU215" s="10"/>
      <c r="RV215" s="10"/>
      <c r="RW215" s="10"/>
      <c r="RX215" s="10"/>
      <c r="RY215" s="10"/>
      <c r="RZ215" s="10"/>
      <c r="SA215" s="10"/>
      <c r="SB215" s="10"/>
      <c r="SC215" s="10"/>
      <c r="SD215" s="10"/>
      <c r="SE215" s="10"/>
      <c r="SF215" s="10"/>
      <c r="SG215" s="10"/>
      <c r="SH215" s="10"/>
      <c r="SI215" s="10"/>
      <c r="SJ215" s="10"/>
      <c r="SK215" s="10"/>
      <c r="SL215" s="10"/>
      <c r="SM215" s="10"/>
      <c r="SN215" s="10"/>
      <c r="SO215" s="10"/>
      <c r="SP215" s="10"/>
      <c r="SQ215" s="10"/>
      <c r="SR215" s="10"/>
      <c r="SS215" s="10"/>
      <c r="ST215" s="10"/>
      <c r="SU215" s="10"/>
      <c r="SV215" s="10"/>
      <c r="SW215" s="10"/>
      <c r="SX215" s="10"/>
      <c r="SY215" s="10"/>
      <c r="SZ215" s="10"/>
      <c r="TA215" s="10"/>
      <c r="TB215" s="10"/>
      <c r="TC215" s="10"/>
      <c r="TD215" s="10"/>
      <c r="TE215" s="10"/>
      <c r="TF215" s="10"/>
      <c r="TG215" s="10"/>
      <c r="TH215" s="10"/>
      <c r="TI215" s="10"/>
      <c r="TJ215" s="10"/>
      <c r="TK215" s="10"/>
      <c r="TL215" s="10"/>
      <c r="TM215" s="10"/>
      <c r="TN215" s="10"/>
      <c r="TO215" s="10"/>
      <c r="TP215" s="10"/>
      <c r="TQ215" s="10"/>
      <c r="TR215" s="10"/>
      <c r="TS215" s="10"/>
      <c r="TT215" s="10"/>
      <c r="TU215" s="10"/>
      <c r="TV215" s="10"/>
      <c r="TW215" s="10"/>
      <c r="TX215" s="10"/>
      <c r="TY215" s="10"/>
      <c r="TZ215" s="10"/>
      <c r="UA215" s="10"/>
      <c r="UB215" s="10"/>
      <c r="UC215" s="10"/>
      <c r="UD215" s="10"/>
      <c r="UE215" s="10"/>
      <c r="UF215" s="10"/>
      <c r="UG215" s="10"/>
      <c r="UH215" s="10"/>
      <c r="UI215" s="10"/>
      <c r="UJ215" s="10"/>
      <c r="UK215" s="10"/>
      <c r="UL215" s="10"/>
      <c r="UM215" s="10"/>
      <c r="UN215" s="10"/>
      <c r="UO215" s="10"/>
      <c r="UP215" s="10"/>
      <c r="UQ215" s="10"/>
      <c r="UR215" s="10"/>
      <c r="US215" s="10"/>
      <c r="UT215" s="10"/>
      <c r="UU215" s="10"/>
      <c r="UV215" s="10"/>
      <c r="UW215" s="10"/>
      <c r="UX215" s="10"/>
      <c r="UY215" s="10"/>
      <c r="UZ215" s="10"/>
      <c r="VA215" s="10"/>
      <c r="VB215" s="10"/>
      <c r="VC215" s="10"/>
      <c r="VD215" s="10"/>
      <c r="VE215" s="10"/>
      <c r="VF215" s="10"/>
      <c r="VG215" s="10"/>
      <c r="VH215" s="10"/>
      <c r="VI215" s="10"/>
      <c r="VJ215" s="10"/>
      <c r="VK215" s="10"/>
      <c r="VL215" s="10"/>
      <c r="VM215" s="10"/>
      <c r="VN215" s="10"/>
      <c r="VO215" s="10"/>
      <c r="VP215" s="10"/>
      <c r="VQ215" s="10"/>
      <c r="VR215" s="10"/>
      <c r="VS215" s="10"/>
      <c r="VT215" s="10"/>
      <c r="VU215" s="10"/>
      <c r="VV215" s="10"/>
      <c r="VW215" s="10"/>
      <c r="VX215" s="10"/>
      <c r="VY215" s="10"/>
      <c r="VZ215" s="10"/>
      <c r="WA215" s="10"/>
      <c r="WB215" s="10"/>
      <c r="WC215" s="10"/>
      <c r="WD215" s="10"/>
      <c r="WE215" s="10"/>
      <c r="WF215" s="10"/>
      <c r="WG215" s="10"/>
      <c r="WH215" s="10"/>
      <c r="WI215" s="10"/>
      <c r="WJ215" s="10"/>
      <c r="WK215" s="10"/>
      <c r="WL215" s="10"/>
      <c r="WM215" s="10"/>
      <c r="WN215" s="10"/>
      <c r="WO215" s="10"/>
      <c r="WP215" s="10"/>
      <c r="WQ215" s="10"/>
      <c r="WR215" s="10"/>
      <c r="WS215" s="10"/>
      <c r="WT215" s="10"/>
      <c r="WU215" s="10"/>
      <c r="WV215" s="10"/>
      <c r="WW215" s="10"/>
      <c r="WX215" s="10"/>
      <c r="WY215" s="10"/>
      <c r="WZ215" s="10"/>
      <c r="XA215" s="10"/>
      <c r="XB215" s="10"/>
      <c r="XC215" s="10"/>
      <c r="XD215" s="10"/>
      <c r="XE215" s="10"/>
      <c r="XF215" s="10"/>
      <c r="XG215" s="10"/>
      <c r="XH215" s="10"/>
      <c r="XI215" s="10"/>
      <c r="XJ215" s="10"/>
      <c r="XK215" s="10"/>
      <c r="XL215" s="10"/>
      <c r="XM215" s="10"/>
      <c r="XN215" s="10"/>
      <c r="XO215" s="10"/>
      <c r="XP215" s="10"/>
      <c r="XQ215" s="10"/>
      <c r="XR215" s="10"/>
      <c r="XS215" s="10"/>
      <c r="XT215" s="10"/>
      <c r="XU215" s="10"/>
      <c r="XV215" s="10"/>
      <c r="XW215" s="10"/>
      <c r="XX215" s="10"/>
      <c r="XY215" s="10"/>
      <c r="XZ215" s="10"/>
      <c r="YA215" s="10"/>
      <c r="YB215" s="10"/>
      <c r="YC215" s="10"/>
      <c r="YD215" s="10"/>
      <c r="YE215" s="10"/>
      <c r="YF215" s="10"/>
      <c r="YG215" s="10"/>
      <c r="YH215" s="10"/>
      <c r="YI215" s="10"/>
      <c r="YJ215" s="10"/>
      <c r="YK215" s="10"/>
      <c r="YL215" s="10"/>
      <c r="YM215" s="10"/>
      <c r="YN215" s="10"/>
      <c r="YO215" s="10"/>
      <c r="YP215" s="10"/>
      <c r="YQ215" s="10"/>
      <c r="YR215" s="10"/>
      <c r="YS215" s="10"/>
      <c r="YT215" s="10"/>
      <c r="YU215" s="10"/>
      <c r="YV215" s="10"/>
      <c r="YW215" s="10"/>
      <c r="YX215" s="10"/>
      <c r="YY215" s="10"/>
      <c r="YZ215" s="10"/>
      <c r="ZA215" s="10"/>
      <c r="ZB215" s="10"/>
      <c r="ZC215" s="10"/>
      <c r="ZD215" s="10"/>
      <c r="ZE215" s="10"/>
      <c r="ZF215" s="10"/>
      <c r="ZG215" s="10"/>
      <c r="ZH215" s="10"/>
      <c r="ZI215" s="10"/>
      <c r="ZJ215" s="10"/>
      <c r="ZK215" s="10"/>
      <c r="ZL215" s="10"/>
      <c r="ZM215" s="10"/>
      <c r="ZN215" s="10"/>
      <c r="ZO215" s="10"/>
      <c r="ZP215" s="10"/>
      <c r="ZQ215" s="10"/>
      <c r="ZR215" s="10"/>
      <c r="ZS215" s="10"/>
      <c r="ZT215" s="10"/>
      <c r="ZU215" s="10"/>
      <c r="ZV215" s="10"/>
      <c r="ZW215" s="10"/>
      <c r="ZX215" s="10"/>
      <c r="ZY215" s="10"/>
      <c r="ZZ215" s="10"/>
      <c r="AAA215" s="10"/>
      <c r="AAB215" s="10"/>
      <c r="AAC215" s="10"/>
      <c r="AAD215" s="10"/>
      <c r="AAE215" s="10"/>
      <c r="AAF215" s="10"/>
      <c r="AAG215" s="10"/>
      <c r="AAH215" s="10"/>
      <c r="AAI215" s="10"/>
      <c r="AAJ215" s="10"/>
      <c r="AAK215" s="10"/>
      <c r="AAL215" s="10"/>
      <c r="AAM215" s="10"/>
      <c r="AAN215" s="10"/>
      <c r="AAO215" s="10"/>
      <c r="AAP215" s="10"/>
      <c r="AAQ215" s="10"/>
      <c r="AAR215" s="10"/>
      <c r="AAS215" s="10"/>
      <c r="AAT215" s="10"/>
      <c r="AAU215" s="10"/>
      <c r="AAV215" s="10"/>
      <c r="AAW215" s="10"/>
      <c r="AAX215" s="10"/>
      <c r="AAY215" s="10"/>
      <c r="AAZ215" s="10"/>
      <c r="ABA215" s="10"/>
      <c r="ABB215" s="10"/>
      <c r="ABC215" s="10"/>
      <c r="ABD215" s="10"/>
      <c r="ABE215" s="10"/>
      <c r="ABF215" s="10"/>
      <c r="ABG215" s="10"/>
      <c r="ABH215" s="10"/>
      <c r="ABI215" s="10"/>
      <c r="ABJ215" s="10"/>
      <c r="ABK215" s="10"/>
      <c r="ABL215" s="10"/>
      <c r="ABM215" s="10"/>
      <c r="ABN215" s="10"/>
      <c r="ABO215" s="10"/>
      <c r="ABP215" s="10"/>
      <c r="ABQ215" s="10"/>
      <c r="ABR215" s="10"/>
      <c r="ABS215" s="10"/>
      <c r="ABT215" s="10"/>
      <c r="ABU215" s="10"/>
      <c r="ABV215" s="10"/>
      <c r="ABW215" s="10"/>
      <c r="ABX215" s="10"/>
      <c r="ABY215" s="10"/>
      <c r="ABZ215" s="10"/>
      <c r="ACA215" s="10"/>
      <c r="ACB215" s="10"/>
      <c r="ACC215" s="10"/>
      <c r="ACD215" s="10"/>
      <c r="ACE215" s="10"/>
      <c r="ACF215" s="10"/>
      <c r="ACG215" s="10"/>
      <c r="ACH215" s="10"/>
      <c r="ACI215" s="10"/>
      <c r="ACJ215" s="10"/>
      <c r="ACK215" s="10"/>
      <c r="ACL215" s="10"/>
      <c r="ACM215" s="10"/>
      <c r="ACN215" s="10"/>
      <c r="ACO215" s="10"/>
      <c r="ACP215" s="10"/>
      <c r="ACQ215" s="10"/>
      <c r="ACR215" s="10"/>
      <c r="ACS215" s="10"/>
      <c r="ACT215" s="10"/>
      <c r="ACU215" s="10"/>
      <c r="ACV215" s="10"/>
      <c r="ACW215" s="10"/>
      <c r="ACX215" s="10"/>
      <c r="ACY215" s="10"/>
      <c r="ACZ215" s="10"/>
      <c r="ADA215" s="10"/>
    </row>
    <row r="216" spans="1:781" s="106" customFormat="1" ht="36" x14ac:dyDescent="0.3">
      <c r="A216" s="82">
        <v>1</v>
      </c>
      <c r="B216" s="69" t="s">
        <v>648</v>
      </c>
      <c r="C216" s="46" t="s">
        <v>97</v>
      </c>
      <c r="D216" s="47"/>
      <c r="E216" s="47" t="s">
        <v>158</v>
      </c>
      <c r="F216" s="47"/>
      <c r="G216" s="104">
        <v>22000000</v>
      </c>
      <c r="H216" s="47">
        <v>1</v>
      </c>
      <c r="I216" s="47" t="s">
        <v>45</v>
      </c>
      <c r="J216" s="47" t="s">
        <v>159</v>
      </c>
      <c r="K216" s="120">
        <v>187</v>
      </c>
      <c r="L216" s="50">
        <v>1982</v>
      </c>
      <c r="M216" s="51">
        <v>30263</v>
      </c>
      <c r="N216" s="52">
        <v>15000000</v>
      </c>
      <c r="O216" s="53"/>
      <c r="P216" s="53"/>
      <c r="Q216" s="144" t="s">
        <v>469</v>
      </c>
      <c r="R216" s="112" t="s">
        <v>649</v>
      </c>
      <c r="S216" s="56" t="s">
        <v>227</v>
      </c>
      <c r="T216" s="57" t="str">
        <f t="shared" si="45"/>
        <v>Cu</v>
      </c>
      <c r="U216" s="56">
        <v>800</v>
      </c>
      <c r="V216" s="56">
        <v>0.47299999999999998</v>
      </c>
      <c r="W216" s="56">
        <v>0.05</v>
      </c>
      <c r="X216" s="56">
        <v>0.51310467720923369</v>
      </c>
      <c r="Y216" s="56">
        <v>1957</v>
      </c>
      <c r="Z216" s="56" t="s">
        <v>650</v>
      </c>
      <c r="AA216" s="56" t="s">
        <v>228</v>
      </c>
      <c r="AB216" s="88"/>
      <c r="AC216" s="58">
        <f t="shared" si="44"/>
        <v>7.9086685861884067</v>
      </c>
      <c r="AD216" s="58">
        <f t="shared" si="46"/>
        <v>0</v>
      </c>
      <c r="AE216" s="58">
        <f t="shared" si="47"/>
        <v>0</v>
      </c>
      <c r="AF216" s="58">
        <f t="shared" si="51"/>
        <v>7.9086685861884067</v>
      </c>
      <c r="AG216" s="59"/>
      <c r="AH216" s="59">
        <f t="shared" si="48"/>
        <v>7.9086685861884067</v>
      </c>
      <c r="AI216" s="59">
        <f t="shared" si="49"/>
        <v>0</v>
      </c>
      <c r="AJ216" s="59">
        <f t="shared" si="50"/>
        <v>0</v>
      </c>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88"/>
      <c r="HP216" s="88"/>
      <c r="HQ216" s="88"/>
      <c r="HR216" s="88"/>
      <c r="HS216" s="88"/>
      <c r="HT216" s="88"/>
      <c r="HU216" s="88"/>
      <c r="HV216" s="88"/>
      <c r="HW216" s="88"/>
      <c r="HX216" s="88"/>
      <c r="HY216" s="88"/>
      <c r="HZ216" s="88"/>
      <c r="IA216" s="88"/>
      <c r="IB216" s="88"/>
      <c r="IC216" s="88"/>
      <c r="ID216" s="88"/>
      <c r="IE216" s="88"/>
      <c r="IF216" s="88"/>
      <c r="IG216" s="88"/>
      <c r="IH216" s="88"/>
      <c r="II216" s="88"/>
      <c r="IJ216" s="88"/>
      <c r="IK216" s="88"/>
      <c r="IL216" s="88"/>
      <c r="IM216" s="88"/>
      <c r="IN216" s="88"/>
      <c r="IO216" s="88"/>
      <c r="IP216" s="88"/>
      <c r="IQ216" s="88"/>
      <c r="IR216" s="88"/>
      <c r="IS216" s="88"/>
      <c r="IT216" s="88"/>
      <c r="IU216" s="88"/>
      <c r="IV216" s="88"/>
      <c r="IW216" s="88"/>
      <c r="IX216" s="88"/>
      <c r="IY216" s="88"/>
      <c r="IZ216" s="88"/>
      <c r="JA216" s="88"/>
      <c r="JB216" s="88"/>
      <c r="JC216" s="88"/>
      <c r="JD216" s="88"/>
      <c r="JE216" s="88"/>
      <c r="JF216" s="88"/>
      <c r="JG216" s="88"/>
      <c r="JH216" s="88"/>
      <c r="JI216" s="88"/>
      <c r="JJ216" s="88"/>
      <c r="JK216" s="88"/>
      <c r="JL216" s="88"/>
      <c r="JM216" s="88"/>
      <c r="JN216" s="88"/>
      <c r="JO216" s="88"/>
      <c r="JP216" s="88"/>
      <c r="JQ216" s="88"/>
      <c r="JR216" s="88"/>
      <c r="JS216" s="88"/>
      <c r="JT216" s="88"/>
      <c r="JU216" s="88"/>
      <c r="JV216" s="88"/>
      <c r="JW216" s="88"/>
      <c r="JX216" s="88"/>
      <c r="JY216" s="88"/>
      <c r="JZ216" s="88"/>
      <c r="KA216" s="88"/>
      <c r="KB216" s="88"/>
      <c r="KC216" s="88"/>
      <c r="KD216" s="88"/>
      <c r="KE216" s="88"/>
      <c r="KF216" s="88"/>
      <c r="KG216" s="88"/>
      <c r="KH216" s="88"/>
      <c r="KI216" s="88"/>
      <c r="KJ216" s="88"/>
      <c r="KK216" s="88"/>
      <c r="KL216" s="88"/>
      <c r="KM216" s="88"/>
      <c r="KN216" s="88"/>
      <c r="KO216" s="88"/>
      <c r="KP216" s="88"/>
      <c r="KQ216" s="88"/>
      <c r="KR216" s="88"/>
      <c r="KS216" s="88"/>
      <c r="KT216" s="88"/>
      <c r="KU216" s="88"/>
      <c r="KV216" s="88"/>
      <c r="KW216" s="88"/>
      <c r="KX216" s="88"/>
      <c r="KY216" s="88"/>
      <c r="KZ216" s="88"/>
      <c r="LA216" s="88"/>
      <c r="LB216" s="88"/>
      <c r="LC216" s="88"/>
      <c r="LD216" s="88"/>
      <c r="LE216" s="88"/>
      <c r="LF216" s="88"/>
      <c r="LG216" s="88"/>
      <c r="LH216" s="88"/>
      <c r="LI216" s="88"/>
      <c r="LJ216" s="88"/>
      <c r="LK216" s="88"/>
      <c r="LL216" s="88"/>
      <c r="LM216" s="88"/>
      <c r="LN216" s="88"/>
      <c r="LO216" s="88"/>
      <c r="LP216" s="88"/>
      <c r="LQ216" s="88"/>
      <c r="LR216" s="88"/>
      <c r="LS216" s="88"/>
      <c r="LT216" s="88"/>
      <c r="LU216" s="88"/>
      <c r="LV216" s="88"/>
      <c r="LW216" s="88"/>
      <c r="LX216" s="88"/>
      <c r="LY216" s="88"/>
      <c r="LZ216" s="88"/>
      <c r="MA216" s="88"/>
      <c r="MB216" s="88"/>
      <c r="MC216" s="88"/>
      <c r="MD216" s="88"/>
      <c r="ME216" s="88"/>
      <c r="MF216" s="88"/>
      <c r="MG216" s="88"/>
      <c r="MH216" s="88"/>
      <c r="MI216" s="88"/>
      <c r="MJ216" s="88"/>
      <c r="MK216" s="88"/>
      <c r="ML216" s="88"/>
      <c r="MM216" s="88"/>
      <c r="MN216" s="88"/>
      <c r="MO216" s="88"/>
      <c r="MP216" s="88"/>
      <c r="MQ216" s="88"/>
      <c r="MR216" s="88"/>
      <c r="MS216" s="88"/>
      <c r="MT216" s="88"/>
      <c r="MU216" s="88"/>
      <c r="MV216" s="88"/>
      <c r="MW216" s="88"/>
      <c r="MX216" s="88"/>
      <c r="MY216" s="88"/>
      <c r="MZ216" s="88"/>
      <c r="NA216" s="88"/>
      <c r="NB216" s="88"/>
      <c r="NC216" s="88"/>
      <c r="ND216" s="88"/>
      <c r="NE216" s="88"/>
      <c r="NF216" s="88"/>
      <c r="NG216" s="88"/>
      <c r="NH216" s="88"/>
      <c r="NI216" s="88"/>
      <c r="NJ216" s="88"/>
      <c r="NK216" s="88"/>
      <c r="NL216" s="88"/>
      <c r="NM216" s="88"/>
      <c r="NN216" s="88"/>
      <c r="NO216" s="88"/>
      <c r="NP216" s="88"/>
      <c r="NQ216" s="88"/>
      <c r="NR216" s="88"/>
      <c r="NS216" s="88"/>
      <c r="NT216" s="88"/>
      <c r="NU216" s="88"/>
      <c r="NV216" s="88"/>
      <c r="NW216" s="88"/>
      <c r="NX216" s="88"/>
      <c r="NY216" s="88"/>
      <c r="NZ216" s="88"/>
      <c r="OA216" s="88"/>
      <c r="OB216" s="88"/>
      <c r="OC216" s="88"/>
      <c r="OD216" s="88"/>
      <c r="OE216" s="88"/>
      <c r="OF216" s="88"/>
      <c r="OG216" s="88"/>
      <c r="OH216" s="88"/>
      <c r="OI216" s="88"/>
      <c r="OJ216" s="88"/>
      <c r="OK216" s="88"/>
      <c r="OL216" s="88"/>
      <c r="OM216" s="88"/>
      <c r="ON216" s="88"/>
      <c r="OO216" s="88"/>
      <c r="OP216" s="88"/>
      <c r="OQ216" s="88"/>
      <c r="OR216" s="88"/>
      <c r="OS216" s="88"/>
      <c r="OT216" s="88"/>
      <c r="OU216" s="88"/>
      <c r="OV216" s="88"/>
      <c r="OW216" s="88"/>
      <c r="OX216" s="88"/>
      <c r="OY216" s="88"/>
      <c r="OZ216" s="88"/>
      <c r="PA216" s="88"/>
      <c r="PB216" s="88"/>
      <c r="PC216" s="88"/>
      <c r="PD216" s="88"/>
      <c r="PE216" s="88"/>
      <c r="PF216" s="88"/>
      <c r="PG216" s="88"/>
      <c r="PH216" s="88"/>
      <c r="PI216" s="88"/>
      <c r="PJ216" s="88"/>
      <c r="PK216" s="88"/>
      <c r="PL216" s="88"/>
      <c r="PM216" s="88"/>
      <c r="PN216" s="88"/>
      <c r="PO216" s="88"/>
      <c r="PP216" s="88"/>
      <c r="PQ216" s="88"/>
      <c r="PR216" s="88"/>
      <c r="PS216" s="88"/>
      <c r="PT216" s="88"/>
      <c r="PU216" s="88"/>
      <c r="PV216" s="88"/>
      <c r="PW216" s="88"/>
      <c r="PX216" s="88"/>
      <c r="PY216" s="88"/>
      <c r="PZ216" s="88"/>
      <c r="QA216" s="88"/>
      <c r="QB216" s="88"/>
      <c r="QC216" s="88"/>
      <c r="QD216" s="88"/>
      <c r="QE216" s="88"/>
      <c r="QF216" s="88"/>
      <c r="QG216" s="88"/>
      <c r="QH216" s="88"/>
      <c r="QI216" s="88"/>
      <c r="QJ216" s="88"/>
      <c r="QK216" s="88"/>
      <c r="QL216" s="88"/>
      <c r="QM216" s="88"/>
      <c r="QN216" s="88"/>
      <c r="QO216" s="88"/>
      <c r="QP216" s="88"/>
      <c r="QQ216" s="88"/>
      <c r="QR216" s="88"/>
      <c r="QS216" s="88"/>
      <c r="QT216" s="88"/>
      <c r="QU216" s="88"/>
      <c r="QV216" s="88"/>
      <c r="QW216" s="88"/>
      <c r="QX216" s="88"/>
      <c r="QY216" s="88"/>
      <c r="QZ216" s="88"/>
      <c r="RA216" s="88"/>
      <c r="RB216" s="88"/>
      <c r="RC216" s="88"/>
      <c r="RD216" s="88"/>
      <c r="RE216" s="88"/>
      <c r="RF216" s="88"/>
      <c r="RG216" s="88"/>
      <c r="RH216" s="88"/>
      <c r="RI216" s="88"/>
      <c r="RJ216" s="88"/>
      <c r="RK216" s="88"/>
      <c r="RL216" s="88"/>
      <c r="RM216" s="88"/>
      <c r="RN216" s="88"/>
      <c r="RO216" s="88"/>
      <c r="RP216" s="88"/>
      <c r="RQ216" s="88"/>
      <c r="RR216" s="88"/>
      <c r="RS216" s="88"/>
      <c r="RT216" s="88"/>
      <c r="RU216" s="88"/>
      <c r="RV216" s="88"/>
      <c r="RW216" s="88"/>
      <c r="RX216" s="88"/>
      <c r="RY216" s="88"/>
      <c r="RZ216" s="88"/>
      <c r="SA216" s="88"/>
      <c r="SB216" s="88"/>
      <c r="SC216" s="88"/>
      <c r="SD216" s="88"/>
      <c r="SE216" s="88"/>
      <c r="SF216" s="88"/>
      <c r="SG216" s="88"/>
      <c r="SH216" s="88"/>
      <c r="SI216" s="88"/>
      <c r="SJ216" s="88"/>
      <c r="SK216" s="88"/>
      <c r="SL216" s="88"/>
      <c r="SM216" s="88"/>
      <c r="SN216" s="88"/>
      <c r="SO216" s="88"/>
      <c r="SP216" s="88"/>
      <c r="SQ216" s="88"/>
      <c r="SR216" s="88"/>
      <c r="SS216" s="88"/>
      <c r="ST216" s="88"/>
      <c r="SU216" s="88"/>
      <c r="SV216" s="88"/>
      <c r="SW216" s="88"/>
      <c r="SX216" s="88"/>
      <c r="SY216" s="88"/>
      <c r="SZ216" s="88"/>
      <c r="TA216" s="88"/>
      <c r="TB216" s="88"/>
      <c r="TC216" s="88"/>
      <c r="TD216" s="88"/>
      <c r="TE216" s="88"/>
      <c r="TF216" s="88"/>
      <c r="TG216" s="88"/>
      <c r="TH216" s="88"/>
      <c r="TI216" s="88"/>
      <c r="TJ216" s="88"/>
      <c r="TK216" s="88"/>
      <c r="TL216" s="88"/>
      <c r="TM216" s="88"/>
      <c r="TN216" s="88"/>
      <c r="TO216" s="88"/>
      <c r="TP216" s="88"/>
      <c r="TQ216" s="88"/>
      <c r="TR216" s="88"/>
      <c r="TS216" s="88"/>
      <c r="TT216" s="88"/>
      <c r="TU216" s="88"/>
      <c r="TV216" s="88"/>
      <c r="TW216" s="88"/>
      <c r="TX216" s="88"/>
      <c r="TY216" s="88"/>
      <c r="TZ216" s="88"/>
      <c r="UA216" s="88"/>
      <c r="UB216" s="88"/>
      <c r="UC216" s="88"/>
      <c r="UD216" s="88"/>
      <c r="UE216" s="88"/>
      <c r="UF216" s="88"/>
      <c r="UG216" s="88"/>
      <c r="UH216" s="88"/>
      <c r="UI216" s="88"/>
      <c r="UJ216" s="88"/>
      <c r="UK216" s="88"/>
      <c r="UL216" s="88"/>
      <c r="UM216" s="88"/>
      <c r="UN216" s="88"/>
      <c r="UO216" s="88"/>
      <c r="UP216" s="88"/>
      <c r="UQ216" s="88"/>
      <c r="UR216" s="88"/>
      <c r="US216" s="88"/>
      <c r="UT216" s="88"/>
      <c r="UU216" s="88"/>
      <c r="UV216" s="88"/>
      <c r="UW216" s="88"/>
      <c r="UX216" s="88"/>
      <c r="UY216" s="88"/>
      <c r="UZ216" s="88"/>
      <c r="VA216" s="88"/>
      <c r="VB216" s="88"/>
      <c r="VC216" s="88"/>
      <c r="VD216" s="88"/>
      <c r="VE216" s="88"/>
      <c r="VF216" s="88"/>
      <c r="VG216" s="88"/>
      <c r="VH216" s="88"/>
      <c r="VI216" s="88"/>
      <c r="VJ216" s="88"/>
      <c r="VK216" s="88"/>
      <c r="VL216" s="88"/>
      <c r="VM216" s="88"/>
      <c r="VN216" s="88"/>
      <c r="VO216" s="88"/>
      <c r="VP216" s="88"/>
      <c r="VQ216" s="88"/>
      <c r="VR216" s="88"/>
      <c r="VS216" s="88"/>
      <c r="VT216" s="88"/>
      <c r="VU216" s="88"/>
      <c r="VV216" s="88"/>
      <c r="VW216" s="88"/>
      <c r="VX216" s="88"/>
      <c r="VY216" s="88"/>
      <c r="VZ216" s="88"/>
      <c r="WA216" s="88"/>
      <c r="WB216" s="88"/>
      <c r="WC216" s="88"/>
      <c r="WD216" s="88"/>
      <c r="WE216" s="88"/>
      <c r="WF216" s="88"/>
      <c r="WG216" s="88"/>
      <c r="WH216" s="88"/>
      <c r="WI216" s="88"/>
      <c r="WJ216" s="88"/>
      <c r="WK216" s="88"/>
      <c r="WL216" s="88"/>
      <c r="WM216" s="88"/>
      <c r="WN216" s="88"/>
      <c r="WO216" s="88"/>
      <c r="WP216" s="88"/>
      <c r="WQ216" s="88"/>
      <c r="WR216" s="88"/>
      <c r="WS216" s="88"/>
      <c r="WT216" s="88"/>
      <c r="WU216" s="88"/>
      <c r="WV216" s="88"/>
      <c r="WW216" s="88"/>
      <c r="WX216" s="88"/>
      <c r="WY216" s="88"/>
      <c r="WZ216" s="88"/>
      <c r="XA216" s="88"/>
      <c r="XB216" s="88"/>
      <c r="XC216" s="88"/>
      <c r="XD216" s="88"/>
      <c r="XE216" s="88"/>
      <c r="XF216" s="88"/>
      <c r="XG216" s="88"/>
      <c r="XH216" s="88"/>
      <c r="XI216" s="88"/>
      <c r="XJ216" s="88"/>
      <c r="XK216" s="88"/>
      <c r="XL216" s="88"/>
      <c r="XM216" s="88"/>
      <c r="XN216" s="88"/>
      <c r="XO216" s="88"/>
      <c r="XP216" s="88"/>
      <c r="XQ216" s="88"/>
      <c r="XR216" s="88"/>
      <c r="XS216" s="88"/>
      <c r="XT216" s="88"/>
      <c r="XU216" s="88"/>
      <c r="XV216" s="88"/>
      <c r="XW216" s="88"/>
      <c r="XX216" s="88"/>
      <c r="XY216" s="88"/>
      <c r="XZ216" s="88"/>
      <c r="YA216" s="88"/>
      <c r="YB216" s="88"/>
      <c r="YC216" s="88"/>
      <c r="YD216" s="88"/>
      <c r="YE216" s="88"/>
      <c r="YF216" s="88"/>
      <c r="YG216" s="88"/>
      <c r="YH216" s="88"/>
      <c r="YI216" s="88"/>
      <c r="YJ216" s="88"/>
      <c r="YK216" s="88"/>
      <c r="YL216" s="88"/>
      <c r="YM216" s="88"/>
      <c r="YN216" s="88"/>
      <c r="YO216" s="88"/>
      <c r="YP216" s="88"/>
      <c r="YQ216" s="88"/>
      <c r="YR216" s="88"/>
      <c r="YS216" s="88"/>
      <c r="YT216" s="88"/>
      <c r="YU216" s="88"/>
      <c r="YV216" s="88"/>
      <c r="YW216" s="88"/>
      <c r="YX216" s="88"/>
      <c r="YY216" s="88"/>
      <c r="YZ216" s="88"/>
      <c r="ZA216" s="88"/>
      <c r="ZB216" s="88"/>
      <c r="ZC216" s="88"/>
      <c r="ZD216" s="88"/>
      <c r="ZE216" s="88"/>
      <c r="ZF216" s="88"/>
      <c r="ZG216" s="88"/>
      <c r="ZH216" s="88"/>
      <c r="ZI216" s="88"/>
      <c r="ZJ216" s="88"/>
      <c r="ZK216" s="88"/>
      <c r="ZL216" s="88"/>
      <c r="ZM216" s="88"/>
      <c r="ZN216" s="88"/>
      <c r="ZO216" s="88"/>
      <c r="ZP216" s="88"/>
      <c r="ZQ216" s="88"/>
      <c r="ZR216" s="88"/>
      <c r="ZS216" s="88"/>
      <c r="ZT216" s="88"/>
      <c r="ZU216" s="88"/>
      <c r="ZV216" s="88"/>
      <c r="ZW216" s="88"/>
      <c r="ZX216" s="88"/>
      <c r="ZY216" s="88"/>
      <c r="ZZ216" s="88"/>
      <c r="AAA216" s="88"/>
      <c r="AAB216" s="88"/>
      <c r="AAC216" s="88"/>
      <c r="AAD216" s="88"/>
      <c r="AAE216" s="88"/>
      <c r="AAF216" s="88"/>
      <c r="AAG216" s="88"/>
      <c r="AAH216" s="88"/>
      <c r="AAI216" s="88"/>
      <c r="AAJ216" s="88"/>
      <c r="AAK216" s="88"/>
      <c r="AAL216" s="88"/>
      <c r="AAM216" s="88"/>
      <c r="AAN216" s="88"/>
      <c r="AAO216" s="88"/>
      <c r="AAP216" s="88"/>
      <c r="AAQ216" s="88"/>
      <c r="AAR216" s="88"/>
      <c r="AAS216" s="88"/>
      <c r="AAT216" s="88"/>
      <c r="AAU216" s="88"/>
      <c r="AAV216" s="88"/>
      <c r="AAW216" s="88"/>
      <c r="AAX216" s="88"/>
      <c r="AAY216" s="88"/>
      <c r="AAZ216" s="88"/>
      <c r="ABA216" s="88"/>
      <c r="ABB216" s="88"/>
      <c r="ABC216" s="88"/>
      <c r="ABD216" s="88"/>
      <c r="ABE216" s="88"/>
      <c r="ABF216" s="88"/>
      <c r="ABG216" s="88"/>
      <c r="ABH216" s="88"/>
      <c r="ABI216" s="88"/>
      <c r="ABJ216" s="88"/>
      <c r="ABK216" s="88"/>
      <c r="ABL216" s="88"/>
      <c r="ABM216" s="88"/>
      <c r="ABN216" s="88"/>
      <c r="ABO216" s="88"/>
      <c r="ABP216" s="88"/>
      <c r="ABQ216" s="88"/>
      <c r="ABR216" s="88"/>
      <c r="ABS216" s="88"/>
      <c r="ABT216" s="88"/>
      <c r="ABU216" s="88"/>
      <c r="ABV216" s="88"/>
      <c r="ABW216" s="88"/>
      <c r="ABX216" s="88"/>
      <c r="ABY216" s="88"/>
      <c r="ABZ216" s="88"/>
      <c r="ACA216" s="88"/>
      <c r="ACB216" s="88"/>
      <c r="ACC216" s="88"/>
      <c r="ACD216" s="88"/>
      <c r="ACE216" s="88"/>
      <c r="ACF216" s="88"/>
      <c r="ACG216" s="88"/>
      <c r="ACH216" s="88"/>
      <c r="ACI216" s="88"/>
      <c r="ACJ216" s="88"/>
      <c r="ACK216" s="88"/>
      <c r="ACL216" s="88"/>
      <c r="ACM216" s="88"/>
      <c r="ACN216" s="88"/>
      <c r="ACO216" s="88"/>
      <c r="ACP216" s="88"/>
      <c r="ACQ216" s="88"/>
      <c r="ACR216" s="88"/>
      <c r="ACS216" s="88"/>
      <c r="ACT216" s="88"/>
      <c r="ACU216" s="88"/>
      <c r="ACV216" s="88"/>
      <c r="ACW216" s="88"/>
      <c r="ACX216" s="88"/>
      <c r="ACY216" s="88"/>
      <c r="ACZ216" s="88"/>
      <c r="ADA216" s="88"/>
    </row>
    <row r="217" spans="1:781" s="106" customFormat="1" ht="24" x14ac:dyDescent="0.3">
      <c r="A217" s="60">
        <v>3</v>
      </c>
      <c r="B217" s="69" t="s">
        <v>651</v>
      </c>
      <c r="C217" s="46" t="s">
        <v>652</v>
      </c>
      <c r="D217" s="47" t="s">
        <v>117</v>
      </c>
      <c r="E217" s="47" t="s">
        <v>135</v>
      </c>
      <c r="F217" s="47">
        <v>21</v>
      </c>
      <c r="G217" s="104"/>
      <c r="H217" s="47">
        <v>1</v>
      </c>
      <c r="I217" s="47" t="s">
        <v>45</v>
      </c>
      <c r="J217" s="47" t="s">
        <v>159</v>
      </c>
      <c r="K217" s="120">
        <v>102</v>
      </c>
      <c r="L217" s="50">
        <v>1982</v>
      </c>
      <c r="M217" s="117">
        <v>1982</v>
      </c>
      <c r="N217" s="52"/>
      <c r="O217" s="53"/>
      <c r="P217" s="53"/>
      <c r="Q217" s="54" t="s">
        <v>482</v>
      </c>
      <c r="R217" s="55" t="s">
        <v>653</v>
      </c>
      <c r="S217" s="130" t="s">
        <v>323</v>
      </c>
      <c r="T217" s="57" t="str">
        <f t="shared" si="45"/>
        <v>Gypsum</v>
      </c>
      <c r="U217" s="56"/>
      <c r="V217" s="56"/>
      <c r="W217" s="56"/>
      <c r="X217" s="56"/>
      <c r="Y217" s="56"/>
      <c r="Z217" s="56"/>
      <c r="AA217" s="56"/>
      <c r="AB217" s="10"/>
      <c r="AC217" s="58">
        <f t="shared" si="44"/>
        <v>0</v>
      </c>
      <c r="AD217" s="58">
        <f t="shared" si="46"/>
        <v>0</v>
      </c>
      <c r="AE217" s="58">
        <f t="shared" si="47"/>
        <v>0</v>
      </c>
      <c r="AF217" s="58">
        <f t="shared" si="51"/>
        <v>0</v>
      </c>
      <c r="AG217" s="59"/>
      <c r="AH217" s="59">
        <f t="shared" si="48"/>
        <v>0</v>
      </c>
      <c r="AI217" s="59">
        <f t="shared" si="49"/>
        <v>0</v>
      </c>
      <c r="AJ217" s="59">
        <f t="shared" si="50"/>
        <v>0</v>
      </c>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c r="IV217" s="10"/>
      <c r="IW217" s="10"/>
      <c r="IX217" s="10"/>
      <c r="IY217" s="10"/>
      <c r="IZ217" s="10"/>
      <c r="JA217" s="10"/>
      <c r="JB217" s="10"/>
      <c r="JC217" s="10"/>
      <c r="JD217" s="10"/>
      <c r="JE217" s="10"/>
      <c r="JF217" s="10"/>
      <c r="JG217" s="10"/>
      <c r="JH217" s="10"/>
      <c r="JI217" s="10"/>
      <c r="JJ217" s="10"/>
      <c r="JK217" s="10"/>
      <c r="JL217" s="10"/>
      <c r="JM217" s="10"/>
      <c r="JN217" s="10"/>
      <c r="JO217" s="10"/>
      <c r="JP217" s="10"/>
      <c r="JQ217" s="10"/>
      <c r="JR217" s="10"/>
      <c r="JS217" s="10"/>
      <c r="JT217" s="10"/>
      <c r="JU217" s="10"/>
      <c r="JV217" s="10"/>
      <c r="JW217" s="10"/>
      <c r="JX217" s="10"/>
      <c r="JY217" s="10"/>
      <c r="JZ217" s="10"/>
      <c r="KA217" s="10"/>
      <c r="KB217" s="10"/>
      <c r="KC217" s="10"/>
      <c r="KD217" s="10"/>
      <c r="KE217" s="10"/>
      <c r="KF217" s="10"/>
      <c r="KG217" s="10"/>
      <c r="KH217" s="10"/>
      <c r="KI217" s="10"/>
      <c r="KJ217" s="10"/>
      <c r="KK217" s="10"/>
      <c r="KL217" s="10"/>
      <c r="KM217" s="10"/>
      <c r="KN217" s="10"/>
      <c r="KO217" s="10"/>
      <c r="KP217" s="10"/>
      <c r="KQ217" s="10"/>
      <c r="KR217" s="10"/>
      <c r="KS217" s="10"/>
      <c r="KT217" s="10"/>
      <c r="KU217" s="10"/>
      <c r="KV217" s="10"/>
      <c r="KW217" s="10"/>
      <c r="KX217" s="10"/>
      <c r="KY217" s="10"/>
      <c r="KZ217" s="10"/>
      <c r="LA217" s="10"/>
      <c r="LB217" s="10"/>
      <c r="LC217" s="10"/>
      <c r="LD217" s="10"/>
      <c r="LE217" s="10"/>
      <c r="LF217" s="10"/>
      <c r="LG217" s="10"/>
      <c r="LH217" s="10"/>
      <c r="LI217" s="10"/>
      <c r="LJ217" s="10"/>
      <c r="LK217" s="10"/>
      <c r="LL217" s="10"/>
      <c r="LM217" s="10"/>
      <c r="LN217" s="10"/>
      <c r="LO217" s="10"/>
      <c r="LP217" s="10"/>
      <c r="LQ217" s="10"/>
      <c r="LR217" s="10"/>
      <c r="LS217" s="10"/>
      <c r="LT217" s="10"/>
      <c r="LU217" s="10"/>
      <c r="LV217" s="10"/>
      <c r="LW217" s="10"/>
      <c r="LX217" s="10"/>
      <c r="LY217" s="10"/>
      <c r="LZ217" s="10"/>
      <c r="MA217" s="10"/>
      <c r="MB217" s="10"/>
      <c r="MC217" s="10"/>
      <c r="MD217" s="10"/>
      <c r="ME217" s="10"/>
      <c r="MF217" s="10"/>
      <c r="MG217" s="10"/>
      <c r="MH217" s="10"/>
      <c r="MI217" s="10"/>
      <c r="MJ217" s="10"/>
      <c r="MK217" s="10"/>
      <c r="ML217" s="10"/>
      <c r="MM217" s="10"/>
      <c r="MN217" s="10"/>
      <c r="MO217" s="10"/>
      <c r="MP217" s="10"/>
      <c r="MQ217" s="10"/>
      <c r="MR217" s="10"/>
      <c r="MS217" s="10"/>
      <c r="MT217" s="10"/>
      <c r="MU217" s="10"/>
      <c r="MV217" s="10"/>
      <c r="MW217" s="10"/>
      <c r="MX217" s="10"/>
      <c r="MY217" s="10"/>
      <c r="MZ217" s="10"/>
      <c r="NA217" s="10"/>
      <c r="NB217" s="10"/>
      <c r="NC217" s="10"/>
      <c r="ND217" s="10"/>
      <c r="NE217" s="10"/>
      <c r="NF217" s="10"/>
      <c r="NG217" s="10"/>
      <c r="NH217" s="10"/>
      <c r="NI217" s="10"/>
      <c r="NJ217" s="10"/>
      <c r="NK217" s="10"/>
      <c r="NL217" s="10"/>
      <c r="NM217" s="10"/>
      <c r="NN217" s="10"/>
      <c r="NO217" s="10"/>
      <c r="NP217" s="10"/>
      <c r="NQ217" s="10"/>
      <c r="NR217" s="10"/>
      <c r="NS217" s="10"/>
      <c r="NT217" s="10"/>
      <c r="NU217" s="10"/>
      <c r="NV217" s="10"/>
      <c r="NW217" s="10"/>
      <c r="NX217" s="10"/>
      <c r="NY217" s="10"/>
      <c r="NZ217" s="10"/>
      <c r="OA217" s="10"/>
      <c r="OB217" s="10"/>
      <c r="OC217" s="10"/>
      <c r="OD217" s="10"/>
      <c r="OE217" s="10"/>
      <c r="OF217" s="10"/>
      <c r="OG217" s="10"/>
      <c r="OH217" s="10"/>
      <c r="OI217" s="10"/>
      <c r="OJ217" s="10"/>
      <c r="OK217" s="10"/>
      <c r="OL217" s="10"/>
      <c r="OM217" s="10"/>
      <c r="ON217" s="10"/>
      <c r="OO217" s="10"/>
      <c r="OP217" s="10"/>
      <c r="OQ217" s="10"/>
      <c r="OR217" s="10"/>
      <c r="OS217" s="10"/>
      <c r="OT217" s="10"/>
      <c r="OU217" s="10"/>
      <c r="OV217" s="10"/>
      <c r="OW217" s="10"/>
      <c r="OX217" s="10"/>
      <c r="OY217" s="10"/>
      <c r="OZ217" s="10"/>
      <c r="PA217" s="10"/>
      <c r="PB217" s="10"/>
      <c r="PC217" s="10"/>
      <c r="PD217" s="10"/>
      <c r="PE217" s="10"/>
      <c r="PF217" s="10"/>
      <c r="PG217" s="10"/>
      <c r="PH217" s="10"/>
      <c r="PI217" s="10"/>
      <c r="PJ217" s="10"/>
      <c r="PK217" s="10"/>
      <c r="PL217" s="10"/>
      <c r="PM217" s="10"/>
      <c r="PN217" s="10"/>
      <c r="PO217" s="10"/>
      <c r="PP217" s="10"/>
      <c r="PQ217" s="10"/>
      <c r="PR217" s="10"/>
      <c r="PS217" s="10"/>
      <c r="PT217" s="10"/>
      <c r="PU217" s="10"/>
      <c r="PV217" s="10"/>
      <c r="PW217" s="10"/>
      <c r="PX217" s="10"/>
      <c r="PY217" s="10"/>
      <c r="PZ217" s="10"/>
      <c r="QA217" s="10"/>
      <c r="QB217" s="10"/>
      <c r="QC217" s="10"/>
      <c r="QD217" s="10"/>
      <c r="QE217" s="10"/>
      <c r="QF217" s="10"/>
      <c r="QG217" s="10"/>
      <c r="QH217" s="10"/>
      <c r="QI217" s="10"/>
      <c r="QJ217" s="10"/>
      <c r="QK217" s="10"/>
      <c r="QL217" s="10"/>
      <c r="QM217" s="10"/>
      <c r="QN217" s="10"/>
      <c r="QO217" s="10"/>
      <c r="QP217" s="10"/>
      <c r="QQ217" s="10"/>
      <c r="QR217" s="10"/>
      <c r="QS217" s="10"/>
      <c r="QT217" s="10"/>
      <c r="QU217" s="10"/>
      <c r="QV217" s="10"/>
      <c r="QW217" s="10"/>
      <c r="QX217" s="10"/>
      <c r="QY217" s="10"/>
      <c r="QZ217" s="10"/>
      <c r="RA217" s="10"/>
      <c r="RB217" s="10"/>
      <c r="RC217" s="10"/>
      <c r="RD217" s="10"/>
      <c r="RE217" s="10"/>
      <c r="RF217" s="10"/>
      <c r="RG217" s="10"/>
      <c r="RH217" s="10"/>
      <c r="RI217" s="10"/>
      <c r="RJ217" s="10"/>
      <c r="RK217" s="10"/>
      <c r="RL217" s="10"/>
      <c r="RM217" s="10"/>
      <c r="RN217" s="10"/>
      <c r="RO217" s="10"/>
      <c r="RP217" s="10"/>
      <c r="RQ217" s="10"/>
      <c r="RR217" s="10"/>
      <c r="RS217" s="10"/>
      <c r="RT217" s="10"/>
      <c r="RU217" s="10"/>
      <c r="RV217" s="10"/>
      <c r="RW217" s="10"/>
      <c r="RX217" s="10"/>
      <c r="RY217" s="10"/>
      <c r="RZ217" s="10"/>
      <c r="SA217" s="10"/>
      <c r="SB217" s="10"/>
      <c r="SC217" s="10"/>
      <c r="SD217" s="10"/>
      <c r="SE217" s="10"/>
      <c r="SF217" s="10"/>
      <c r="SG217" s="10"/>
      <c r="SH217" s="10"/>
      <c r="SI217" s="10"/>
      <c r="SJ217" s="10"/>
      <c r="SK217" s="10"/>
      <c r="SL217" s="10"/>
      <c r="SM217" s="10"/>
      <c r="SN217" s="10"/>
      <c r="SO217" s="10"/>
      <c r="SP217" s="10"/>
      <c r="SQ217" s="10"/>
      <c r="SR217" s="10"/>
      <c r="SS217" s="10"/>
      <c r="ST217" s="10"/>
      <c r="SU217" s="10"/>
      <c r="SV217" s="10"/>
      <c r="SW217" s="10"/>
      <c r="SX217" s="10"/>
      <c r="SY217" s="10"/>
      <c r="SZ217" s="10"/>
      <c r="TA217" s="10"/>
      <c r="TB217" s="10"/>
      <c r="TC217" s="10"/>
      <c r="TD217" s="10"/>
      <c r="TE217" s="10"/>
      <c r="TF217" s="10"/>
      <c r="TG217" s="10"/>
      <c r="TH217" s="10"/>
      <c r="TI217" s="10"/>
      <c r="TJ217" s="10"/>
      <c r="TK217" s="10"/>
      <c r="TL217" s="10"/>
      <c r="TM217" s="10"/>
      <c r="TN217" s="10"/>
      <c r="TO217" s="10"/>
      <c r="TP217" s="10"/>
      <c r="TQ217" s="10"/>
      <c r="TR217" s="10"/>
      <c r="TS217" s="10"/>
      <c r="TT217" s="10"/>
      <c r="TU217" s="10"/>
      <c r="TV217" s="10"/>
      <c r="TW217" s="10"/>
      <c r="TX217" s="10"/>
      <c r="TY217" s="10"/>
      <c r="TZ217" s="10"/>
      <c r="UA217" s="10"/>
      <c r="UB217" s="10"/>
      <c r="UC217" s="10"/>
      <c r="UD217" s="10"/>
      <c r="UE217" s="10"/>
      <c r="UF217" s="10"/>
      <c r="UG217" s="10"/>
      <c r="UH217" s="10"/>
      <c r="UI217" s="10"/>
      <c r="UJ217" s="10"/>
      <c r="UK217" s="10"/>
      <c r="UL217" s="10"/>
      <c r="UM217" s="10"/>
      <c r="UN217" s="10"/>
      <c r="UO217" s="10"/>
      <c r="UP217" s="10"/>
      <c r="UQ217" s="10"/>
      <c r="UR217" s="10"/>
      <c r="US217" s="10"/>
      <c r="UT217" s="10"/>
      <c r="UU217" s="10"/>
      <c r="UV217" s="10"/>
      <c r="UW217" s="10"/>
      <c r="UX217" s="10"/>
      <c r="UY217" s="10"/>
      <c r="UZ217" s="10"/>
      <c r="VA217" s="10"/>
      <c r="VB217" s="10"/>
      <c r="VC217" s="10"/>
      <c r="VD217" s="10"/>
      <c r="VE217" s="10"/>
      <c r="VF217" s="10"/>
      <c r="VG217" s="10"/>
      <c r="VH217" s="10"/>
      <c r="VI217" s="10"/>
      <c r="VJ217" s="10"/>
      <c r="VK217" s="10"/>
      <c r="VL217" s="10"/>
      <c r="VM217" s="10"/>
      <c r="VN217" s="10"/>
      <c r="VO217" s="10"/>
      <c r="VP217" s="10"/>
      <c r="VQ217" s="10"/>
      <c r="VR217" s="10"/>
      <c r="VS217" s="10"/>
      <c r="VT217" s="10"/>
      <c r="VU217" s="10"/>
      <c r="VV217" s="10"/>
      <c r="VW217" s="10"/>
      <c r="VX217" s="10"/>
      <c r="VY217" s="10"/>
      <c r="VZ217" s="10"/>
      <c r="WA217" s="10"/>
      <c r="WB217" s="10"/>
      <c r="WC217" s="10"/>
      <c r="WD217" s="10"/>
      <c r="WE217" s="10"/>
      <c r="WF217" s="10"/>
      <c r="WG217" s="10"/>
      <c r="WH217" s="10"/>
      <c r="WI217" s="10"/>
      <c r="WJ217" s="10"/>
      <c r="WK217" s="10"/>
      <c r="WL217" s="10"/>
      <c r="WM217" s="10"/>
      <c r="WN217" s="10"/>
      <c r="WO217" s="10"/>
      <c r="WP217" s="10"/>
      <c r="WQ217" s="10"/>
      <c r="WR217" s="10"/>
      <c r="WS217" s="10"/>
      <c r="WT217" s="10"/>
      <c r="WU217" s="10"/>
      <c r="WV217" s="10"/>
      <c r="WW217" s="10"/>
      <c r="WX217" s="10"/>
      <c r="WY217" s="10"/>
      <c r="WZ217" s="10"/>
      <c r="XA217" s="10"/>
      <c r="XB217" s="10"/>
      <c r="XC217" s="10"/>
      <c r="XD217" s="10"/>
      <c r="XE217" s="10"/>
      <c r="XF217" s="10"/>
      <c r="XG217" s="10"/>
      <c r="XH217" s="10"/>
      <c r="XI217" s="10"/>
      <c r="XJ217" s="10"/>
      <c r="XK217" s="10"/>
      <c r="XL217" s="10"/>
      <c r="XM217" s="10"/>
      <c r="XN217" s="10"/>
      <c r="XO217" s="10"/>
      <c r="XP217" s="10"/>
      <c r="XQ217" s="10"/>
      <c r="XR217" s="10"/>
      <c r="XS217" s="10"/>
      <c r="XT217" s="10"/>
      <c r="XU217" s="10"/>
      <c r="XV217" s="10"/>
      <c r="XW217" s="10"/>
      <c r="XX217" s="10"/>
      <c r="XY217" s="10"/>
      <c r="XZ217" s="10"/>
      <c r="YA217" s="10"/>
      <c r="YB217" s="10"/>
      <c r="YC217" s="10"/>
      <c r="YD217" s="10"/>
      <c r="YE217" s="10"/>
      <c r="YF217" s="10"/>
      <c r="YG217" s="10"/>
      <c r="YH217" s="10"/>
      <c r="YI217" s="10"/>
      <c r="YJ217" s="10"/>
      <c r="YK217" s="10"/>
      <c r="YL217" s="10"/>
      <c r="YM217" s="10"/>
      <c r="YN217" s="10"/>
      <c r="YO217" s="10"/>
      <c r="YP217" s="10"/>
      <c r="YQ217" s="10"/>
      <c r="YR217" s="10"/>
      <c r="YS217" s="10"/>
      <c r="YT217" s="10"/>
      <c r="YU217" s="10"/>
      <c r="YV217" s="10"/>
      <c r="YW217" s="10"/>
      <c r="YX217" s="10"/>
      <c r="YY217" s="10"/>
      <c r="YZ217" s="10"/>
      <c r="ZA217" s="10"/>
      <c r="ZB217" s="10"/>
      <c r="ZC217" s="10"/>
      <c r="ZD217" s="10"/>
      <c r="ZE217" s="10"/>
      <c r="ZF217" s="10"/>
      <c r="ZG217" s="10"/>
      <c r="ZH217" s="10"/>
      <c r="ZI217" s="10"/>
      <c r="ZJ217" s="10"/>
      <c r="ZK217" s="10"/>
      <c r="ZL217" s="10"/>
      <c r="ZM217" s="10"/>
      <c r="ZN217" s="10"/>
      <c r="ZO217" s="10"/>
      <c r="ZP217" s="10"/>
      <c r="ZQ217" s="10"/>
      <c r="ZR217" s="10"/>
      <c r="ZS217" s="10"/>
      <c r="ZT217" s="10"/>
      <c r="ZU217" s="10"/>
      <c r="ZV217" s="10"/>
      <c r="ZW217" s="10"/>
      <c r="ZX217" s="10"/>
      <c r="ZY217" s="10"/>
      <c r="ZZ217" s="10"/>
      <c r="AAA217" s="10"/>
      <c r="AAB217" s="10"/>
      <c r="AAC217" s="10"/>
      <c r="AAD217" s="10"/>
      <c r="AAE217" s="10"/>
      <c r="AAF217" s="10"/>
      <c r="AAG217" s="10"/>
      <c r="AAH217" s="10"/>
      <c r="AAI217" s="10"/>
      <c r="AAJ217" s="10"/>
      <c r="AAK217" s="10"/>
      <c r="AAL217" s="10"/>
      <c r="AAM217" s="10"/>
      <c r="AAN217" s="10"/>
      <c r="AAO217" s="10"/>
      <c r="AAP217" s="10"/>
      <c r="AAQ217" s="10"/>
      <c r="AAR217" s="10"/>
      <c r="AAS217" s="10"/>
      <c r="AAT217" s="10"/>
      <c r="AAU217" s="10"/>
      <c r="AAV217" s="10"/>
      <c r="AAW217" s="10"/>
      <c r="AAX217" s="10"/>
      <c r="AAY217" s="10"/>
      <c r="AAZ217" s="10"/>
      <c r="ABA217" s="10"/>
      <c r="ABB217" s="10"/>
      <c r="ABC217" s="10"/>
      <c r="ABD217" s="10"/>
      <c r="ABE217" s="10"/>
      <c r="ABF217" s="10"/>
      <c r="ABG217" s="10"/>
      <c r="ABH217" s="10"/>
      <c r="ABI217" s="10"/>
      <c r="ABJ217" s="10"/>
      <c r="ABK217" s="10"/>
      <c r="ABL217" s="10"/>
      <c r="ABM217" s="10"/>
      <c r="ABN217" s="10"/>
      <c r="ABO217" s="10"/>
      <c r="ABP217" s="10"/>
      <c r="ABQ217" s="10"/>
      <c r="ABR217" s="10"/>
      <c r="ABS217" s="10"/>
      <c r="ABT217" s="10"/>
      <c r="ABU217" s="10"/>
      <c r="ABV217" s="10"/>
      <c r="ABW217" s="10"/>
      <c r="ABX217" s="10"/>
      <c r="ABY217" s="10"/>
      <c r="ABZ217" s="10"/>
      <c r="ACA217" s="10"/>
      <c r="ACB217" s="10"/>
      <c r="ACC217" s="10"/>
      <c r="ACD217" s="10"/>
      <c r="ACE217" s="10"/>
      <c r="ACF217" s="10"/>
      <c r="ACG217" s="10"/>
      <c r="ACH217" s="10"/>
      <c r="ACI217" s="10"/>
      <c r="ACJ217" s="10"/>
      <c r="ACK217" s="10"/>
      <c r="ACL217" s="10"/>
      <c r="ACM217" s="10"/>
      <c r="ACN217" s="10"/>
      <c r="ACO217" s="10"/>
      <c r="ACP217" s="10"/>
      <c r="ACQ217" s="10"/>
      <c r="ACR217" s="10"/>
      <c r="ACS217" s="10"/>
      <c r="ACT217" s="10"/>
      <c r="ACU217" s="10"/>
      <c r="ACV217" s="10"/>
      <c r="ACW217" s="10"/>
      <c r="ACX217" s="10"/>
      <c r="ACY217" s="10"/>
      <c r="ACZ217" s="10"/>
      <c r="ADA217" s="10"/>
    </row>
    <row r="218" spans="1:781" s="106" customFormat="1" ht="15.6" x14ac:dyDescent="0.3">
      <c r="A218" s="63">
        <v>2</v>
      </c>
      <c r="B218" s="69" t="s">
        <v>654</v>
      </c>
      <c r="C218" s="46" t="s">
        <v>66</v>
      </c>
      <c r="D218" s="47"/>
      <c r="E218" s="47"/>
      <c r="F218" s="47"/>
      <c r="G218" s="104"/>
      <c r="H218" s="47">
        <v>1</v>
      </c>
      <c r="I218" s="47" t="s">
        <v>45</v>
      </c>
      <c r="J218" s="47" t="s">
        <v>149</v>
      </c>
      <c r="K218" s="120"/>
      <c r="L218" s="50">
        <v>1981</v>
      </c>
      <c r="M218" s="51">
        <v>29938</v>
      </c>
      <c r="N218" s="52">
        <v>96000</v>
      </c>
      <c r="O218" s="53">
        <v>163</v>
      </c>
      <c r="P218" s="53">
        <v>1</v>
      </c>
      <c r="Q218" s="54" t="s">
        <v>109</v>
      </c>
      <c r="R218" s="55"/>
      <c r="S218" s="130"/>
      <c r="T218" s="57" t="str">
        <f t="shared" si="45"/>
        <v>Coal</v>
      </c>
      <c r="U218" s="130"/>
      <c r="V218" s="130"/>
      <c r="W218" s="130"/>
      <c r="X218" s="130"/>
      <c r="Y218" s="130"/>
      <c r="Z218" s="130"/>
      <c r="AA218" s="130"/>
      <c r="AB218" s="131"/>
      <c r="AC218" s="58">
        <f t="shared" si="44"/>
        <v>5.06154789516058E-2</v>
      </c>
      <c r="AD218" s="58">
        <f t="shared" si="46"/>
        <v>4.1794871794871797</v>
      </c>
      <c r="AE218" s="58">
        <f t="shared" si="47"/>
        <v>7.1428571428571425E-2</v>
      </c>
      <c r="AF218" s="58">
        <f t="shared" si="51"/>
        <v>4.3015312298673569</v>
      </c>
      <c r="AG218" s="59"/>
      <c r="AH218" s="59">
        <f t="shared" si="48"/>
        <v>0</v>
      </c>
      <c r="AI218" s="59">
        <f t="shared" si="49"/>
        <v>4.3015312298673569</v>
      </c>
      <c r="AJ218" s="59">
        <f t="shared" si="50"/>
        <v>0</v>
      </c>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2"/>
      <c r="BI218" s="132"/>
      <c r="BJ218" s="132"/>
      <c r="BK218" s="132"/>
      <c r="BL218" s="132"/>
      <c r="BM218" s="132"/>
      <c r="BN218" s="132"/>
      <c r="BO218" s="132"/>
      <c r="BP218" s="132"/>
      <c r="BQ218" s="132"/>
      <c r="BR218" s="132"/>
      <c r="BS218" s="132"/>
      <c r="BT218" s="132"/>
      <c r="BU218" s="132"/>
      <c r="BV218" s="132"/>
      <c r="BW218" s="132"/>
      <c r="BX218" s="132"/>
      <c r="BY218" s="132"/>
      <c r="BZ218" s="132"/>
      <c r="CA218" s="132"/>
      <c r="CB218" s="132"/>
      <c r="CC218" s="132"/>
      <c r="CD218" s="132"/>
      <c r="CE218" s="132"/>
      <c r="CF218" s="132"/>
      <c r="CG218" s="132"/>
      <c r="CH218" s="132"/>
      <c r="CI218" s="132"/>
      <c r="CJ218" s="132"/>
      <c r="CK218" s="132"/>
      <c r="CL218" s="132"/>
      <c r="CM218" s="132"/>
      <c r="CN218" s="132"/>
      <c r="CO218" s="132"/>
      <c r="CP218" s="132"/>
      <c r="CQ218" s="132"/>
      <c r="CR218" s="132"/>
      <c r="CS218" s="132"/>
      <c r="CT218" s="132"/>
      <c r="CU218" s="132"/>
      <c r="CV218" s="132"/>
      <c r="CW218" s="132"/>
      <c r="CX218" s="132"/>
      <c r="CY218" s="132"/>
      <c r="CZ218" s="132"/>
      <c r="DA218" s="132"/>
      <c r="DB218" s="132"/>
      <c r="DC218" s="132"/>
      <c r="DD218" s="132"/>
      <c r="DE218" s="132"/>
      <c r="DF218" s="132"/>
      <c r="DG218" s="132"/>
      <c r="DH218" s="132"/>
      <c r="DI218" s="132"/>
      <c r="DJ218" s="132"/>
      <c r="DK218" s="132"/>
      <c r="DL218" s="132"/>
      <c r="DM218" s="132"/>
      <c r="DN218" s="132"/>
      <c r="DO218" s="132"/>
      <c r="DP218" s="132"/>
      <c r="DQ218" s="132"/>
      <c r="DR218" s="132"/>
      <c r="DS218" s="132"/>
      <c r="DT218" s="132"/>
      <c r="DU218" s="132"/>
      <c r="DV218" s="132"/>
      <c r="DW218" s="132"/>
      <c r="DX218" s="132"/>
      <c r="DY218" s="132"/>
      <c r="DZ218" s="132"/>
      <c r="EA218" s="132"/>
      <c r="EB218" s="132"/>
      <c r="EC218" s="132"/>
      <c r="ED218" s="132"/>
      <c r="EE218" s="132"/>
      <c r="EF218" s="132"/>
      <c r="EG218" s="132"/>
      <c r="EH218" s="132"/>
      <c r="EI218" s="132"/>
      <c r="EJ218" s="132"/>
      <c r="EK218" s="132"/>
      <c r="EL218" s="132"/>
      <c r="EM218" s="132"/>
      <c r="EN218" s="132"/>
      <c r="EO218" s="132"/>
      <c r="EP218" s="132"/>
      <c r="EQ218" s="132"/>
      <c r="ER218" s="132"/>
      <c r="ES218" s="132"/>
      <c r="ET218" s="132"/>
      <c r="EU218" s="132"/>
      <c r="EV218" s="132"/>
      <c r="EW218" s="132"/>
      <c r="EX218" s="132"/>
      <c r="EY218" s="132"/>
      <c r="EZ218" s="132"/>
      <c r="FA218" s="132"/>
      <c r="FB218" s="132"/>
      <c r="FC218" s="132"/>
      <c r="FD218" s="132"/>
      <c r="FE218" s="132"/>
      <c r="FF218" s="132"/>
      <c r="FG218" s="132"/>
      <c r="FH218" s="132"/>
      <c r="FI218" s="132"/>
      <c r="FJ218" s="132"/>
      <c r="FK218" s="132"/>
      <c r="FL218" s="132"/>
      <c r="FM218" s="132"/>
      <c r="FN218" s="132"/>
      <c r="FO218" s="132"/>
      <c r="FP218" s="132"/>
      <c r="FQ218" s="132"/>
      <c r="FR218" s="132"/>
      <c r="FS218" s="132"/>
      <c r="FT218" s="132"/>
      <c r="FU218" s="132"/>
      <c r="FV218" s="132"/>
      <c r="FW218" s="132"/>
      <c r="FX218" s="132"/>
      <c r="FY218" s="132"/>
      <c r="FZ218" s="132"/>
      <c r="GA218" s="132"/>
      <c r="GB218" s="132"/>
      <c r="GC218" s="132"/>
      <c r="GD218" s="132"/>
      <c r="GE218" s="132"/>
      <c r="GF218" s="132"/>
      <c r="GG218" s="132"/>
      <c r="GH218" s="132"/>
      <c r="GI218" s="132"/>
      <c r="GJ218" s="132"/>
      <c r="GK218" s="132"/>
      <c r="GL218" s="132"/>
      <c r="GM218" s="132"/>
      <c r="GN218" s="132"/>
      <c r="GO218" s="132"/>
      <c r="GP218" s="132"/>
      <c r="GQ218" s="132"/>
      <c r="GR218" s="132"/>
      <c r="GS218" s="132"/>
      <c r="GT218" s="132"/>
      <c r="GU218" s="132"/>
      <c r="GV218" s="132"/>
      <c r="GW218" s="132"/>
      <c r="GX218" s="132"/>
      <c r="GY218" s="132"/>
      <c r="GZ218" s="132"/>
      <c r="HA218" s="132"/>
      <c r="HB218" s="132"/>
      <c r="HC218" s="132"/>
      <c r="HD218" s="132"/>
      <c r="HE218" s="132"/>
      <c r="HF218" s="132"/>
      <c r="HG218" s="132"/>
      <c r="HH218" s="132"/>
      <c r="HI218" s="132"/>
      <c r="HJ218" s="132"/>
      <c r="HK218" s="132"/>
      <c r="HL218" s="132"/>
      <c r="HM218" s="132"/>
      <c r="HN218" s="132"/>
      <c r="HO218" s="132"/>
      <c r="HP218" s="132"/>
      <c r="HQ218" s="132"/>
      <c r="HR218" s="132"/>
      <c r="HS218" s="132"/>
      <c r="HT218" s="132"/>
      <c r="HU218" s="132"/>
      <c r="HV218" s="132"/>
      <c r="HW218" s="132"/>
      <c r="HX218" s="132"/>
      <c r="HY218" s="132"/>
      <c r="HZ218" s="132"/>
      <c r="IA218" s="132"/>
      <c r="IB218" s="132"/>
      <c r="IC218" s="132"/>
      <c r="ID218" s="132"/>
      <c r="IE218" s="132"/>
      <c r="IF218" s="132"/>
      <c r="IG218" s="132"/>
      <c r="IH218" s="132"/>
      <c r="II218" s="132"/>
      <c r="IJ218" s="132"/>
      <c r="IK218" s="132"/>
      <c r="IL218" s="132"/>
      <c r="IM218" s="132"/>
      <c r="IN218" s="132"/>
      <c r="IO218" s="132"/>
      <c r="IP218" s="132"/>
      <c r="IQ218" s="132"/>
      <c r="IR218" s="132"/>
      <c r="IS218" s="132"/>
      <c r="IT218" s="132"/>
      <c r="IU218" s="132"/>
      <c r="IV218" s="132"/>
      <c r="IW218" s="132"/>
      <c r="IX218" s="132"/>
      <c r="IY218" s="132"/>
      <c r="IZ218" s="132"/>
      <c r="JA218" s="132"/>
      <c r="JB218" s="132"/>
      <c r="JC218" s="132"/>
      <c r="JD218" s="132"/>
      <c r="JE218" s="132"/>
      <c r="JF218" s="132"/>
      <c r="JG218" s="132"/>
      <c r="JH218" s="132"/>
      <c r="JI218" s="132"/>
      <c r="JJ218" s="132"/>
      <c r="JK218" s="132"/>
      <c r="JL218" s="132"/>
      <c r="JM218" s="132"/>
      <c r="JN218" s="132"/>
      <c r="JO218" s="132"/>
      <c r="JP218" s="132"/>
      <c r="JQ218" s="132"/>
      <c r="JR218" s="132"/>
      <c r="JS218" s="132"/>
      <c r="JT218" s="132"/>
      <c r="JU218" s="132"/>
      <c r="JV218" s="132"/>
      <c r="JW218" s="132"/>
      <c r="JX218" s="132"/>
      <c r="JY218" s="132"/>
      <c r="JZ218" s="132"/>
      <c r="KA218" s="132"/>
      <c r="KB218" s="132"/>
      <c r="KC218" s="132"/>
      <c r="KD218" s="132"/>
      <c r="KE218" s="132"/>
      <c r="KF218" s="132"/>
      <c r="KG218" s="132"/>
      <c r="KH218" s="132"/>
      <c r="KI218" s="132"/>
      <c r="KJ218" s="132"/>
      <c r="KK218" s="132"/>
      <c r="KL218" s="132"/>
      <c r="KM218" s="132"/>
      <c r="KN218" s="132"/>
      <c r="KO218" s="132"/>
      <c r="KP218" s="132"/>
      <c r="KQ218" s="132"/>
      <c r="KR218" s="132"/>
      <c r="KS218" s="132"/>
      <c r="KT218" s="132"/>
      <c r="KU218" s="132"/>
      <c r="KV218" s="132"/>
      <c r="KW218" s="132"/>
      <c r="KX218" s="132"/>
      <c r="KY218" s="132"/>
      <c r="KZ218" s="132"/>
      <c r="LA218" s="132"/>
      <c r="LB218" s="132"/>
      <c r="LC218" s="132"/>
      <c r="LD218" s="132"/>
      <c r="LE218" s="132"/>
      <c r="LF218" s="132"/>
      <c r="LG218" s="132"/>
      <c r="LH218" s="132"/>
      <c r="LI218" s="132"/>
      <c r="LJ218" s="132"/>
      <c r="LK218" s="132"/>
      <c r="LL218" s="132"/>
      <c r="LM218" s="132"/>
      <c r="LN218" s="132"/>
      <c r="LO218" s="132"/>
      <c r="LP218" s="132"/>
      <c r="LQ218" s="132"/>
      <c r="LR218" s="132"/>
      <c r="LS218" s="132"/>
      <c r="LT218" s="132"/>
      <c r="LU218" s="132"/>
      <c r="LV218" s="132"/>
      <c r="LW218" s="132"/>
      <c r="LX218" s="132"/>
      <c r="LY218" s="132"/>
      <c r="LZ218" s="132"/>
      <c r="MA218" s="132"/>
      <c r="MB218" s="132"/>
      <c r="MC218" s="132"/>
      <c r="MD218" s="132"/>
      <c r="ME218" s="132"/>
      <c r="MF218" s="132"/>
      <c r="MG218" s="132"/>
      <c r="MH218" s="132"/>
      <c r="MI218" s="132"/>
      <c r="MJ218" s="132"/>
      <c r="MK218" s="132"/>
      <c r="ML218" s="132"/>
      <c r="MM218" s="132"/>
      <c r="MN218" s="132"/>
      <c r="MO218" s="132"/>
      <c r="MP218" s="132"/>
      <c r="MQ218" s="132"/>
      <c r="MR218" s="132"/>
      <c r="MS218" s="132"/>
      <c r="MT218" s="132"/>
      <c r="MU218" s="132"/>
      <c r="MV218" s="132"/>
      <c r="MW218" s="132"/>
      <c r="MX218" s="132"/>
      <c r="MY218" s="132"/>
      <c r="MZ218" s="132"/>
      <c r="NA218" s="132"/>
      <c r="NB218" s="132"/>
      <c r="NC218" s="132"/>
      <c r="ND218" s="132"/>
      <c r="NE218" s="132"/>
      <c r="NF218" s="132"/>
      <c r="NG218" s="132"/>
      <c r="NH218" s="132"/>
      <c r="NI218" s="132"/>
      <c r="NJ218" s="132"/>
      <c r="NK218" s="132"/>
      <c r="NL218" s="132"/>
      <c r="NM218" s="132"/>
      <c r="NN218" s="132"/>
      <c r="NO218" s="132"/>
      <c r="NP218" s="132"/>
      <c r="NQ218" s="132"/>
      <c r="NR218" s="132"/>
      <c r="NS218" s="132"/>
      <c r="NT218" s="132"/>
      <c r="NU218" s="132"/>
      <c r="NV218" s="132"/>
      <c r="NW218" s="132"/>
      <c r="NX218" s="132"/>
      <c r="NY218" s="132"/>
      <c r="NZ218" s="132"/>
      <c r="OA218" s="132"/>
      <c r="OB218" s="132"/>
      <c r="OC218" s="132"/>
      <c r="OD218" s="132"/>
      <c r="OE218" s="132"/>
      <c r="OF218" s="132"/>
      <c r="OG218" s="132"/>
      <c r="OH218" s="132"/>
      <c r="OI218" s="132"/>
      <c r="OJ218" s="132"/>
      <c r="OK218" s="132"/>
      <c r="OL218" s="132"/>
      <c r="OM218" s="132"/>
      <c r="ON218" s="132"/>
      <c r="OO218" s="132"/>
      <c r="OP218" s="132"/>
      <c r="OQ218" s="132"/>
      <c r="OR218" s="132"/>
      <c r="OS218" s="132"/>
      <c r="OT218" s="132"/>
      <c r="OU218" s="132"/>
      <c r="OV218" s="132"/>
      <c r="OW218" s="132"/>
      <c r="OX218" s="132"/>
      <c r="OY218" s="132"/>
      <c r="OZ218" s="132"/>
      <c r="PA218" s="132"/>
      <c r="PB218" s="132"/>
      <c r="PC218" s="132"/>
      <c r="PD218" s="132"/>
      <c r="PE218" s="132"/>
      <c r="PF218" s="132"/>
      <c r="PG218" s="132"/>
      <c r="PH218" s="132"/>
      <c r="PI218" s="132"/>
      <c r="PJ218" s="132"/>
      <c r="PK218" s="132"/>
      <c r="PL218" s="132"/>
      <c r="PM218" s="132"/>
      <c r="PN218" s="132"/>
      <c r="PO218" s="132"/>
      <c r="PP218" s="132"/>
      <c r="PQ218" s="132"/>
      <c r="PR218" s="132"/>
      <c r="PS218" s="132"/>
      <c r="PT218" s="132"/>
      <c r="PU218" s="132"/>
      <c r="PV218" s="132"/>
      <c r="PW218" s="132"/>
      <c r="PX218" s="132"/>
      <c r="PY218" s="132"/>
      <c r="PZ218" s="132"/>
      <c r="QA218" s="132"/>
      <c r="QB218" s="132"/>
      <c r="QC218" s="132"/>
      <c r="QD218" s="132"/>
      <c r="QE218" s="132"/>
      <c r="QF218" s="132"/>
      <c r="QG218" s="132"/>
      <c r="QH218" s="132"/>
      <c r="QI218" s="132"/>
      <c r="QJ218" s="132"/>
      <c r="QK218" s="132"/>
      <c r="QL218" s="132"/>
      <c r="QM218" s="132"/>
      <c r="QN218" s="132"/>
      <c r="QO218" s="132"/>
      <c r="QP218" s="132"/>
      <c r="QQ218" s="132"/>
      <c r="QR218" s="132"/>
      <c r="QS218" s="132"/>
      <c r="QT218" s="132"/>
      <c r="QU218" s="132"/>
      <c r="QV218" s="132"/>
      <c r="QW218" s="132"/>
      <c r="QX218" s="132"/>
      <c r="QY218" s="132"/>
      <c r="QZ218" s="132"/>
      <c r="RA218" s="132"/>
      <c r="RB218" s="132"/>
      <c r="RC218" s="132"/>
      <c r="RD218" s="132"/>
      <c r="RE218" s="132"/>
      <c r="RF218" s="132"/>
      <c r="RG218" s="132"/>
      <c r="RH218" s="132"/>
      <c r="RI218" s="132"/>
      <c r="RJ218" s="132"/>
      <c r="RK218" s="132"/>
      <c r="RL218" s="132"/>
      <c r="RM218" s="132"/>
      <c r="RN218" s="132"/>
      <c r="RO218" s="132"/>
      <c r="RP218" s="132"/>
      <c r="RQ218" s="132"/>
      <c r="RR218" s="132"/>
      <c r="RS218" s="132"/>
      <c r="RT218" s="132"/>
      <c r="RU218" s="132"/>
      <c r="RV218" s="132"/>
      <c r="RW218" s="132"/>
      <c r="RX218" s="132"/>
      <c r="RY218" s="132"/>
      <c r="RZ218" s="132"/>
      <c r="SA218" s="132"/>
      <c r="SB218" s="132"/>
      <c r="SC218" s="132"/>
      <c r="SD218" s="132"/>
      <c r="SE218" s="132"/>
      <c r="SF218" s="132"/>
      <c r="SG218" s="132"/>
      <c r="SH218" s="132"/>
      <c r="SI218" s="132"/>
      <c r="SJ218" s="132"/>
      <c r="SK218" s="132"/>
      <c r="SL218" s="132"/>
      <c r="SM218" s="132"/>
      <c r="SN218" s="132"/>
      <c r="SO218" s="132"/>
      <c r="SP218" s="132"/>
      <c r="SQ218" s="132"/>
      <c r="SR218" s="132"/>
      <c r="SS218" s="132"/>
      <c r="ST218" s="132"/>
      <c r="SU218" s="132"/>
      <c r="SV218" s="132"/>
      <c r="SW218" s="132"/>
      <c r="SX218" s="132"/>
      <c r="SY218" s="132"/>
      <c r="SZ218" s="132"/>
      <c r="TA218" s="132"/>
      <c r="TB218" s="132"/>
      <c r="TC218" s="132"/>
      <c r="TD218" s="132"/>
      <c r="TE218" s="132"/>
      <c r="TF218" s="132"/>
      <c r="TG218" s="132"/>
      <c r="TH218" s="132"/>
      <c r="TI218" s="132"/>
      <c r="TJ218" s="132"/>
      <c r="TK218" s="132"/>
      <c r="TL218" s="132"/>
      <c r="TM218" s="132"/>
      <c r="TN218" s="132"/>
      <c r="TO218" s="132"/>
      <c r="TP218" s="132"/>
      <c r="TQ218" s="132"/>
      <c r="TR218" s="132"/>
      <c r="TS218" s="132"/>
      <c r="TT218" s="132"/>
      <c r="TU218" s="132"/>
      <c r="TV218" s="132"/>
      <c r="TW218" s="132"/>
      <c r="TX218" s="132"/>
      <c r="TY218" s="132"/>
      <c r="TZ218" s="132"/>
      <c r="UA218" s="132"/>
      <c r="UB218" s="132"/>
      <c r="UC218" s="132"/>
      <c r="UD218" s="132"/>
      <c r="UE218" s="132"/>
      <c r="UF218" s="132"/>
      <c r="UG218" s="132"/>
      <c r="UH218" s="132"/>
      <c r="UI218" s="132"/>
      <c r="UJ218" s="132"/>
      <c r="UK218" s="132"/>
      <c r="UL218" s="132"/>
      <c r="UM218" s="132"/>
      <c r="UN218" s="132"/>
      <c r="UO218" s="132"/>
      <c r="UP218" s="132"/>
      <c r="UQ218" s="132"/>
      <c r="UR218" s="132"/>
      <c r="US218" s="132"/>
      <c r="UT218" s="132"/>
      <c r="UU218" s="132"/>
      <c r="UV218" s="132"/>
      <c r="UW218" s="132"/>
      <c r="UX218" s="132"/>
      <c r="UY218" s="132"/>
      <c r="UZ218" s="132"/>
      <c r="VA218" s="132"/>
      <c r="VB218" s="132"/>
      <c r="VC218" s="132"/>
      <c r="VD218" s="132"/>
      <c r="VE218" s="132"/>
      <c r="VF218" s="132"/>
      <c r="VG218" s="132"/>
      <c r="VH218" s="132"/>
      <c r="VI218" s="132"/>
      <c r="VJ218" s="132"/>
      <c r="VK218" s="132"/>
      <c r="VL218" s="132"/>
      <c r="VM218" s="132"/>
      <c r="VN218" s="132"/>
      <c r="VO218" s="132"/>
      <c r="VP218" s="132"/>
      <c r="VQ218" s="132"/>
      <c r="VR218" s="132"/>
      <c r="VS218" s="132"/>
      <c r="VT218" s="132"/>
      <c r="VU218" s="132"/>
      <c r="VV218" s="132"/>
      <c r="VW218" s="132"/>
      <c r="VX218" s="132"/>
      <c r="VY218" s="132"/>
      <c r="VZ218" s="132"/>
      <c r="WA218" s="132"/>
      <c r="WB218" s="132"/>
      <c r="WC218" s="132"/>
      <c r="WD218" s="132"/>
      <c r="WE218" s="132"/>
      <c r="WF218" s="132"/>
      <c r="WG218" s="132"/>
      <c r="WH218" s="132"/>
      <c r="WI218" s="132"/>
      <c r="WJ218" s="132"/>
      <c r="WK218" s="132"/>
      <c r="WL218" s="132"/>
      <c r="WM218" s="132"/>
      <c r="WN218" s="132"/>
      <c r="WO218" s="132"/>
      <c r="WP218" s="132"/>
      <c r="WQ218" s="132"/>
      <c r="WR218" s="132"/>
      <c r="WS218" s="132"/>
      <c r="WT218" s="132"/>
      <c r="WU218" s="132"/>
      <c r="WV218" s="132"/>
      <c r="WW218" s="132"/>
      <c r="WX218" s="132"/>
      <c r="WY218" s="132"/>
      <c r="WZ218" s="132"/>
      <c r="XA218" s="132"/>
      <c r="XB218" s="132"/>
      <c r="XC218" s="132"/>
      <c r="XD218" s="132"/>
      <c r="XE218" s="132"/>
      <c r="XF218" s="132"/>
      <c r="XG218" s="132"/>
      <c r="XH218" s="132"/>
      <c r="XI218" s="132"/>
      <c r="XJ218" s="132"/>
      <c r="XK218" s="132"/>
      <c r="XL218" s="132"/>
      <c r="XM218" s="132"/>
      <c r="XN218" s="132"/>
      <c r="XO218" s="132"/>
      <c r="XP218" s="132"/>
      <c r="XQ218" s="132"/>
      <c r="XR218" s="132"/>
      <c r="XS218" s="132"/>
      <c r="XT218" s="132"/>
      <c r="XU218" s="132"/>
      <c r="XV218" s="132"/>
      <c r="XW218" s="132"/>
      <c r="XX218" s="132"/>
      <c r="XY218" s="132"/>
      <c r="XZ218" s="132"/>
      <c r="YA218" s="132"/>
      <c r="YB218" s="132"/>
      <c r="YC218" s="132"/>
      <c r="YD218" s="132"/>
      <c r="YE218" s="132"/>
      <c r="YF218" s="132"/>
      <c r="YG218" s="132"/>
      <c r="YH218" s="132"/>
      <c r="YI218" s="132"/>
      <c r="YJ218" s="132"/>
      <c r="YK218" s="132"/>
      <c r="YL218" s="132"/>
      <c r="YM218" s="132"/>
      <c r="YN218" s="132"/>
      <c r="YO218" s="132"/>
      <c r="YP218" s="132"/>
      <c r="YQ218" s="132"/>
      <c r="YR218" s="132"/>
      <c r="YS218" s="132"/>
      <c r="YT218" s="132"/>
      <c r="YU218" s="132"/>
      <c r="YV218" s="132"/>
      <c r="YW218" s="132"/>
      <c r="YX218" s="132"/>
      <c r="YY218" s="132"/>
      <c r="YZ218" s="132"/>
      <c r="ZA218" s="132"/>
      <c r="ZB218" s="132"/>
      <c r="ZC218" s="132"/>
      <c r="ZD218" s="132"/>
      <c r="ZE218" s="132"/>
      <c r="ZF218" s="132"/>
      <c r="ZG218" s="132"/>
      <c r="ZH218" s="132"/>
      <c r="ZI218" s="132"/>
      <c r="ZJ218" s="132"/>
      <c r="ZK218" s="132"/>
      <c r="ZL218" s="132"/>
      <c r="ZM218" s="132"/>
      <c r="ZN218" s="132"/>
      <c r="ZO218" s="132"/>
      <c r="ZP218" s="132"/>
      <c r="ZQ218" s="132"/>
      <c r="ZR218" s="132"/>
      <c r="ZS218" s="132"/>
      <c r="ZT218" s="132"/>
      <c r="ZU218" s="132"/>
      <c r="ZV218" s="132"/>
      <c r="ZW218" s="132"/>
      <c r="ZX218" s="132"/>
      <c r="ZY218" s="132"/>
      <c r="ZZ218" s="132"/>
      <c r="AAA218" s="132"/>
      <c r="AAB218" s="132"/>
      <c r="AAC218" s="132"/>
      <c r="AAD218" s="132"/>
      <c r="AAE218" s="132"/>
      <c r="AAF218" s="132"/>
      <c r="AAG218" s="132"/>
      <c r="AAH218" s="132"/>
      <c r="AAI218" s="132"/>
      <c r="AAJ218" s="132"/>
      <c r="AAK218" s="132"/>
      <c r="AAL218" s="132"/>
      <c r="AAM218" s="132"/>
      <c r="AAN218" s="132"/>
      <c r="AAO218" s="132"/>
      <c r="AAP218" s="132"/>
      <c r="AAQ218" s="132"/>
      <c r="AAR218" s="132"/>
      <c r="AAS218" s="132"/>
      <c r="AAT218" s="132"/>
      <c r="AAU218" s="132"/>
      <c r="AAV218" s="132"/>
      <c r="AAW218" s="132"/>
      <c r="AAX218" s="132"/>
      <c r="AAY218" s="132"/>
      <c r="AAZ218" s="132"/>
      <c r="ABA218" s="132"/>
      <c r="ABB218" s="132"/>
      <c r="ABC218" s="132"/>
      <c r="ABD218" s="132"/>
      <c r="ABE218" s="132"/>
      <c r="ABF218" s="132"/>
      <c r="ABG218" s="132"/>
      <c r="ABH218" s="132"/>
      <c r="ABI218" s="132"/>
      <c r="ABJ218" s="132"/>
      <c r="ABK218" s="132"/>
      <c r="ABL218" s="132"/>
      <c r="ABM218" s="132"/>
      <c r="ABN218" s="132"/>
      <c r="ABO218" s="132"/>
      <c r="ABP218" s="132"/>
      <c r="ABQ218" s="132"/>
      <c r="ABR218" s="132"/>
      <c r="ABS218" s="132"/>
      <c r="ABT218" s="132"/>
      <c r="ABU218" s="132"/>
      <c r="ABV218" s="132"/>
      <c r="ABW218" s="132"/>
      <c r="ABX218" s="132"/>
      <c r="ABY218" s="132"/>
      <c r="ABZ218" s="132"/>
      <c r="ACA218" s="132"/>
      <c r="ACB218" s="132"/>
      <c r="ACC218" s="132"/>
      <c r="ACD218" s="132"/>
      <c r="ACE218" s="132"/>
      <c r="ACF218" s="132"/>
      <c r="ACG218" s="132"/>
      <c r="ACH218" s="132"/>
      <c r="ACI218" s="132"/>
      <c r="ACJ218" s="132"/>
      <c r="ACK218" s="132"/>
      <c r="ACL218" s="132"/>
      <c r="ACM218" s="132"/>
      <c r="ACN218" s="132"/>
      <c r="ACO218" s="132"/>
      <c r="ACP218" s="132"/>
      <c r="ACQ218" s="132"/>
      <c r="ACR218" s="132"/>
      <c r="ACS218" s="132"/>
      <c r="ACT218" s="132"/>
      <c r="ACU218" s="132"/>
      <c r="ACV218" s="132"/>
      <c r="ACW218" s="132"/>
      <c r="ACX218" s="132"/>
      <c r="ACY218" s="132"/>
      <c r="ACZ218" s="132"/>
      <c r="ADA218" s="132"/>
    </row>
    <row r="219" spans="1:781" s="106" customFormat="1" ht="15.6" x14ac:dyDescent="0.3">
      <c r="A219" s="60">
        <v>3</v>
      </c>
      <c r="B219" s="69" t="s">
        <v>655</v>
      </c>
      <c r="C219" s="46" t="s">
        <v>70</v>
      </c>
      <c r="D219" s="47"/>
      <c r="E219" s="47"/>
      <c r="F219" s="47"/>
      <c r="G219" s="104"/>
      <c r="H219" s="47">
        <v>1</v>
      </c>
      <c r="I219" s="47" t="s">
        <v>81</v>
      </c>
      <c r="J219" s="47" t="s">
        <v>149</v>
      </c>
      <c r="K219" s="120">
        <v>39</v>
      </c>
      <c r="L219" s="50">
        <v>1981</v>
      </c>
      <c r="M219" s="113">
        <v>29677</v>
      </c>
      <c r="N219" s="52"/>
      <c r="O219" s="53"/>
      <c r="P219" s="53"/>
      <c r="Q219" s="54" t="s">
        <v>482</v>
      </c>
      <c r="R219" s="55" t="s">
        <v>656</v>
      </c>
      <c r="S219" s="130" t="s">
        <v>318</v>
      </c>
      <c r="T219" s="57" t="str">
        <f t="shared" si="45"/>
        <v>Au</v>
      </c>
      <c r="U219" s="130">
        <v>8.6999999999999994E-2</v>
      </c>
      <c r="V219" s="130"/>
      <c r="W219" s="130"/>
      <c r="X219" s="130"/>
      <c r="Y219" s="130">
        <v>1936</v>
      </c>
      <c r="Z219" s="130"/>
      <c r="AA219" s="130" t="s">
        <v>657</v>
      </c>
      <c r="AB219" s="131"/>
      <c r="AC219" s="58">
        <f t="shared" si="44"/>
        <v>0</v>
      </c>
      <c r="AD219" s="58">
        <f t="shared" si="46"/>
        <v>0</v>
      </c>
      <c r="AE219" s="58">
        <f t="shared" si="47"/>
        <v>0</v>
      </c>
      <c r="AF219" s="58">
        <f t="shared" si="51"/>
        <v>0</v>
      </c>
      <c r="AG219" s="59"/>
      <c r="AH219" s="59">
        <f t="shared" si="48"/>
        <v>0</v>
      </c>
      <c r="AI219" s="59">
        <f t="shared" si="49"/>
        <v>0</v>
      </c>
      <c r="AJ219" s="59">
        <f t="shared" si="50"/>
        <v>0</v>
      </c>
      <c r="AK219" s="132"/>
      <c r="AL219" s="132"/>
      <c r="AM219" s="132"/>
      <c r="AN219" s="132"/>
      <c r="AO219" s="132"/>
      <c r="AP219" s="132"/>
      <c r="AQ219" s="132"/>
      <c r="AR219" s="132"/>
      <c r="AS219" s="132"/>
      <c r="AT219" s="132"/>
      <c r="AU219" s="132"/>
      <c r="AV219" s="132"/>
      <c r="AW219" s="132"/>
      <c r="AX219" s="132"/>
      <c r="AY219" s="132"/>
      <c r="AZ219" s="132"/>
      <c r="BA219" s="132"/>
      <c r="BB219" s="132"/>
      <c r="BC219" s="132"/>
      <c r="BD219" s="132"/>
      <c r="BE219" s="132"/>
      <c r="BF219" s="132"/>
      <c r="BG219" s="132"/>
      <c r="BH219" s="132"/>
      <c r="BI219" s="132"/>
      <c r="BJ219" s="132"/>
      <c r="BK219" s="132"/>
      <c r="BL219" s="132"/>
      <c r="BM219" s="132"/>
      <c r="BN219" s="132"/>
      <c r="BO219" s="132"/>
      <c r="BP219" s="132"/>
      <c r="BQ219" s="132"/>
      <c r="BR219" s="132"/>
      <c r="BS219" s="132"/>
      <c r="BT219" s="132"/>
      <c r="BU219" s="132"/>
      <c r="BV219" s="132"/>
      <c r="BW219" s="132"/>
      <c r="BX219" s="132"/>
      <c r="BY219" s="132"/>
      <c r="BZ219" s="132"/>
      <c r="CA219" s="132"/>
      <c r="CB219" s="132"/>
      <c r="CC219" s="132"/>
      <c r="CD219" s="132"/>
      <c r="CE219" s="132"/>
      <c r="CF219" s="132"/>
      <c r="CG219" s="132"/>
      <c r="CH219" s="132"/>
      <c r="CI219" s="132"/>
      <c r="CJ219" s="132"/>
      <c r="CK219" s="132"/>
      <c r="CL219" s="132"/>
      <c r="CM219" s="132"/>
      <c r="CN219" s="132"/>
      <c r="CO219" s="132"/>
      <c r="CP219" s="132"/>
      <c r="CQ219" s="132"/>
      <c r="CR219" s="132"/>
      <c r="CS219" s="132"/>
      <c r="CT219" s="132"/>
      <c r="CU219" s="132"/>
      <c r="CV219" s="132"/>
      <c r="CW219" s="132"/>
      <c r="CX219" s="132"/>
      <c r="CY219" s="132"/>
      <c r="CZ219" s="132"/>
      <c r="DA219" s="132"/>
      <c r="DB219" s="132"/>
      <c r="DC219" s="132"/>
      <c r="DD219" s="132"/>
      <c r="DE219" s="132"/>
      <c r="DF219" s="132"/>
      <c r="DG219" s="132"/>
      <c r="DH219" s="132"/>
      <c r="DI219" s="132"/>
      <c r="DJ219" s="132"/>
      <c r="DK219" s="132"/>
      <c r="DL219" s="132"/>
      <c r="DM219" s="132"/>
      <c r="DN219" s="132"/>
      <c r="DO219" s="132"/>
      <c r="DP219" s="132"/>
      <c r="DQ219" s="132"/>
      <c r="DR219" s="132"/>
      <c r="DS219" s="132"/>
      <c r="DT219" s="132"/>
      <c r="DU219" s="132"/>
      <c r="DV219" s="132"/>
      <c r="DW219" s="132"/>
      <c r="DX219" s="132"/>
      <c r="DY219" s="132"/>
      <c r="DZ219" s="132"/>
      <c r="EA219" s="132"/>
      <c r="EB219" s="132"/>
      <c r="EC219" s="132"/>
      <c r="ED219" s="132"/>
      <c r="EE219" s="132"/>
      <c r="EF219" s="132"/>
      <c r="EG219" s="132"/>
      <c r="EH219" s="132"/>
      <c r="EI219" s="132"/>
      <c r="EJ219" s="132"/>
      <c r="EK219" s="132"/>
      <c r="EL219" s="132"/>
      <c r="EM219" s="132"/>
      <c r="EN219" s="132"/>
      <c r="EO219" s="132"/>
      <c r="EP219" s="132"/>
      <c r="EQ219" s="132"/>
      <c r="ER219" s="132"/>
      <c r="ES219" s="132"/>
      <c r="ET219" s="132"/>
      <c r="EU219" s="132"/>
      <c r="EV219" s="132"/>
      <c r="EW219" s="132"/>
      <c r="EX219" s="132"/>
      <c r="EY219" s="132"/>
      <c r="EZ219" s="132"/>
      <c r="FA219" s="132"/>
      <c r="FB219" s="132"/>
      <c r="FC219" s="132"/>
      <c r="FD219" s="132"/>
      <c r="FE219" s="132"/>
      <c r="FF219" s="132"/>
      <c r="FG219" s="132"/>
      <c r="FH219" s="132"/>
      <c r="FI219" s="132"/>
      <c r="FJ219" s="132"/>
      <c r="FK219" s="132"/>
      <c r="FL219" s="132"/>
      <c r="FM219" s="132"/>
      <c r="FN219" s="132"/>
      <c r="FO219" s="132"/>
      <c r="FP219" s="132"/>
      <c r="FQ219" s="132"/>
      <c r="FR219" s="132"/>
      <c r="FS219" s="132"/>
      <c r="FT219" s="132"/>
      <c r="FU219" s="132"/>
      <c r="FV219" s="132"/>
      <c r="FW219" s="132"/>
      <c r="FX219" s="132"/>
      <c r="FY219" s="132"/>
      <c r="FZ219" s="132"/>
      <c r="GA219" s="132"/>
      <c r="GB219" s="132"/>
      <c r="GC219" s="132"/>
      <c r="GD219" s="132"/>
      <c r="GE219" s="132"/>
      <c r="GF219" s="132"/>
      <c r="GG219" s="132"/>
      <c r="GH219" s="132"/>
      <c r="GI219" s="132"/>
      <c r="GJ219" s="132"/>
      <c r="GK219" s="132"/>
      <c r="GL219" s="132"/>
      <c r="GM219" s="132"/>
      <c r="GN219" s="132"/>
      <c r="GO219" s="132"/>
      <c r="GP219" s="132"/>
      <c r="GQ219" s="132"/>
      <c r="GR219" s="132"/>
      <c r="GS219" s="132"/>
      <c r="GT219" s="132"/>
      <c r="GU219" s="132"/>
      <c r="GV219" s="132"/>
      <c r="GW219" s="132"/>
      <c r="GX219" s="132"/>
      <c r="GY219" s="132"/>
      <c r="GZ219" s="132"/>
      <c r="HA219" s="132"/>
      <c r="HB219" s="132"/>
      <c r="HC219" s="132"/>
      <c r="HD219" s="132"/>
      <c r="HE219" s="132"/>
      <c r="HF219" s="132"/>
      <c r="HG219" s="132"/>
      <c r="HH219" s="132"/>
      <c r="HI219" s="132"/>
      <c r="HJ219" s="132"/>
      <c r="HK219" s="132"/>
      <c r="HL219" s="132"/>
      <c r="HM219" s="132"/>
      <c r="HN219" s="132"/>
      <c r="HO219" s="132"/>
      <c r="HP219" s="132"/>
      <c r="HQ219" s="132"/>
      <c r="HR219" s="132"/>
      <c r="HS219" s="132"/>
      <c r="HT219" s="132"/>
      <c r="HU219" s="132"/>
      <c r="HV219" s="132"/>
      <c r="HW219" s="132"/>
      <c r="HX219" s="132"/>
      <c r="HY219" s="132"/>
      <c r="HZ219" s="132"/>
      <c r="IA219" s="132"/>
      <c r="IB219" s="132"/>
      <c r="IC219" s="132"/>
      <c r="ID219" s="132"/>
      <c r="IE219" s="132"/>
      <c r="IF219" s="132"/>
      <c r="IG219" s="132"/>
      <c r="IH219" s="132"/>
      <c r="II219" s="132"/>
      <c r="IJ219" s="132"/>
      <c r="IK219" s="132"/>
      <c r="IL219" s="132"/>
      <c r="IM219" s="132"/>
      <c r="IN219" s="132"/>
      <c r="IO219" s="132"/>
      <c r="IP219" s="132"/>
      <c r="IQ219" s="132"/>
      <c r="IR219" s="132"/>
      <c r="IS219" s="132"/>
      <c r="IT219" s="132"/>
      <c r="IU219" s="132"/>
      <c r="IV219" s="132"/>
      <c r="IW219" s="132"/>
      <c r="IX219" s="132"/>
      <c r="IY219" s="132"/>
      <c r="IZ219" s="132"/>
      <c r="JA219" s="132"/>
      <c r="JB219" s="132"/>
      <c r="JC219" s="132"/>
      <c r="JD219" s="132"/>
      <c r="JE219" s="132"/>
      <c r="JF219" s="132"/>
      <c r="JG219" s="132"/>
      <c r="JH219" s="132"/>
      <c r="JI219" s="132"/>
      <c r="JJ219" s="132"/>
      <c r="JK219" s="132"/>
      <c r="JL219" s="132"/>
      <c r="JM219" s="132"/>
      <c r="JN219" s="132"/>
      <c r="JO219" s="132"/>
      <c r="JP219" s="132"/>
      <c r="JQ219" s="132"/>
      <c r="JR219" s="132"/>
      <c r="JS219" s="132"/>
      <c r="JT219" s="132"/>
      <c r="JU219" s="132"/>
      <c r="JV219" s="132"/>
      <c r="JW219" s="132"/>
      <c r="JX219" s="132"/>
      <c r="JY219" s="132"/>
      <c r="JZ219" s="132"/>
      <c r="KA219" s="132"/>
      <c r="KB219" s="132"/>
      <c r="KC219" s="132"/>
      <c r="KD219" s="132"/>
      <c r="KE219" s="132"/>
      <c r="KF219" s="132"/>
      <c r="KG219" s="132"/>
      <c r="KH219" s="132"/>
      <c r="KI219" s="132"/>
      <c r="KJ219" s="132"/>
      <c r="KK219" s="132"/>
      <c r="KL219" s="132"/>
      <c r="KM219" s="132"/>
      <c r="KN219" s="132"/>
      <c r="KO219" s="132"/>
      <c r="KP219" s="132"/>
      <c r="KQ219" s="132"/>
      <c r="KR219" s="132"/>
      <c r="KS219" s="132"/>
      <c r="KT219" s="132"/>
      <c r="KU219" s="132"/>
      <c r="KV219" s="132"/>
      <c r="KW219" s="132"/>
      <c r="KX219" s="132"/>
      <c r="KY219" s="132"/>
      <c r="KZ219" s="132"/>
      <c r="LA219" s="132"/>
      <c r="LB219" s="132"/>
      <c r="LC219" s="132"/>
      <c r="LD219" s="132"/>
      <c r="LE219" s="132"/>
      <c r="LF219" s="132"/>
      <c r="LG219" s="132"/>
      <c r="LH219" s="132"/>
      <c r="LI219" s="132"/>
      <c r="LJ219" s="132"/>
      <c r="LK219" s="132"/>
      <c r="LL219" s="132"/>
      <c r="LM219" s="132"/>
      <c r="LN219" s="132"/>
      <c r="LO219" s="132"/>
      <c r="LP219" s="132"/>
      <c r="LQ219" s="132"/>
      <c r="LR219" s="132"/>
      <c r="LS219" s="132"/>
      <c r="LT219" s="132"/>
      <c r="LU219" s="132"/>
      <c r="LV219" s="132"/>
      <c r="LW219" s="132"/>
      <c r="LX219" s="132"/>
      <c r="LY219" s="132"/>
      <c r="LZ219" s="132"/>
      <c r="MA219" s="132"/>
      <c r="MB219" s="132"/>
      <c r="MC219" s="132"/>
      <c r="MD219" s="132"/>
      <c r="ME219" s="132"/>
      <c r="MF219" s="132"/>
      <c r="MG219" s="132"/>
      <c r="MH219" s="132"/>
      <c r="MI219" s="132"/>
      <c r="MJ219" s="132"/>
      <c r="MK219" s="132"/>
      <c r="ML219" s="132"/>
      <c r="MM219" s="132"/>
      <c r="MN219" s="132"/>
      <c r="MO219" s="132"/>
      <c r="MP219" s="132"/>
      <c r="MQ219" s="132"/>
      <c r="MR219" s="132"/>
      <c r="MS219" s="132"/>
      <c r="MT219" s="132"/>
      <c r="MU219" s="132"/>
      <c r="MV219" s="132"/>
      <c r="MW219" s="132"/>
      <c r="MX219" s="132"/>
      <c r="MY219" s="132"/>
      <c r="MZ219" s="132"/>
      <c r="NA219" s="132"/>
      <c r="NB219" s="132"/>
      <c r="NC219" s="132"/>
      <c r="ND219" s="132"/>
      <c r="NE219" s="132"/>
      <c r="NF219" s="132"/>
      <c r="NG219" s="132"/>
      <c r="NH219" s="132"/>
      <c r="NI219" s="132"/>
      <c r="NJ219" s="132"/>
      <c r="NK219" s="132"/>
      <c r="NL219" s="132"/>
      <c r="NM219" s="132"/>
      <c r="NN219" s="132"/>
      <c r="NO219" s="132"/>
      <c r="NP219" s="132"/>
      <c r="NQ219" s="132"/>
      <c r="NR219" s="132"/>
      <c r="NS219" s="132"/>
      <c r="NT219" s="132"/>
      <c r="NU219" s="132"/>
      <c r="NV219" s="132"/>
      <c r="NW219" s="132"/>
      <c r="NX219" s="132"/>
      <c r="NY219" s="132"/>
      <c r="NZ219" s="132"/>
      <c r="OA219" s="132"/>
      <c r="OB219" s="132"/>
      <c r="OC219" s="132"/>
      <c r="OD219" s="132"/>
      <c r="OE219" s="132"/>
      <c r="OF219" s="132"/>
      <c r="OG219" s="132"/>
      <c r="OH219" s="132"/>
      <c r="OI219" s="132"/>
      <c r="OJ219" s="132"/>
      <c r="OK219" s="132"/>
      <c r="OL219" s="132"/>
      <c r="OM219" s="132"/>
      <c r="ON219" s="132"/>
      <c r="OO219" s="132"/>
      <c r="OP219" s="132"/>
      <c r="OQ219" s="132"/>
      <c r="OR219" s="132"/>
      <c r="OS219" s="132"/>
      <c r="OT219" s="132"/>
      <c r="OU219" s="132"/>
      <c r="OV219" s="132"/>
      <c r="OW219" s="132"/>
      <c r="OX219" s="132"/>
      <c r="OY219" s="132"/>
      <c r="OZ219" s="132"/>
      <c r="PA219" s="132"/>
      <c r="PB219" s="132"/>
      <c r="PC219" s="132"/>
      <c r="PD219" s="132"/>
      <c r="PE219" s="132"/>
      <c r="PF219" s="132"/>
      <c r="PG219" s="132"/>
      <c r="PH219" s="132"/>
      <c r="PI219" s="132"/>
      <c r="PJ219" s="132"/>
      <c r="PK219" s="132"/>
      <c r="PL219" s="132"/>
      <c r="PM219" s="132"/>
      <c r="PN219" s="132"/>
      <c r="PO219" s="132"/>
      <c r="PP219" s="132"/>
      <c r="PQ219" s="132"/>
      <c r="PR219" s="132"/>
      <c r="PS219" s="132"/>
      <c r="PT219" s="132"/>
      <c r="PU219" s="132"/>
      <c r="PV219" s="132"/>
      <c r="PW219" s="132"/>
      <c r="PX219" s="132"/>
      <c r="PY219" s="132"/>
      <c r="PZ219" s="132"/>
      <c r="QA219" s="132"/>
      <c r="QB219" s="132"/>
      <c r="QC219" s="132"/>
      <c r="QD219" s="132"/>
      <c r="QE219" s="132"/>
      <c r="QF219" s="132"/>
      <c r="QG219" s="132"/>
      <c r="QH219" s="132"/>
      <c r="QI219" s="132"/>
      <c r="QJ219" s="132"/>
      <c r="QK219" s="132"/>
      <c r="QL219" s="132"/>
      <c r="QM219" s="132"/>
      <c r="QN219" s="132"/>
      <c r="QO219" s="132"/>
      <c r="QP219" s="132"/>
      <c r="QQ219" s="132"/>
      <c r="QR219" s="132"/>
      <c r="QS219" s="132"/>
      <c r="QT219" s="132"/>
      <c r="QU219" s="132"/>
      <c r="QV219" s="132"/>
      <c r="QW219" s="132"/>
      <c r="QX219" s="132"/>
      <c r="QY219" s="132"/>
      <c r="QZ219" s="132"/>
      <c r="RA219" s="132"/>
      <c r="RB219" s="132"/>
      <c r="RC219" s="132"/>
      <c r="RD219" s="132"/>
      <c r="RE219" s="132"/>
      <c r="RF219" s="132"/>
      <c r="RG219" s="132"/>
      <c r="RH219" s="132"/>
      <c r="RI219" s="132"/>
      <c r="RJ219" s="132"/>
      <c r="RK219" s="132"/>
      <c r="RL219" s="132"/>
      <c r="RM219" s="132"/>
      <c r="RN219" s="132"/>
      <c r="RO219" s="132"/>
      <c r="RP219" s="132"/>
      <c r="RQ219" s="132"/>
      <c r="RR219" s="132"/>
      <c r="RS219" s="132"/>
      <c r="RT219" s="132"/>
      <c r="RU219" s="132"/>
      <c r="RV219" s="132"/>
      <c r="RW219" s="132"/>
      <c r="RX219" s="132"/>
      <c r="RY219" s="132"/>
      <c r="RZ219" s="132"/>
      <c r="SA219" s="132"/>
      <c r="SB219" s="132"/>
      <c r="SC219" s="132"/>
      <c r="SD219" s="132"/>
      <c r="SE219" s="132"/>
      <c r="SF219" s="132"/>
      <c r="SG219" s="132"/>
      <c r="SH219" s="132"/>
      <c r="SI219" s="132"/>
      <c r="SJ219" s="132"/>
      <c r="SK219" s="132"/>
      <c r="SL219" s="132"/>
      <c r="SM219" s="132"/>
      <c r="SN219" s="132"/>
      <c r="SO219" s="132"/>
      <c r="SP219" s="132"/>
      <c r="SQ219" s="132"/>
      <c r="SR219" s="132"/>
      <c r="SS219" s="132"/>
      <c r="ST219" s="132"/>
      <c r="SU219" s="132"/>
      <c r="SV219" s="132"/>
      <c r="SW219" s="132"/>
      <c r="SX219" s="132"/>
      <c r="SY219" s="132"/>
      <c r="SZ219" s="132"/>
      <c r="TA219" s="132"/>
      <c r="TB219" s="132"/>
      <c r="TC219" s="132"/>
      <c r="TD219" s="132"/>
      <c r="TE219" s="132"/>
      <c r="TF219" s="132"/>
      <c r="TG219" s="132"/>
      <c r="TH219" s="132"/>
      <c r="TI219" s="132"/>
      <c r="TJ219" s="132"/>
      <c r="TK219" s="132"/>
      <c r="TL219" s="132"/>
      <c r="TM219" s="132"/>
      <c r="TN219" s="132"/>
      <c r="TO219" s="132"/>
      <c r="TP219" s="132"/>
      <c r="TQ219" s="132"/>
      <c r="TR219" s="132"/>
      <c r="TS219" s="132"/>
      <c r="TT219" s="132"/>
      <c r="TU219" s="132"/>
      <c r="TV219" s="132"/>
      <c r="TW219" s="132"/>
      <c r="TX219" s="132"/>
      <c r="TY219" s="132"/>
      <c r="TZ219" s="132"/>
      <c r="UA219" s="132"/>
      <c r="UB219" s="132"/>
      <c r="UC219" s="132"/>
      <c r="UD219" s="132"/>
      <c r="UE219" s="132"/>
      <c r="UF219" s="132"/>
      <c r="UG219" s="132"/>
      <c r="UH219" s="132"/>
      <c r="UI219" s="132"/>
      <c r="UJ219" s="132"/>
      <c r="UK219" s="132"/>
      <c r="UL219" s="132"/>
      <c r="UM219" s="132"/>
      <c r="UN219" s="132"/>
      <c r="UO219" s="132"/>
      <c r="UP219" s="132"/>
      <c r="UQ219" s="132"/>
      <c r="UR219" s="132"/>
      <c r="US219" s="132"/>
      <c r="UT219" s="132"/>
      <c r="UU219" s="132"/>
      <c r="UV219" s="132"/>
      <c r="UW219" s="132"/>
      <c r="UX219" s="132"/>
      <c r="UY219" s="132"/>
      <c r="UZ219" s="132"/>
      <c r="VA219" s="132"/>
      <c r="VB219" s="132"/>
      <c r="VC219" s="132"/>
      <c r="VD219" s="132"/>
      <c r="VE219" s="132"/>
      <c r="VF219" s="132"/>
      <c r="VG219" s="132"/>
      <c r="VH219" s="132"/>
      <c r="VI219" s="132"/>
      <c r="VJ219" s="132"/>
      <c r="VK219" s="132"/>
      <c r="VL219" s="132"/>
      <c r="VM219" s="132"/>
      <c r="VN219" s="132"/>
      <c r="VO219" s="132"/>
      <c r="VP219" s="132"/>
      <c r="VQ219" s="132"/>
      <c r="VR219" s="132"/>
      <c r="VS219" s="132"/>
      <c r="VT219" s="132"/>
      <c r="VU219" s="132"/>
      <c r="VV219" s="132"/>
      <c r="VW219" s="132"/>
      <c r="VX219" s="132"/>
      <c r="VY219" s="132"/>
      <c r="VZ219" s="132"/>
      <c r="WA219" s="132"/>
      <c r="WB219" s="132"/>
      <c r="WC219" s="132"/>
      <c r="WD219" s="132"/>
      <c r="WE219" s="132"/>
      <c r="WF219" s="132"/>
      <c r="WG219" s="132"/>
      <c r="WH219" s="132"/>
      <c r="WI219" s="132"/>
      <c r="WJ219" s="132"/>
      <c r="WK219" s="132"/>
      <c r="WL219" s="132"/>
      <c r="WM219" s="132"/>
      <c r="WN219" s="132"/>
      <c r="WO219" s="132"/>
      <c r="WP219" s="132"/>
      <c r="WQ219" s="132"/>
      <c r="WR219" s="132"/>
      <c r="WS219" s="132"/>
      <c r="WT219" s="132"/>
      <c r="WU219" s="132"/>
      <c r="WV219" s="132"/>
      <c r="WW219" s="132"/>
      <c r="WX219" s="132"/>
      <c r="WY219" s="132"/>
      <c r="WZ219" s="132"/>
      <c r="XA219" s="132"/>
      <c r="XB219" s="132"/>
      <c r="XC219" s="132"/>
      <c r="XD219" s="132"/>
      <c r="XE219" s="132"/>
      <c r="XF219" s="132"/>
      <c r="XG219" s="132"/>
      <c r="XH219" s="132"/>
      <c r="XI219" s="132"/>
      <c r="XJ219" s="132"/>
      <c r="XK219" s="132"/>
      <c r="XL219" s="132"/>
      <c r="XM219" s="132"/>
      <c r="XN219" s="132"/>
      <c r="XO219" s="132"/>
      <c r="XP219" s="132"/>
      <c r="XQ219" s="132"/>
      <c r="XR219" s="132"/>
      <c r="XS219" s="132"/>
      <c r="XT219" s="132"/>
      <c r="XU219" s="132"/>
      <c r="XV219" s="132"/>
      <c r="XW219" s="132"/>
      <c r="XX219" s="132"/>
      <c r="XY219" s="132"/>
      <c r="XZ219" s="132"/>
      <c r="YA219" s="132"/>
      <c r="YB219" s="132"/>
      <c r="YC219" s="132"/>
      <c r="YD219" s="132"/>
      <c r="YE219" s="132"/>
      <c r="YF219" s="132"/>
      <c r="YG219" s="132"/>
      <c r="YH219" s="132"/>
      <c r="YI219" s="132"/>
      <c r="YJ219" s="132"/>
      <c r="YK219" s="132"/>
      <c r="YL219" s="132"/>
      <c r="YM219" s="132"/>
      <c r="YN219" s="132"/>
      <c r="YO219" s="132"/>
      <c r="YP219" s="132"/>
      <c r="YQ219" s="132"/>
      <c r="YR219" s="132"/>
      <c r="YS219" s="132"/>
      <c r="YT219" s="132"/>
      <c r="YU219" s="132"/>
      <c r="YV219" s="132"/>
      <c r="YW219" s="132"/>
      <c r="YX219" s="132"/>
      <c r="YY219" s="132"/>
      <c r="YZ219" s="132"/>
      <c r="ZA219" s="132"/>
      <c r="ZB219" s="132"/>
      <c r="ZC219" s="132"/>
      <c r="ZD219" s="132"/>
      <c r="ZE219" s="132"/>
      <c r="ZF219" s="132"/>
      <c r="ZG219" s="132"/>
      <c r="ZH219" s="132"/>
      <c r="ZI219" s="132"/>
      <c r="ZJ219" s="132"/>
      <c r="ZK219" s="132"/>
      <c r="ZL219" s="132"/>
      <c r="ZM219" s="132"/>
      <c r="ZN219" s="132"/>
      <c r="ZO219" s="132"/>
      <c r="ZP219" s="132"/>
      <c r="ZQ219" s="132"/>
      <c r="ZR219" s="132"/>
      <c r="ZS219" s="132"/>
      <c r="ZT219" s="132"/>
      <c r="ZU219" s="132"/>
      <c r="ZV219" s="132"/>
      <c r="ZW219" s="132"/>
      <c r="ZX219" s="132"/>
      <c r="ZY219" s="132"/>
      <c r="ZZ219" s="132"/>
      <c r="AAA219" s="132"/>
      <c r="AAB219" s="132"/>
      <c r="AAC219" s="132"/>
      <c r="AAD219" s="132"/>
      <c r="AAE219" s="132"/>
      <c r="AAF219" s="132"/>
      <c r="AAG219" s="132"/>
      <c r="AAH219" s="132"/>
      <c r="AAI219" s="132"/>
      <c r="AAJ219" s="132"/>
      <c r="AAK219" s="132"/>
      <c r="AAL219" s="132"/>
      <c r="AAM219" s="132"/>
      <c r="AAN219" s="132"/>
      <c r="AAO219" s="132"/>
      <c r="AAP219" s="132"/>
      <c r="AAQ219" s="132"/>
      <c r="AAR219" s="132"/>
      <c r="AAS219" s="132"/>
      <c r="AAT219" s="132"/>
      <c r="AAU219" s="132"/>
      <c r="AAV219" s="132"/>
      <c r="AAW219" s="132"/>
      <c r="AAX219" s="132"/>
      <c r="AAY219" s="132"/>
      <c r="AAZ219" s="132"/>
      <c r="ABA219" s="132"/>
      <c r="ABB219" s="132"/>
      <c r="ABC219" s="132"/>
      <c r="ABD219" s="132"/>
      <c r="ABE219" s="132"/>
      <c r="ABF219" s="132"/>
      <c r="ABG219" s="132"/>
      <c r="ABH219" s="132"/>
      <c r="ABI219" s="132"/>
      <c r="ABJ219" s="132"/>
      <c r="ABK219" s="132"/>
      <c r="ABL219" s="132"/>
      <c r="ABM219" s="132"/>
      <c r="ABN219" s="132"/>
      <c r="ABO219" s="132"/>
      <c r="ABP219" s="132"/>
      <c r="ABQ219" s="132"/>
      <c r="ABR219" s="132"/>
      <c r="ABS219" s="132"/>
      <c r="ABT219" s="132"/>
      <c r="ABU219" s="132"/>
      <c r="ABV219" s="132"/>
      <c r="ABW219" s="132"/>
      <c r="ABX219" s="132"/>
      <c r="ABY219" s="132"/>
      <c r="ABZ219" s="132"/>
      <c r="ACA219" s="132"/>
      <c r="ACB219" s="132"/>
      <c r="ACC219" s="132"/>
      <c r="ACD219" s="132"/>
      <c r="ACE219" s="132"/>
      <c r="ACF219" s="132"/>
      <c r="ACG219" s="132"/>
      <c r="ACH219" s="132"/>
      <c r="ACI219" s="132"/>
      <c r="ACJ219" s="132"/>
      <c r="ACK219" s="132"/>
      <c r="ACL219" s="132"/>
      <c r="ACM219" s="132"/>
      <c r="ACN219" s="132"/>
      <c r="ACO219" s="132"/>
      <c r="ACP219" s="132"/>
      <c r="ACQ219" s="132"/>
      <c r="ACR219" s="132"/>
      <c r="ACS219" s="132"/>
      <c r="ACT219" s="132"/>
      <c r="ACU219" s="132"/>
      <c r="ACV219" s="132"/>
      <c r="ACW219" s="132"/>
      <c r="ACX219" s="132"/>
      <c r="ACY219" s="132"/>
      <c r="ACZ219" s="132"/>
      <c r="ADA219" s="132"/>
    </row>
    <row r="220" spans="1:781" s="106" customFormat="1" ht="15.6" x14ac:dyDescent="0.3">
      <c r="A220" s="82">
        <v>1</v>
      </c>
      <c r="B220" s="69" t="s">
        <v>658</v>
      </c>
      <c r="C220" s="46" t="s">
        <v>55</v>
      </c>
      <c r="D220" s="47" t="s">
        <v>117</v>
      </c>
      <c r="E220" s="47" t="s">
        <v>302</v>
      </c>
      <c r="F220" s="47">
        <v>25</v>
      </c>
      <c r="G220" s="104">
        <v>27000000</v>
      </c>
      <c r="H220" s="47">
        <v>1</v>
      </c>
      <c r="I220" s="47" t="s">
        <v>45</v>
      </c>
      <c r="J220" s="47" t="s">
        <v>75</v>
      </c>
      <c r="K220" s="120">
        <v>211</v>
      </c>
      <c r="L220" s="50">
        <v>1981</v>
      </c>
      <c r="M220" s="51">
        <v>29606</v>
      </c>
      <c r="N220" s="52">
        <v>3500000</v>
      </c>
      <c r="O220" s="53">
        <v>1.3</v>
      </c>
      <c r="P220" s="53"/>
      <c r="Q220" s="54" t="s">
        <v>415</v>
      </c>
      <c r="R220" s="55"/>
      <c r="S220" s="56"/>
      <c r="T220" s="57" t="str">
        <f t="shared" si="45"/>
        <v>Fe</v>
      </c>
      <c r="U220" s="56"/>
      <c r="V220" s="56"/>
      <c r="W220" s="56"/>
      <c r="X220" s="56"/>
      <c r="Y220" s="56"/>
      <c r="Z220" s="56"/>
      <c r="AA220" s="56"/>
      <c r="AB220" s="10"/>
      <c r="AC220" s="58">
        <f t="shared" si="44"/>
        <v>1.8453560034439616</v>
      </c>
      <c r="AD220" s="58">
        <f t="shared" si="46"/>
        <v>3.3333333333333333E-2</v>
      </c>
      <c r="AE220" s="58">
        <f t="shared" si="47"/>
        <v>0</v>
      </c>
      <c r="AF220" s="58">
        <f t="shared" si="51"/>
        <v>1.878689336777295</v>
      </c>
      <c r="AG220" s="59"/>
      <c r="AH220" s="59">
        <f t="shared" si="48"/>
        <v>1.878689336777295</v>
      </c>
      <c r="AI220" s="59">
        <f t="shared" si="49"/>
        <v>0</v>
      </c>
      <c r="AJ220" s="59">
        <f t="shared" si="50"/>
        <v>0</v>
      </c>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c r="IW220" s="10"/>
      <c r="IX220" s="10"/>
      <c r="IY220" s="10"/>
      <c r="IZ220" s="10"/>
      <c r="JA220" s="10"/>
      <c r="JB220" s="10"/>
      <c r="JC220" s="10"/>
      <c r="JD220" s="10"/>
      <c r="JE220" s="10"/>
      <c r="JF220" s="10"/>
      <c r="JG220" s="10"/>
      <c r="JH220" s="10"/>
      <c r="JI220" s="10"/>
      <c r="JJ220" s="10"/>
      <c r="JK220" s="10"/>
      <c r="JL220" s="10"/>
      <c r="JM220" s="10"/>
      <c r="JN220" s="10"/>
      <c r="JO220" s="10"/>
      <c r="JP220" s="10"/>
      <c r="JQ220" s="10"/>
      <c r="JR220" s="10"/>
      <c r="JS220" s="10"/>
      <c r="JT220" s="10"/>
      <c r="JU220" s="10"/>
      <c r="JV220" s="10"/>
      <c r="JW220" s="10"/>
      <c r="JX220" s="10"/>
      <c r="JY220" s="10"/>
      <c r="JZ220" s="10"/>
      <c r="KA220" s="10"/>
      <c r="KB220" s="10"/>
      <c r="KC220" s="10"/>
      <c r="KD220" s="10"/>
      <c r="KE220" s="10"/>
      <c r="KF220" s="10"/>
      <c r="KG220" s="10"/>
      <c r="KH220" s="10"/>
      <c r="KI220" s="10"/>
      <c r="KJ220" s="10"/>
      <c r="KK220" s="10"/>
      <c r="KL220" s="10"/>
      <c r="KM220" s="10"/>
      <c r="KN220" s="10"/>
      <c r="KO220" s="10"/>
      <c r="KP220" s="10"/>
      <c r="KQ220" s="10"/>
      <c r="KR220" s="10"/>
      <c r="KS220" s="10"/>
      <c r="KT220" s="10"/>
      <c r="KU220" s="10"/>
      <c r="KV220" s="10"/>
      <c r="KW220" s="10"/>
      <c r="KX220" s="10"/>
      <c r="KY220" s="10"/>
      <c r="KZ220" s="10"/>
      <c r="LA220" s="10"/>
      <c r="LB220" s="10"/>
      <c r="LC220" s="10"/>
      <c r="LD220" s="10"/>
      <c r="LE220" s="10"/>
      <c r="LF220" s="10"/>
      <c r="LG220" s="10"/>
      <c r="LH220" s="10"/>
      <c r="LI220" s="10"/>
      <c r="LJ220" s="10"/>
      <c r="LK220" s="10"/>
      <c r="LL220" s="10"/>
      <c r="LM220" s="10"/>
      <c r="LN220" s="10"/>
      <c r="LO220" s="10"/>
      <c r="LP220" s="10"/>
      <c r="LQ220" s="10"/>
      <c r="LR220" s="10"/>
      <c r="LS220" s="10"/>
      <c r="LT220" s="10"/>
      <c r="LU220" s="10"/>
      <c r="LV220" s="10"/>
      <c r="LW220" s="10"/>
      <c r="LX220" s="10"/>
      <c r="LY220" s="10"/>
      <c r="LZ220" s="10"/>
      <c r="MA220" s="10"/>
      <c r="MB220" s="10"/>
      <c r="MC220" s="10"/>
      <c r="MD220" s="10"/>
      <c r="ME220" s="10"/>
      <c r="MF220" s="10"/>
      <c r="MG220" s="10"/>
      <c r="MH220" s="10"/>
      <c r="MI220" s="10"/>
      <c r="MJ220" s="10"/>
      <c r="MK220" s="10"/>
      <c r="ML220" s="10"/>
      <c r="MM220" s="10"/>
      <c r="MN220" s="10"/>
      <c r="MO220" s="10"/>
      <c r="MP220" s="10"/>
      <c r="MQ220" s="10"/>
      <c r="MR220" s="10"/>
      <c r="MS220" s="10"/>
      <c r="MT220" s="10"/>
      <c r="MU220" s="10"/>
      <c r="MV220" s="10"/>
      <c r="MW220" s="10"/>
      <c r="MX220" s="10"/>
      <c r="MY220" s="10"/>
      <c r="MZ220" s="10"/>
      <c r="NA220" s="10"/>
      <c r="NB220" s="10"/>
      <c r="NC220" s="10"/>
      <c r="ND220" s="10"/>
      <c r="NE220" s="10"/>
      <c r="NF220" s="10"/>
      <c r="NG220" s="10"/>
      <c r="NH220" s="10"/>
      <c r="NI220" s="10"/>
      <c r="NJ220" s="10"/>
      <c r="NK220" s="10"/>
      <c r="NL220" s="10"/>
      <c r="NM220" s="10"/>
      <c r="NN220" s="10"/>
      <c r="NO220" s="10"/>
      <c r="NP220" s="10"/>
      <c r="NQ220" s="10"/>
      <c r="NR220" s="10"/>
      <c r="NS220" s="10"/>
      <c r="NT220" s="10"/>
      <c r="NU220" s="10"/>
      <c r="NV220" s="10"/>
      <c r="NW220" s="10"/>
      <c r="NX220" s="10"/>
      <c r="NY220" s="10"/>
      <c r="NZ220" s="10"/>
      <c r="OA220" s="10"/>
      <c r="OB220" s="10"/>
      <c r="OC220" s="10"/>
      <c r="OD220" s="10"/>
      <c r="OE220" s="10"/>
      <c r="OF220" s="10"/>
      <c r="OG220" s="10"/>
      <c r="OH220" s="10"/>
      <c r="OI220" s="10"/>
      <c r="OJ220" s="10"/>
      <c r="OK220" s="10"/>
      <c r="OL220" s="10"/>
      <c r="OM220" s="10"/>
      <c r="ON220" s="10"/>
      <c r="OO220" s="10"/>
      <c r="OP220" s="10"/>
      <c r="OQ220" s="10"/>
      <c r="OR220" s="10"/>
      <c r="OS220" s="10"/>
      <c r="OT220" s="10"/>
      <c r="OU220" s="10"/>
      <c r="OV220" s="10"/>
      <c r="OW220" s="10"/>
      <c r="OX220" s="10"/>
      <c r="OY220" s="10"/>
      <c r="OZ220" s="10"/>
      <c r="PA220" s="10"/>
      <c r="PB220" s="10"/>
      <c r="PC220" s="10"/>
      <c r="PD220" s="10"/>
      <c r="PE220" s="10"/>
      <c r="PF220" s="10"/>
      <c r="PG220" s="10"/>
      <c r="PH220" s="10"/>
      <c r="PI220" s="10"/>
      <c r="PJ220" s="10"/>
      <c r="PK220" s="10"/>
      <c r="PL220" s="10"/>
      <c r="PM220" s="10"/>
      <c r="PN220" s="10"/>
      <c r="PO220" s="10"/>
      <c r="PP220" s="10"/>
      <c r="PQ220" s="10"/>
      <c r="PR220" s="10"/>
      <c r="PS220" s="10"/>
      <c r="PT220" s="10"/>
      <c r="PU220" s="10"/>
      <c r="PV220" s="10"/>
      <c r="PW220" s="10"/>
      <c r="PX220" s="10"/>
      <c r="PY220" s="10"/>
      <c r="PZ220" s="10"/>
      <c r="QA220" s="10"/>
      <c r="QB220" s="10"/>
      <c r="QC220" s="10"/>
      <c r="QD220" s="10"/>
      <c r="QE220" s="10"/>
      <c r="QF220" s="10"/>
      <c r="QG220" s="10"/>
      <c r="QH220" s="10"/>
      <c r="QI220" s="10"/>
      <c r="QJ220" s="10"/>
      <c r="QK220" s="10"/>
      <c r="QL220" s="10"/>
      <c r="QM220" s="10"/>
      <c r="QN220" s="10"/>
      <c r="QO220" s="10"/>
      <c r="QP220" s="10"/>
      <c r="QQ220" s="10"/>
      <c r="QR220" s="10"/>
      <c r="QS220" s="10"/>
      <c r="QT220" s="10"/>
      <c r="QU220" s="10"/>
      <c r="QV220" s="10"/>
      <c r="QW220" s="10"/>
      <c r="QX220" s="10"/>
      <c r="QY220" s="10"/>
      <c r="QZ220" s="10"/>
      <c r="RA220" s="10"/>
      <c r="RB220" s="10"/>
      <c r="RC220" s="10"/>
      <c r="RD220" s="10"/>
      <c r="RE220" s="10"/>
      <c r="RF220" s="10"/>
      <c r="RG220" s="10"/>
      <c r="RH220" s="10"/>
      <c r="RI220" s="10"/>
      <c r="RJ220" s="10"/>
      <c r="RK220" s="10"/>
      <c r="RL220" s="10"/>
      <c r="RM220" s="10"/>
      <c r="RN220" s="10"/>
      <c r="RO220" s="10"/>
      <c r="RP220" s="10"/>
      <c r="RQ220" s="10"/>
      <c r="RR220" s="10"/>
      <c r="RS220" s="10"/>
      <c r="RT220" s="10"/>
      <c r="RU220" s="10"/>
      <c r="RV220" s="10"/>
      <c r="RW220" s="10"/>
      <c r="RX220" s="10"/>
      <c r="RY220" s="10"/>
      <c r="RZ220" s="10"/>
      <c r="SA220" s="10"/>
      <c r="SB220" s="10"/>
      <c r="SC220" s="10"/>
      <c r="SD220" s="10"/>
      <c r="SE220" s="10"/>
      <c r="SF220" s="10"/>
      <c r="SG220" s="10"/>
      <c r="SH220" s="10"/>
      <c r="SI220" s="10"/>
      <c r="SJ220" s="10"/>
      <c r="SK220" s="10"/>
      <c r="SL220" s="10"/>
      <c r="SM220" s="10"/>
      <c r="SN220" s="10"/>
      <c r="SO220" s="10"/>
      <c r="SP220" s="10"/>
      <c r="SQ220" s="10"/>
      <c r="SR220" s="10"/>
      <c r="SS220" s="10"/>
      <c r="ST220" s="10"/>
      <c r="SU220" s="10"/>
      <c r="SV220" s="10"/>
      <c r="SW220" s="10"/>
      <c r="SX220" s="10"/>
      <c r="SY220" s="10"/>
      <c r="SZ220" s="10"/>
      <c r="TA220" s="10"/>
      <c r="TB220" s="10"/>
      <c r="TC220" s="10"/>
      <c r="TD220" s="10"/>
      <c r="TE220" s="10"/>
      <c r="TF220" s="10"/>
      <c r="TG220" s="10"/>
      <c r="TH220" s="10"/>
      <c r="TI220" s="10"/>
      <c r="TJ220" s="10"/>
      <c r="TK220" s="10"/>
      <c r="TL220" s="10"/>
      <c r="TM220" s="10"/>
      <c r="TN220" s="10"/>
      <c r="TO220" s="10"/>
      <c r="TP220" s="10"/>
      <c r="TQ220" s="10"/>
      <c r="TR220" s="10"/>
      <c r="TS220" s="10"/>
      <c r="TT220" s="10"/>
      <c r="TU220" s="10"/>
      <c r="TV220" s="10"/>
      <c r="TW220" s="10"/>
      <c r="TX220" s="10"/>
      <c r="TY220" s="10"/>
      <c r="TZ220" s="10"/>
      <c r="UA220" s="10"/>
      <c r="UB220" s="10"/>
      <c r="UC220" s="10"/>
      <c r="UD220" s="10"/>
      <c r="UE220" s="10"/>
      <c r="UF220" s="10"/>
      <c r="UG220" s="10"/>
      <c r="UH220" s="10"/>
      <c r="UI220" s="10"/>
      <c r="UJ220" s="10"/>
      <c r="UK220" s="10"/>
      <c r="UL220" s="10"/>
      <c r="UM220" s="10"/>
      <c r="UN220" s="10"/>
      <c r="UO220" s="10"/>
      <c r="UP220" s="10"/>
      <c r="UQ220" s="10"/>
      <c r="UR220" s="10"/>
      <c r="US220" s="10"/>
      <c r="UT220" s="10"/>
      <c r="UU220" s="10"/>
      <c r="UV220" s="10"/>
      <c r="UW220" s="10"/>
      <c r="UX220" s="10"/>
      <c r="UY220" s="10"/>
      <c r="UZ220" s="10"/>
      <c r="VA220" s="10"/>
      <c r="VB220" s="10"/>
      <c r="VC220" s="10"/>
      <c r="VD220" s="10"/>
      <c r="VE220" s="10"/>
      <c r="VF220" s="10"/>
      <c r="VG220" s="10"/>
      <c r="VH220" s="10"/>
      <c r="VI220" s="10"/>
      <c r="VJ220" s="10"/>
      <c r="VK220" s="10"/>
      <c r="VL220" s="10"/>
      <c r="VM220" s="10"/>
      <c r="VN220" s="10"/>
      <c r="VO220" s="10"/>
      <c r="VP220" s="10"/>
      <c r="VQ220" s="10"/>
      <c r="VR220" s="10"/>
      <c r="VS220" s="10"/>
      <c r="VT220" s="10"/>
      <c r="VU220" s="10"/>
      <c r="VV220" s="10"/>
      <c r="VW220" s="10"/>
      <c r="VX220" s="10"/>
      <c r="VY220" s="10"/>
      <c r="VZ220" s="10"/>
      <c r="WA220" s="10"/>
      <c r="WB220" s="10"/>
      <c r="WC220" s="10"/>
      <c r="WD220" s="10"/>
      <c r="WE220" s="10"/>
      <c r="WF220" s="10"/>
      <c r="WG220" s="10"/>
      <c r="WH220" s="10"/>
      <c r="WI220" s="10"/>
      <c r="WJ220" s="10"/>
      <c r="WK220" s="10"/>
      <c r="WL220" s="10"/>
      <c r="WM220" s="10"/>
      <c r="WN220" s="10"/>
      <c r="WO220" s="10"/>
      <c r="WP220" s="10"/>
      <c r="WQ220" s="10"/>
      <c r="WR220" s="10"/>
      <c r="WS220" s="10"/>
      <c r="WT220" s="10"/>
      <c r="WU220" s="10"/>
      <c r="WV220" s="10"/>
      <c r="WW220" s="10"/>
      <c r="WX220" s="10"/>
      <c r="WY220" s="10"/>
      <c r="WZ220" s="10"/>
      <c r="XA220" s="10"/>
      <c r="XB220" s="10"/>
      <c r="XC220" s="10"/>
      <c r="XD220" s="10"/>
      <c r="XE220" s="10"/>
      <c r="XF220" s="10"/>
      <c r="XG220" s="10"/>
      <c r="XH220" s="10"/>
      <c r="XI220" s="10"/>
      <c r="XJ220" s="10"/>
      <c r="XK220" s="10"/>
      <c r="XL220" s="10"/>
      <c r="XM220" s="10"/>
      <c r="XN220" s="10"/>
      <c r="XO220" s="10"/>
      <c r="XP220" s="10"/>
      <c r="XQ220" s="10"/>
      <c r="XR220" s="10"/>
      <c r="XS220" s="10"/>
      <c r="XT220" s="10"/>
      <c r="XU220" s="10"/>
      <c r="XV220" s="10"/>
      <c r="XW220" s="10"/>
      <c r="XX220" s="10"/>
      <c r="XY220" s="10"/>
      <c r="XZ220" s="10"/>
      <c r="YA220" s="10"/>
      <c r="YB220" s="10"/>
      <c r="YC220" s="10"/>
      <c r="YD220" s="10"/>
      <c r="YE220" s="10"/>
      <c r="YF220" s="10"/>
      <c r="YG220" s="10"/>
      <c r="YH220" s="10"/>
      <c r="YI220" s="10"/>
      <c r="YJ220" s="10"/>
      <c r="YK220" s="10"/>
      <c r="YL220" s="10"/>
      <c r="YM220" s="10"/>
      <c r="YN220" s="10"/>
      <c r="YO220" s="10"/>
      <c r="YP220" s="10"/>
      <c r="YQ220" s="10"/>
      <c r="YR220" s="10"/>
      <c r="YS220" s="10"/>
      <c r="YT220" s="10"/>
      <c r="YU220" s="10"/>
      <c r="YV220" s="10"/>
      <c r="YW220" s="10"/>
      <c r="YX220" s="10"/>
      <c r="YY220" s="10"/>
      <c r="YZ220" s="10"/>
      <c r="ZA220" s="10"/>
      <c r="ZB220" s="10"/>
      <c r="ZC220" s="10"/>
      <c r="ZD220" s="10"/>
      <c r="ZE220" s="10"/>
      <c r="ZF220" s="10"/>
      <c r="ZG220" s="10"/>
      <c r="ZH220" s="10"/>
      <c r="ZI220" s="10"/>
      <c r="ZJ220" s="10"/>
      <c r="ZK220" s="10"/>
      <c r="ZL220" s="10"/>
      <c r="ZM220" s="10"/>
      <c r="ZN220" s="10"/>
      <c r="ZO220" s="10"/>
      <c r="ZP220" s="10"/>
      <c r="ZQ220" s="10"/>
      <c r="ZR220" s="10"/>
      <c r="ZS220" s="10"/>
      <c r="ZT220" s="10"/>
      <c r="ZU220" s="10"/>
      <c r="ZV220" s="10"/>
      <c r="ZW220" s="10"/>
      <c r="ZX220" s="10"/>
      <c r="ZY220" s="10"/>
      <c r="ZZ220" s="10"/>
      <c r="AAA220" s="10"/>
      <c r="AAB220" s="10"/>
      <c r="AAC220" s="10"/>
      <c r="AAD220" s="10"/>
      <c r="AAE220" s="10"/>
      <c r="AAF220" s="10"/>
      <c r="AAG220" s="10"/>
      <c r="AAH220" s="10"/>
      <c r="AAI220" s="10"/>
      <c r="AAJ220" s="10"/>
      <c r="AAK220" s="10"/>
      <c r="AAL220" s="10"/>
      <c r="AAM220" s="10"/>
      <c r="AAN220" s="10"/>
      <c r="AAO220" s="10"/>
      <c r="AAP220" s="10"/>
      <c r="AAQ220" s="10"/>
      <c r="AAR220" s="10"/>
      <c r="AAS220" s="10"/>
      <c r="AAT220" s="10"/>
      <c r="AAU220" s="10"/>
      <c r="AAV220" s="10"/>
      <c r="AAW220" s="10"/>
      <c r="AAX220" s="10"/>
      <c r="AAY220" s="10"/>
      <c r="AAZ220" s="10"/>
      <c r="ABA220" s="10"/>
      <c r="ABB220" s="10"/>
      <c r="ABC220" s="10"/>
      <c r="ABD220" s="10"/>
      <c r="ABE220" s="10"/>
      <c r="ABF220" s="10"/>
      <c r="ABG220" s="10"/>
      <c r="ABH220" s="10"/>
      <c r="ABI220" s="10"/>
      <c r="ABJ220" s="10"/>
      <c r="ABK220" s="10"/>
      <c r="ABL220" s="10"/>
      <c r="ABM220" s="10"/>
      <c r="ABN220" s="10"/>
      <c r="ABO220" s="10"/>
      <c r="ABP220" s="10"/>
      <c r="ABQ220" s="10"/>
      <c r="ABR220" s="10"/>
      <c r="ABS220" s="10"/>
      <c r="ABT220" s="10"/>
      <c r="ABU220" s="10"/>
      <c r="ABV220" s="10"/>
      <c r="ABW220" s="10"/>
      <c r="ABX220" s="10"/>
      <c r="ABY220" s="10"/>
      <c r="ABZ220" s="10"/>
      <c r="ACA220" s="10"/>
      <c r="ACB220" s="10"/>
      <c r="ACC220" s="10"/>
      <c r="ACD220" s="10"/>
      <c r="ACE220" s="10"/>
      <c r="ACF220" s="10"/>
      <c r="ACG220" s="10"/>
      <c r="ACH220" s="10"/>
      <c r="ACI220" s="10"/>
      <c r="ACJ220" s="10"/>
      <c r="ACK220" s="10"/>
      <c r="ACL220" s="10"/>
      <c r="ACM220" s="10"/>
      <c r="ACN220" s="10"/>
      <c r="ACO220" s="10"/>
      <c r="ACP220" s="10"/>
      <c r="ACQ220" s="10"/>
      <c r="ACR220" s="10"/>
      <c r="ACS220" s="10"/>
      <c r="ACT220" s="10"/>
      <c r="ACU220" s="10"/>
      <c r="ACV220" s="10"/>
      <c r="ACW220" s="10"/>
      <c r="ACX220" s="10"/>
      <c r="ACY220" s="10"/>
      <c r="ACZ220" s="10"/>
      <c r="ADA220" s="10"/>
    </row>
    <row r="221" spans="1:781" s="106" customFormat="1" ht="15.6" x14ac:dyDescent="0.3">
      <c r="A221" s="60">
        <v>3</v>
      </c>
      <c r="B221" s="69" t="s">
        <v>659</v>
      </c>
      <c r="C221" s="46" t="s">
        <v>180</v>
      </c>
      <c r="D221" s="47" t="s">
        <v>325</v>
      </c>
      <c r="E221" s="47" t="s">
        <v>256</v>
      </c>
      <c r="F221" s="47"/>
      <c r="G221" s="104">
        <v>24700000</v>
      </c>
      <c r="H221" s="47">
        <v>2</v>
      </c>
      <c r="I221" s="47" t="s">
        <v>45</v>
      </c>
      <c r="J221" s="47" t="s">
        <v>75</v>
      </c>
      <c r="K221" s="120">
        <v>123</v>
      </c>
      <c r="L221" s="50">
        <v>1981</v>
      </c>
      <c r="M221" s="117">
        <v>1981</v>
      </c>
      <c r="N221" s="52"/>
      <c r="O221" s="53"/>
      <c r="P221" s="53"/>
      <c r="Q221" s="54" t="s">
        <v>482</v>
      </c>
      <c r="R221" s="55"/>
      <c r="S221" s="130" t="s">
        <v>323</v>
      </c>
      <c r="T221" s="57" t="str">
        <f t="shared" si="45"/>
        <v>P</v>
      </c>
      <c r="U221" s="130"/>
      <c r="V221" s="130"/>
      <c r="W221" s="130"/>
      <c r="X221" s="130"/>
      <c r="Y221" s="130"/>
      <c r="Z221" s="130"/>
      <c r="AA221" s="130"/>
      <c r="AB221" s="131"/>
      <c r="AC221" s="58">
        <f t="shared" si="44"/>
        <v>0</v>
      </c>
      <c r="AD221" s="58">
        <f t="shared" si="46"/>
        <v>0</v>
      </c>
      <c r="AE221" s="58">
        <f t="shared" si="47"/>
        <v>0</v>
      </c>
      <c r="AF221" s="58">
        <f t="shared" si="51"/>
        <v>0</v>
      </c>
      <c r="AG221" s="59"/>
      <c r="AH221" s="59">
        <f t="shared" si="48"/>
        <v>0</v>
      </c>
      <c r="AI221" s="59">
        <f t="shared" si="49"/>
        <v>0</v>
      </c>
      <c r="AJ221" s="59">
        <f t="shared" si="50"/>
        <v>0</v>
      </c>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2"/>
      <c r="BI221" s="132"/>
      <c r="BJ221" s="132"/>
      <c r="BK221" s="132"/>
      <c r="BL221" s="132"/>
      <c r="BM221" s="132"/>
      <c r="BN221" s="132"/>
      <c r="BO221" s="132"/>
      <c r="BP221" s="132"/>
      <c r="BQ221" s="132"/>
      <c r="BR221" s="132"/>
      <c r="BS221" s="132"/>
      <c r="BT221" s="132"/>
      <c r="BU221" s="132"/>
      <c r="BV221" s="132"/>
      <c r="BW221" s="132"/>
      <c r="BX221" s="132"/>
      <c r="BY221" s="132"/>
      <c r="BZ221" s="132"/>
      <c r="CA221" s="132"/>
      <c r="CB221" s="132"/>
      <c r="CC221" s="132"/>
      <c r="CD221" s="132"/>
      <c r="CE221" s="132"/>
      <c r="CF221" s="132"/>
      <c r="CG221" s="132"/>
      <c r="CH221" s="132"/>
      <c r="CI221" s="132"/>
      <c r="CJ221" s="132"/>
      <c r="CK221" s="132"/>
      <c r="CL221" s="132"/>
      <c r="CM221" s="132"/>
      <c r="CN221" s="132"/>
      <c r="CO221" s="132"/>
      <c r="CP221" s="132"/>
      <c r="CQ221" s="132"/>
      <c r="CR221" s="132"/>
      <c r="CS221" s="132"/>
      <c r="CT221" s="132"/>
      <c r="CU221" s="132"/>
      <c r="CV221" s="132"/>
      <c r="CW221" s="132"/>
      <c r="CX221" s="132"/>
      <c r="CY221" s="132"/>
      <c r="CZ221" s="132"/>
      <c r="DA221" s="132"/>
      <c r="DB221" s="132"/>
      <c r="DC221" s="132"/>
      <c r="DD221" s="132"/>
      <c r="DE221" s="132"/>
      <c r="DF221" s="132"/>
      <c r="DG221" s="132"/>
      <c r="DH221" s="132"/>
      <c r="DI221" s="132"/>
      <c r="DJ221" s="132"/>
      <c r="DK221" s="132"/>
      <c r="DL221" s="132"/>
      <c r="DM221" s="132"/>
      <c r="DN221" s="132"/>
      <c r="DO221" s="132"/>
      <c r="DP221" s="132"/>
      <c r="DQ221" s="132"/>
      <c r="DR221" s="132"/>
      <c r="DS221" s="132"/>
      <c r="DT221" s="132"/>
      <c r="DU221" s="132"/>
      <c r="DV221" s="132"/>
      <c r="DW221" s="132"/>
      <c r="DX221" s="132"/>
      <c r="DY221" s="132"/>
      <c r="DZ221" s="132"/>
      <c r="EA221" s="132"/>
      <c r="EB221" s="132"/>
      <c r="EC221" s="132"/>
      <c r="ED221" s="132"/>
      <c r="EE221" s="132"/>
      <c r="EF221" s="132"/>
      <c r="EG221" s="132"/>
      <c r="EH221" s="132"/>
      <c r="EI221" s="132"/>
      <c r="EJ221" s="132"/>
      <c r="EK221" s="132"/>
      <c r="EL221" s="132"/>
      <c r="EM221" s="132"/>
      <c r="EN221" s="132"/>
      <c r="EO221" s="132"/>
      <c r="EP221" s="132"/>
      <c r="EQ221" s="132"/>
      <c r="ER221" s="132"/>
      <c r="ES221" s="132"/>
      <c r="ET221" s="132"/>
      <c r="EU221" s="132"/>
      <c r="EV221" s="132"/>
      <c r="EW221" s="132"/>
      <c r="EX221" s="132"/>
      <c r="EY221" s="132"/>
      <c r="EZ221" s="132"/>
      <c r="FA221" s="132"/>
      <c r="FB221" s="132"/>
      <c r="FC221" s="132"/>
      <c r="FD221" s="132"/>
      <c r="FE221" s="132"/>
      <c r="FF221" s="132"/>
      <c r="FG221" s="132"/>
      <c r="FH221" s="132"/>
      <c r="FI221" s="132"/>
      <c r="FJ221" s="132"/>
      <c r="FK221" s="132"/>
      <c r="FL221" s="132"/>
      <c r="FM221" s="132"/>
      <c r="FN221" s="132"/>
      <c r="FO221" s="132"/>
      <c r="FP221" s="132"/>
      <c r="FQ221" s="132"/>
      <c r="FR221" s="132"/>
      <c r="FS221" s="132"/>
      <c r="FT221" s="132"/>
      <c r="FU221" s="132"/>
      <c r="FV221" s="132"/>
      <c r="FW221" s="132"/>
      <c r="FX221" s="132"/>
      <c r="FY221" s="132"/>
      <c r="FZ221" s="132"/>
      <c r="GA221" s="132"/>
      <c r="GB221" s="132"/>
      <c r="GC221" s="132"/>
      <c r="GD221" s="132"/>
      <c r="GE221" s="132"/>
      <c r="GF221" s="132"/>
      <c r="GG221" s="132"/>
      <c r="GH221" s="132"/>
      <c r="GI221" s="132"/>
      <c r="GJ221" s="132"/>
      <c r="GK221" s="132"/>
      <c r="GL221" s="132"/>
      <c r="GM221" s="132"/>
      <c r="GN221" s="132"/>
      <c r="GO221" s="132"/>
      <c r="GP221" s="132"/>
      <c r="GQ221" s="132"/>
      <c r="GR221" s="132"/>
      <c r="GS221" s="132"/>
      <c r="GT221" s="132"/>
      <c r="GU221" s="132"/>
      <c r="GV221" s="132"/>
      <c r="GW221" s="132"/>
      <c r="GX221" s="132"/>
      <c r="GY221" s="132"/>
      <c r="GZ221" s="132"/>
      <c r="HA221" s="132"/>
      <c r="HB221" s="132"/>
      <c r="HC221" s="132"/>
      <c r="HD221" s="132"/>
      <c r="HE221" s="132"/>
      <c r="HF221" s="132"/>
      <c r="HG221" s="132"/>
      <c r="HH221" s="132"/>
      <c r="HI221" s="132"/>
      <c r="HJ221" s="132"/>
      <c r="HK221" s="132"/>
      <c r="HL221" s="132"/>
      <c r="HM221" s="132"/>
      <c r="HN221" s="132"/>
      <c r="HO221" s="132"/>
      <c r="HP221" s="132"/>
      <c r="HQ221" s="132"/>
      <c r="HR221" s="132"/>
      <c r="HS221" s="132"/>
      <c r="HT221" s="132"/>
      <c r="HU221" s="132"/>
      <c r="HV221" s="132"/>
      <c r="HW221" s="132"/>
      <c r="HX221" s="132"/>
      <c r="HY221" s="132"/>
      <c r="HZ221" s="132"/>
      <c r="IA221" s="132"/>
      <c r="IB221" s="132"/>
      <c r="IC221" s="132"/>
      <c r="ID221" s="132"/>
      <c r="IE221" s="132"/>
      <c r="IF221" s="132"/>
      <c r="IG221" s="132"/>
      <c r="IH221" s="132"/>
      <c r="II221" s="132"/>
      <c r="IJ221" s="132"/>
      <c r="IK221" s="132"/>
      <c r="IL221" s="132"/>
      <c r="IM221" s="132"/>
      <c r="IN221" s="132"/>
      <c r="IO221" s="132"/>
      <c r="IP221" s="132"/>
      <c r="IQ221" s="132"/>
      <c r="IR221" s="132"/>
      <c r="IS221" s="132"/>
      <c r="IT221" s="132"/>
      <c r="IU221" s="132"/>
      <c r="IV221" s="132"/>
      <c r="IW221" s="132"/>
      <c r="IX221" s="132"/>
      <c r="IY221" s="132"/>
      <c r="IZ221" s="132"/>
      <c r="JA221" s="132"/>
      <c r="JB221" s="132"/>
      <c r="JC221" s="132"/>
      <c r="JD221" s="132"/>
      <c r="JE221" s="132"/>
      <c r="JF221" s="132"/>
      <c r="JG221" s="132"/>
      <c r="JH221" s="132"/>
      <c r="JI221" s="132"/>
      <c r="JJ221" s="132"/>
      <c r="JK221" s="132"/>
      <c r="JL221" s="132"/>
      <c r="JM221" s="132"/>
      <c r="JN221" s="132"/>
      <c r="JO221" s="132"/>
      <c r="JP221" s="132"/>
      <c r="JQ221" s="132"/>
      <c r="JR221" s="132"/>
      <c r="JS221" s="132"/>
      <c r="JT221" s="132"/>
      <c r="JU221" s="132"/>
      <c r="JV221" s="132"/>
      <c r="JW221" s="132"/>
      <c r="JX221" s="132"/>
      <c r="JY221" s="132"/>
      <c r="JZ221" s="132"/>
      <c r="KA221" s="132"/>
      <c r="KB221" s="132"/>
      <c r="KC221" s="132"/>
      <c r="KD221" s="132"/>
      <c r="KE221" s="132"/>
      <c r="KF221" s="132"/>
      <c r="KG221" s="132"/>
      <c r="KH221" s="132"/>
      <c r="KI221" s="132"/>
      <c r="KJ221" s="132"/>
      <c r="KK221" s="132"/>
      <c r="KL221" s="132"/>
      <c r="KM221" s="132"/>
      <c r="KN221" s="132"/>
      <c r="KO221" s="132"/>
      <c r="KP221" s="132"/>
      <c r="KQ221" s="132"/>
      <c r="KR221" s="132"/>
      <c r="KS221" s="132"/>
      <c r="KT221" s="132"/>
      <c r="KU221" s="132"/>
      <c r="KV221" s="132"/>
      <c r="KW221" s="132"/>
      <c r="KX221" s="132"/>
      <c r="KY221" s="132"/>
      <c r="KZ221" s="132"/>
      <c r="LA221" s="132"/>
      <c r="LB221" s="132"/>
      <c r="LC221" s="132"/>
      <c r="LD221" s="132"/>
      <c r="LE221" s="132"/>
      <c r="LF221" s="132"/>
      <c r="LG221" s="132"/>
      <c r="LH221" s="132"/>
      <c r="LI221" s="132"/>
      <c r="LJ221" s="132"/>
      <c r="LK221" s="132"/>
      <c r="LL221" s="132"/>
      <c r="LM221" s="132"/>
      <c r="LN221" s="132"/>
      <c r="LO221" s="132"/>
      <c r="LP221" s="132"/>
      <c r="LQ221" s="132"/>
      <c r="LR221" s="132"/>
      <c r="LS221" s="132"/>
      <c r="LT221" s="132"/>
      <c r="LU221" s="132"/>
      <c r="LV221" s="132"/>
      <c r="LW221" s="132"/>
      <c r="LX221" s="132"/>
      <c r="LY221" s="132"/>
      <c r="LZ221" s="132"/>
      <c r="MA221" s="132"/>
      <c r="MB221" s="132"/>
      <c r="MC221" s="132"/>
      <c r="MD221" s="132"/>
      <c r="ME221" s="132"/>
      <c r="MF221" s="132"/>
      <c r="MG221" s="132"/>
      <c r="MH221" s="132"/>
      <c r="MI221" s="132"/>
      <c r="MJ221" s="132"/>
      <c r="MK221" s="132"/>
      <c r="ML221" s="132"/>
      <c r="MM221" s="132"/>
      <c r="MN221" s="132"/>
      <c r="MO221" s="132"/>
      <c r="MP221" s="132"/>
      <c r="MQ221" s="132"/>
      <c r="MR221" s="132"/>
      <c r="MS221" s="132"/>
      <c r="MT221" s="132"/>
      <c r="MU221" s="132"/>
      <c r="MV221" s="132"/>
      <c r="MW221" s="132"/>
      <c r="MX221" s="132"/>
      <c r="MY221" s="132"/>
      <c r="MZ221" s="132"/>
      <c r="NA221" s="132"/>
      <c r="NB221" s="132"/>
      <c r="NC221" s="132"/>
      <c r="ND221" s="132"/>
      <c r="NE221" s="132"/>
      <c r="NF221" s="132"/>
      <c r="NG221" s="132"/>
      <c r="NH221" s="132"/>
      <c r="NI221" s="132"/>
      <c r="NJ221" s="132"/>
      <c r="NK221" s="132"/>
      <c r="NL221" s="132"/>
      <c r="NM221" s="132"/>
      <c r="NN221" s="132"/>
      <c r="NO221" s="132"/>
      <c r="NP221" s="132"/>
      <c r="NQ221" s="132"/>
      <c r="NR221" s="132"/>
      <c r="NS221" s="132"/>
      <c r="NT221" s="132"/>
      <c r="NU221" s="132"/>
      <c r="NV221" s="132"/>
      <c r="NW221" s="132"/>
      <c r="NX221" s="132"/>
      <c r="NY221" s="132"/>
      <c r="NZ221" s="132"/>
      <c r="OA221" s="132"/>
      <c r="OB221" s="132"/>
      <c r="OC221" s="132"/>
      <c r="OD221" s="132"/>
      <c r="OE221" s="132"/>
      <c r="OF221" s="132"/>
      <c r="OG221" s="132"/>
      <c r="OH221" s="132"/>
      <c r="OI221" s="132"/>
      <c r="OJ221" s="132"/>
      <c r="OK221" s="132"/>
      <c r="OL221" s="132"/>
      <c r="OM221" s="132"/>
      <c r="ON221" s="132"/>
      <c r="OO221" s="132"/>
      <c r="OP221" s="132"/>
      <c r="OQ221" s="132"/>
      <c r="OR221" s="132"/>
      <c r="OS221" s="132"/>
      <c r="OT221" s="132"/>
      <c r="OU221" s="132"/>
      <c r="OV221" s="132"/>
      <c r="OW221" s="132"/>
      <c r="OX221" s="132"/>
      <c r="OY221" s="132"/>
      <c r="OZ221" s="132"/>
      <c r="PA221" s="132"/>
      <c r="PB221" s="132"/>
      <c r="PC221" s="132"/>
      <c r="PD221" s="132"/>
      <c r="PE221" s="132"/>
      <c r="PF221" s="132"/>
      <c r="PG221" s="132"/>
      <c r="PH221" s="132"/>
      <c r="PI221" s="132"/>
      <c r="PJ221" s="132"/>
      <c r="PK221" s="132"/>
      <c r="PL221" s="132"/>
      <c r="PM221" s="132"/>
      <c r="PN221" s="132"/>
      <c r="PO221" s="132"/>
      <c r="PP221" s="132"/>
      <c r="PQ221" s="132"/>
      <c r="PR221" s="132"/>
      <c r="PS221" s="132"/>
      <c r="PT221" s="132"/>
      <c r="PU221" s="132"/>
      <c r="PV221" s="132"/>
      <c r="PW221" s="132"/>
      <c r="PX221" s="132"/>
      <c r="PY221" s="132"/>
      <c r="PZ221" s="132"/>
      <c r="QA221" s="132"/>
      <c r="QB221" s="132"/>
      <c r="QC221" s="132"/>
      <c r="QD221" s="132"/>
      <c r="QE221" s="132"/>
      <c r="QF221" s="132"/>
      <c r="QG221" s="132"/>
      <c r="QH221" s="132"/>
      <c r="QI221" s="132"/>
      <c r="QJ221" s="132"/>
      <c r="QK221" s="132"/>
      <c r="QL221" s="132"/>
      <c r="QM221" s="132"/>
      <c r="QN221" s="132"/>
      <c r="QO221" s="132"/>
      <c r="QP221" s="132"/>
      <c r="QQ221" s="132"/>
      <c r="QR221" s="132"/>
      <c r="QS221" s="132"/>
      <c r="QT221" s="132"/>
      <c r="QU221" s="132"/>
      <c r="QV221" s="132"/>
      <c r="QW221" s="132"/>
      <c r="QX221" s="132"/>
      <c r="QY221" s="132"/>
      <c r="QZ221" s="132"/>
      <c r="RA221" s="132"/>
      <c r="RB221" s="132"/>
      <c r="RC221" s="132"/>
      <c r="RD221" s="132"/>
      <c r="RE221" s="132"/>
      <c r="RF221" s="132"/>
      <c r="RG221" s="132"/>
      <c r="RH221" s="132"/>
      <c r="RI221" s="132"/>
      <c r="RJ221" s="132"/>
      <c r="RK221" s="132"/>
      <c r="RL221" s="132"/>
      <c r="RM221" s="132"/>
      <c r="RN221" s="132"/>
      <c r="RO221" s="132"/>
      <c r="RP221" s="132"/>
      <c r="RQ221" s="132"/>
      <c r="RR221" s="132"/>
      <c r="RS221" s="132"/>
      <c r="RT221" s="132"/>
      <c r="RU221" s="132"/>
      <c r="RV221" s="132"/>
      <c r="RW221" s="132"/>
      <c r="RX221" s="132"/>
      <c r="RY221" s="132"/>
      <c r="RZ221" s="132"/>
      <c r="SA221" s="132"/>
      <c r="SB221" s="132"/>
      <c r="SC221" s="132"/>
      <c r="SD221" s="132"/>
      <c r="SE221" s="132"/>
      <c r="SF221" s="132"/>
      <c r="SG221" s="132"/>
      <c r="SH221" s="132"/>
      <c r="SI221" s="132"/>
      <c r="SJ221" s="132"/>
      <c r="SK221" s="132"/>
      <c r="SL221" s="132"/>
      <c r="SM221" s="132"/>
      <c r="SN221" s="132"/>
      <c r="SO221" s="132"/>
      <c r="SP221" s="132"/>
      <c r="SQ221" s="132"/>
      <c r="SR221" s="132"/>
      <c r="SS221" s="132"/>
      <c r="ST221" s="132"/>
      <c r="SU221" s="132"/>
      <c r="SV221" s="132"/>
      <c r="SW221" s="132"/>
      <c r="SX221" s="132"/>
      <c r="SY221" s="132"/>
      <c r="SZ221" s="132"/>
      <c r="TA221" s="132"/>
      <c r="TB221" s="132"/>
      <c r="TC221" s="132"/>
      <c r="TD221" s="132"/>
      <c r="TE221" s="132"/>
      <c r="TF221" s="132"/>
      <c r="TG221" s="132"/>
      <c r="TH221" s="132"/>
      <c r="TI221" s="132"/>
      <c r="TJ221" s="132"/>
      <c r="TK221" s="132"/>
      <c r="TL221" s="132"/>
      <c r="TM221" s="132"/>
      <c r="TN221" s="132"/>
      <c r="TO221" s="132"/>
      <c r="TP221" s="132"/>
      <c r="TQ221" s="132"/>
      <c r="TR221" s="132"/>
      <c r="TS221" s="132"/>
      <c r="TT221" s="132"/>
      <c r="TU221" s="132"/>
      <c r="TV221" s="132"/>
      <c r="TW221" s="132"/>
      <c r="TX221" s="132"/>
      <c r="TY221" s="132"/>
      <c r="TZ221" s="132"/>
      <c r="UA221" s="132"/>
      <c r="UB221" s="132"/>
      <c r="UC221" s="132"/>
      <c r="UD221" s="132"/>
      <c r="UE221" s="132"/>
      <c r="UF221" s="132"/>
      <c r="UG221" s="132"/>
      <c r="UH221" s="132"/>
      <c r="UI221" s="132"/>
      <c r="UJ221" s="132"/>
      <c r="UK221" s="132"/>
      <c r="UL221" s="132"/>
      <c r="UM221" s="132"/>
      <c r="UN221" s="132"/>
      <c r="UO221" s="132"/>
      <c r="UP221" s="132"/>
      <c r="UQ221" s="132"/>
      <c r="UR221" s="132"/>
      <c r="US221" s="132"/>
      <c r="UT221" s="132"/>
      <c r="UU221" s="132"/>
      <c r="UV221" s="132"/>
      <c r="UW221" s="132"/>
      <c r="UX221" s="132"/>
      <c r="UY221" s="132"/>
      <c r="UZ221" s="132"/>
      <c r="VA221" s="132"/>
      <c r="VB221" s="132"/>
      <c r="VC221" s="132"/>
      <c r="VD221" s="132"/>
      <c r="VE221" s="132"/>
      <c r="VF221" s="132"/>
      <c r="VG221" s="132"/>
      <c r="VH221" s="132"/>
      <c r="VI221" s="132"/>
      <c r="VJ221" s="132"/>
      <c r="VK221" s="132"/>
      <c r="VL221" s="132"/>
      <c r="VM221" s="132"/>
      <c r="VN221" s="132"/>
      <c r="VO221" s="132"/>
      <c r="VP221" s="132"/>
      <c r="VQ221" s="132"/>
      <c r="VR221" s="132"/>
      <c r="VS221" s="132"/>
      <c r="VT221" s="132"/>
      <c r="VU221" s="132"/>
      <c r="VV221" s="132"/>
      <c r="VW221" s="132"/>
      <c r="VX221" s="132"/>
      <c r="VY221" s="132"/>
      <c r="VZ221" s="132"/>
      <c r="WA221" s="132"/>
      <c r="WB221" s="132"/>
      <c r="WC221" s="132"/>
      <c r="WD221" s="132"/>
      <c r="WE221" s="132"/>
      <c r="WF221" s="132"/>
      <c r="WG221" s="132"/>
      <c r="WH221" s="132"/>
      <c r="WI221" s="132"/>
      <c r="WJ221" s="132"/>
      <c r="WK221" s="132"/>
      <c r="WL221" s="132"/>
      <c r="WM221" s="132"/>
      <c r="WN221" s="132"/>
      <c r="WO221" s="132"/>
      <c r="WP221" s="132"/>
      <c r="WQ221" s="132"/>
      <c r="WR221" s="132"/>
      <c r="WS221" s="132"/>
      <c r="WT221" s="132"/>
      <c r="WU221" s="132"/>
      <c r="WV221" s="132"/>
      <c r="WW221" s="132"/>
      <c r="WX221" s="132"/>
      <c r="WY221" s="132"/>
      <c r="WZ221" s="132"/>
      <c r="XA221" s="132"/>
      <c r="XB221" s="132"/>
      <c r="XC221" s="132"/>
      <c r="XD221" s="132"/>
      <c r="XE221" s="132"/>
      <c r="XF221" s="132"/>
      <c r="XG221" s="132"/>
      <c r="XH221" s="132"/>
      <c r="XI221" s="132"/>
      <c r="XJ221" s="132"/>
      <c r="XK221" s="132"/>
      <c r="XL221" s="132"/>
      <c r="XM221" s="132"/>
      <c r="XN221" s="132"/>
      <c r="XO221" s="132"/>
      <c r="XP221" s="132"/>
      <c r="XQ221" s="132"/>
      <c r="XR221" s="132"/>
      <c r="XS221" s="132"/>
      <c r="XT221" s="132"/>
      <c r="XU221" s="132"/>
      <c r="XV221" s="132"/>
      <c r="XW221" s="132"/>
      <c r="XX221" s="132"/>
      <c r="XY221" s="132"/>
      <c r="XZ221" s="132"/>
      <c r="YA221" s="132"/>
      <c r="YB221" s="132"/>
      <c r="YC221" s="132"/>
      <c r="YD221" s="132"/>
      <c r="YE221" s="132"/>
      <c r="YF221" s="132"/>
      <c r="YG221" s="132"/>
      <c r="YH221" s="132"/>
      <c r="YI221" s="132"/>
      <c r="YJ221" s="132"/>
      <c r="YK221" s="132"/>
      <c r="YL221" s="132"/>
      <c r="YM221" s="132"/>
      <c r="YN221" s="132"/>
      <c r="YO221" s="132"/>
      <c r="YP221" s="132"/>
      <c r="YQ221" s="132"/>
      <c r="YR221" s="132"/>
      <c r="YS221" s="132"/>
      <c r="YT221" s="132"/>
      <c r="YU221" s="132"/>
      <c r="YV221" s="132"/>
      <c r="YW221" s="132"/>
      <c r="YX221" s="132"/>
      <c r="YY221" s="132"/>
      <c r="YZ221" s="132"/>
      <c r="ZA221" s="132"/>
      <c r="ZB221" s="132"/>
      <c r="ZC221" s="132"/>
      <c r="ZD221" s="132"/>
      <c r="ZE221" s="132"/>
      <c r="ZF221" s="132"/>
      <c r="ZG221" s="132"/>
      <c r="ZH221" s="132"/>
      <c r="ZI221" s="132"/>
      <c r="ZJ221" s="132"/>
      <c r="ZK221" s="132"/>
      <c r="ZL221" s="132"/>
      <c r="ZM221" s="132"/>
      <c r="ZN221" s="132"/>
      <c r="ZO221" s="132"/>
      <c r="ZP221" s="132"/>
      <c r="ZQ221" s="132"/>
      <c r="ZR221" s="132"/>
      <c r="ZS221" s="132"/>
      <c r="ZT221" s="132"/>
      <c r="ZU221" s="132"/>
      <c r="ZV221" s="132"/>
      <c r="ZW221" s="132"/>
      <c r="ZX221" s="132"/>
      <c r="ZY221" s="132"/>
      <c r="ZZ221" s="132"/>
      <c r="AAA221" s="132"/>
      <c r="AAB221" s="132"/>
      <c r="AAC221" s="132"/>
      <c r="AAD221" s="132"/>
      <c r="AAE221" s="132"/>
      <c r="AAF221" s="132"/>
      <c r="AAG221" s="132"/>
      <c r="AAH221" s="132"/>
      <c r="AAI221" s="132"/>
      <c r="AAJ221" s="132"/>
      <c r="AAK221" s="132"/>
      <c r="AAL221" s="132"/>
      <c r="AAM221" s="132"/>
      <c r="AAN221" s="132"/>
      <c r="AAO221" s="132"/>
      <c r="AAP221" s="132"/>
      <c r="AAQ221" s="132"/>
      <c r="AAR221" s="132"/>
      <c r="AAS221" s="132"/>
      <c r="AAT221" s="132"/>
      <c r="AAU221" s="132"/>
      <c r="AAV221" s="132"/>
      <c r="AAW221" s="132"/>
      <c r="AAX221" s="132"/>
      <c r="AAY221" s="132"/>
      <c r="AAZ221" s="132"/>
      <c r="ABA221" s="132"/>
      <c r="ABB221" s="132"/>
      <c r="ABC221" s="132"/>
      <c r="ABD221" s="132"/>
      <c r="ABE221" s="132"/>
      <c r="ABF221" s="132"/>
      <c r="ABG221" s="132"/>
      <c r="ABH221" s="132"/>
      <c r="ABI221" s="132"/>
      <c r="ABJ221" s="132"/>
      <c r="ABK221" s="132"/>
      <c r="ABL221" s="132"/>
      <c r="ABM221" s="132"/>
      <c r="ABN221" s="132"/>
      <c r="ABO221" s="132"/>
      <c r="ABP221" s="132"/>
      <c r="ABQ221" s="132"/>
      <c r="ABR221" s="132"/>
      <c r="ABS221" s="132"/>
      <c r="ABT221" s="132"/>
      <c r="ABU221" s="132"/>
      <c r="ABV221" s="132"/>
      <c r="ABW221" s="132"/>
      <c r="ABX221" s="132"/>
      <c r="ABY221" s="132"/>
      <c r="ABZ221" s="132"/>
      <c r="ACA221" s="132"/>
      <c r="ACB221" s="132"/>
      <c r="ACC221" s="132"/>
      <c r="ACD221" s="132"/>
      <c r="ACE221" s="132"/>
      <c r="ACF221" s="132"/>
      <c r="ACG221" s="132"/>
      <c r="ACH221" s="132"/>
      <c r="ACI221" s="132"/>
      <c r="ACJ221" s="132"/>
      <c r="ACK221" s="132"/>
      <c r="ACL221" s="132"/>
      <c r="ACM221" s="132"/>
      <c r="ACN221" s="132"/>
      <c r="ACO221" s="132"/>
      <c r="ACP221" s="132"/>
      <c r="ACQ221" s="132"/>
      <c r="ACR221" s="132"/>
      <c r="ACS221" s="132"/>
      <c r="ACT221" s="132"/>
      <c r="ACU221" s="132"/>
      <c r="ACV221" s="132"/>
      <c r="ACW221" s="132"/>
      <c r="ACX221" s="132"/>
      <c r="ACY221" s="132"/>
      <c r="ACZ221" s="132"/>
      <c r="ADA221" s="132"/>
    </row>
    <row r="222" spans="1:781" s="106" customFormat="1" ht="15.6" x14ac:dyDescent="0.3">
      <c r="A222" s="60">
        <v>3</v>
      </c>
      <c r="B222" s="69" t="s">
        <v>660</v>
      </c>
      <c r="C222" s="46" t="s">
        <v>97</v>
      </c>
      <c r="D222" s="47"/>
      <c r="E222" s="47"/>
      <c r="F222" s="47"/>
      <c r="G222" s="104"/>
      <c r="H222" s="47">
        <v>1</v>
      </c>
      <c r="I222" s="47" t="s">
        <v>45</v>
      </c>
      <c r="J222" s="47" t="s">
        <v>303</v>
      </c>
      <c r="K222" s="120">
        <v>176</v>
      </c>
      <c r="L222" s="50">
        <v>1981</v>
      </c>
      <c r="M222" s="117">
        <v>1981</v>
      </c>
      <c r="N222" s="52"/>
      <c r="O222" s="53"/>
      <c r="P222" s="53"/>
      <c r="Q222" s="54" t="s">
        <v>482</v>
      </c>
      <c r="R222" s="55"/>
      <c r="S222" s="130"/>
      <c r="T222" s="57" t="str">
        <f t="shared" si="45"/>
        <v>Cu</v>
      </c>
      <c r="U222" s="130"/>
      <c r="V222" s="130"/>
      <c r="W222" s="130"/>
      <c r="X222" s="130"/>
      <c r="Y222" s="130"/>
      <c r="Z222" s="130"/>
      <c r="AA222" s="130"/>
      <c r="AB222" s="131"/>
      <c r="AC222" s="58">
        <f t="shared" si="44"/>
        <v>0</v>
      </c>
      <c r="AD222" s="58">
        <f t="shared" si="46"/>
        <v>0</v>
      </c>
      <c r="AE222" s="58">
        <f t="shared" si="47"/>
        <v>0</v>
      </c>
      <c r="AF222" s="58">
        <f t="shared" si="51"/>
        <v>0</v>
      </c>
      <c r="AG222" s="59"/>
      <c r="AH222" s="59">
        <f t="shared" si="48"/>
        <v>0</v>
      </c>
      <c r="AI222" s="59">
        <f t="shared" si="49"/>
        <v>0</v>
      </c>
      <c r="AJ222" s="59">
        <f t="shared" si="50"/>
        <v>0</v>
      </c>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2"/>
      <c r="BI222" s="132"/>
      <c r="BJ222" s="132"/>
      <c r="BK222" s="132"/>
      <c r="BL222" s="132"/>
      <c r="BM222" s="132"/>
      <c r="BN222" s="132"/>
      <c r="BO222" s="132"/>
      <c r="BP222" s="132"/>
      <c r="BQ222" s="132"/>
      <c r="BR222" s="132"/>
      <c r="BS222" s="132"/>
      <c r="BT222" s="132"/>
      <c r="BU222" s="132"/>
      <c r="BV222" s="132"/>
      <c r="BW222" s="132"/>
      <c r="BX222" s="132"/>
      <c r="BY222" s="132"/>
      <c r="BZ222" s="132"/>
      <c r="CA222" s="132"/>
      <c r="CB222" s="132"/>
      <c r="CC222" s="132"/>
      <c r="CD222" s="132"/>
      <c r="CE222" s="132"/>
      <c r="CF222" s="132"/>
      <c r="CG222" s="132"/>
      <c r="CH222" s="132"/>
      <c r="CI222" s="132"/>
      <c r="CJ222" s="132"/>
      <c r="CK222" s="132"/>
      <c r="CL222" s="132"/>
      <c r="CM222" s="132"/>
      <c r="CN222" s="132"/>
      <c r="CO222" s="132"/>
      <c r="CP222" s="132"/>
      <c r="CQ222" s="132"/>
      <c r="CR222" s="132"/>
      <c r="CS222" s="132"/>
      <c r="CT222" s="132"/>
      <c r="CU222" s="132"/>
      <c r="CV222" s="132"/>
      <c r="CW222" s="132"/>
      <c r="CX222" s="132"/>
      <c r="CY222" s="132"/>
      <c r="CZ222" s="132"/>
      <c r="DA222" s="132"/>
      <c r="DB222" s="132"/>
      <c r="DC222" s="132"/>
      <c r="DD222" s="132"/>
      <c r="DE222" s="132"/>
      <c r="DF222" s="132"/>
      <c r="DG222" s="132"/>
      <c r="DH222" s="132"/>
      <c r="DI222" s="132"/>
      <c r="DJ222" s="132"/>
      <c r="DK222" s="132"/>
      <c r="DL222" s="132"/>
      <c r="DM222" s="132"/>
      <c r="DN222" s="132"/>
      <c r="DO222" s="132"/>
      <c r="DP222" s="132"/>
      <c r="DQ222" s="132"/>
      <c r="DR222" s="132"/>
      <c r="DS222" s="132"/>
      <c r="DT222" s="132"/>
      <c r="DU222" s="132"/>
      <c r="DV222" s="132"/>
      <c r="DW222" s="132"/>
      <c r="DX222" s="132"/>
      <c r="DY222" s="132"/>
      <c r="DZ222" s="132"/>
      <c r="EA222" s="132"/>
      <c r="EB222" s="132"/>
      <c r="EC222" s="132"/>
      <c r="ED222" s="132"/>
      <c r="EE222" s="132"/>
      <c r="EF222" s="132"/>
      <c r="EG222" s="132"/>
      <c r="EH222" s="132"/>
      <c r="EI222" s="132"/>
      <c r="EJ222" s="132"/>
      <c r="EK222" s="132"/>
      <c r="EL222" s="132"/>
      <c r="EM222" s="132"/>
      <c r="EN222" s="132"/>
      <c r="EO222" s="132"/>
      <c r="EP222" s="132"/>
      <c r="EQ222" s="132"/>
      <c r="ER222" s="132"/>
      <c r="ES222" s="132"/>
      <c r="ET222" s="132"/>
      <c r="EU222" s="132"/>
      <c r="EV222" s="132"/>
      <c r="EW222" s="132"/>
      <c r="EX222" s="132"/>
      <c r="EY222" s="132"/>
      <c r="EZ222" s="132"/>
      <c r="FA222" s="132"/>
      <c r="FB222" s="132"/>
      <c r="FC222" s="132"/>
      <c r="FD222" s="132"/>
      <c r="FE222" s="132"/>
      <c r="FF222" s="132"/>
      <c r="FG222" s="132"/>
      <c r="FH222" s="132"/>
      <c r="FI222" s="132"/>
      <c r="FJ222" s="132"/>
      <c r="FK222" s="132"/>
      <c r="FL222" s="132"/>
      <c r="FM222" s="132"/>
      <c r="FN222" s="132"/>
      <c r="FO222" s="132"/>
      <c r="FP222" s="132"/>
      <c r="FQ222" s="132"/>
      <c r="FR222" s="132"/>
      <c r="FS222" s="132"/>
      <c r="FT222" s="132"/>
      <c r="FU222" s="132"/>
      <c r="FV222" s="132"/>
      <c r="FW222" s="132"/>
      <c r="FX222" s="132"/>
      <c r="FY222" s="132"/>
      <c r="FZ222" s="132"/>
      <c r="GA222" s="132"/>
      <c r="GB222" s="132"/>
      <c r="GC222" s="132"/>
      <c r="GD222" s="132"/>
      <c r="GE222" s="132"/>
      <c r="GF222" s="132"/>
      <c r="GG222" s="132"/>
      <c r="GH222" s="132"/>
      <c r="GI222" s="132"/>
      <c r="GJ222" s="132"/>
      <c r="GK222" s="132"/>
      <c r="GL222" s="132"/>
      <c r="GM222" s="132"/>
      <c r="GN222" s="132"/>
      <c r="GO222" s="132"/>
      <c r="GP222" s="132"/>
      <c r="GQ222" s="132"/>
      <c r="GR222" s="132"/>
      <c r="GS222" s="132"/>
      <c r="GT222" s="132"/>
      <c r="GU222" s="132"/>
      <c r="GV222" s="132"/>
      <c r="GW222" s="132"/>
      <c r="GX222" s="132"/>
      <c r="GY222" s="132"/>
      <c r="GZ222" s="132"/>
      <c r="HA222" s="132"/>
      <c r="HB222" s="132"/>
      <c r="HC222" s="132"/>
      <c r="HD222" s="132"/>
      <c r="HE222" s="132"/>
      <c r="HF222" s="132"/>
      <c r="HG222" s="132"/>
      <c r="HH222" s="132"/>
      <c r="HI222" s="132"/>
      <c r="HJ222" s="132"/>
      <c r="HK222" s="132"/>
      <c r="HL222" s="132"/>
      <c r="HM222" s="132"/>
      <c r="HN222" s="132"/>
      <c r="HO222" s="132"/>
      <c r="HP222" s="132"/>
      <c r="HQ222" s="132"/>
      <c r="HR222" s="132"/>
      <c r="HS222" s="132"/>
      <c r="HT222" s="132"/>
      <c r="HU222" s="132"/>
      <c r="HV222" s="132"/>
      <c r="HW222" s="132"/>
      <c r="HX222" s="132"/>
      <c r="HY222" s="132"/>
      <c r="HZ222" s="132"/>
      <c r="IA222" s="132"/>
      <c r="IB222" s="132"/>
      <c r="IC222" s="132"/>
      <c r="ID222" s="132"/>
      <c r="IE222" s="132"/>
      <c r="IF222" s="132"/>
      <c r="IG222" s="132"/>
      <c r="IH222" s="132"/>
      <c r="II222" s="132"/>
      <c r="IJ222" s="132"/>
      <c r="IK222" s="132"/>
      <c r="IL222" s="132"/>
      <c r="IM222" s="132"/>
      <c r="IN222" s="132"/>
      <c r="IO222" s="132"/>
      <c r="IP222" s="132"/>
      <c r="IQ222" s="132"/>
      <c r="IR222" s="132"/>
      <c r="IS222" s="132"/>
      <c r="IT222" s="132"/>
      <c r="IU222" s="132"/>
      <c r="IV222" s="132"/>
      <c r="IW222" s="132"/>
      <c r="IX222" s="132"/>
      <c r="IY222" s="132"/>
      <c r="IZ222" s="132"/>
      <c r="JA222" s="132"/>
      <c r="JB222" s="132"/>
      <c r="JC222" s="132"/>
      <c r="JD222" s="132"/>
      <c r="JE222" s="132"/>
      <c r="JF222" s="132"/>
      <c r="JG222" s="132"/>
      <c r="JH222" s="132"/>
      <c r="JI222" s="132"/>
      <c r="JJ222" s="132"/>
      <c r="JK222" s="132"/>
      <c r="JL222" s="132"/>
      <c r="JM222" s="132"/>
      <c r="JN222" s="132"/>
      <c r="JO222" s="132"/>
      <c r="JP222" s="132"/>
      <c r="JQ222" s="132"/>
      <c r="JR222" s="132"/>
      <c r="JS222" s="132"/>
      <c r="JT222" s="132"/>
      <c r="JU222" s="132"/>
      <c r="JV222" s="132"/>
      <c r="JW222" s="132"/>
      <c r="JX222" s="132"/>
      <c r="JY222" s="132"/>
      <c r="JZ222" s="132"/>
      <c r="KA222" s="132"/>
      <c r="KB222" s="132"/>
      <c r="KC222" s="132"/>
      <c r="KD222" s="132"/>
      <c r="KE222" s="132"/>
      <c r="KF222" s="132"/>
      <c r="KG222" s="132"/>
      <c r="KH222" s="132"/>
      <c r="KI222" s="132"/>
      <c r="KJ222" s="132"/>
      <c r="KK222" s="132"/>
      <c r="KL222" s="132"/>
      <c r="KM222" s="132"/>
      <c r="KN222" s="132"/>
      <c r="KO222" s="132"/>
      <c r="KP222" s="132"/>
      <c r="KQ222" s="132"/>
      <c r="KR222" s="132"/>
      <c r="KS222" s="132"/>
      <c r="KT222" s="132"/>
      <c r="KU222" s="132"/>
      <c r="KV222" s="132"/>
      <c r="KW222" s="132"/>
      <c r="KX222" s="132"/>
      <c r="KY222" s="132"/>
      <c r="KZ222" s="132"/>
      <c r="LA222" s="132"/>
      <c r="LB222" s="132"/>
      <c r="LC222" s="132"/>
      <c r="LD222" s="132"/>
      <c r="LE222" s="132"/>
      <c r="LF222" s="132"/>
      <c r="LG222" s="132"/>
      <c r="LH222" s="132"/>
      <c r="LI222" s="132"/>
      <c r="LJ222" s="132"/>
      <c r="LK222" s="132"/>
      <c r="LL222" s="132"/>
      <c r="LM222" s="132"/>
      <c r="LN222" s="132"/>
      <c r="LO222" s="132"/>
      <c r="LP222" s="132"/>
      <c r="LQ222" s="132"/>
      <c r="LR222" s="132"/>
      <c r="LS222" s="132"/>
      <c r="LT222" s="132"/>
      <c r="LU222" s="132"/>
      <c r="LV222" s="132"/>
      <c r="LW222" s="132"/>
      <c r="LX222" s="132"/>
      <c r="LY222" s="132"/>
      <c r="LZ222" s="132"/>
      <c r="MA222" s="132"/>
      <c r="MB222" s="132"/>
      <c r="MC222" s="132"/>
      <c r="MD222" s="132"/>
      <c r="ME222" s="132"/>
      <c r="MF222" s="132"/>
      <c r="MG222" s="132"/>
      <c r="MH222" s="132"/>
      <c r="MI222" s="132"/>
      <c r="MJ222" s="132"/>
      <c r="MK222" s="132"/>
      <c r="ML222" s="132"/>
      <c r="MM222" s="132"/>
      <c r="MN222" s="132"/>
      <c r="MO222" s="132"/>
      <c r="MP222" s="132"/>
      <c r="MQ222" s="132"/>
      <c r="MR222" s="132"/>
      <c r="MS222" s="132"/>
      <c r="MT222" s="132"/>
      <c r="MU222" s="132"/>
      <c r="MV222" s="132"/>
      <c r="MW222" s="132"/>
      <c r="MX222" s="132"/>
      <c r="MY222" s="132"/>
      <c r="MZ222" s="132"/>
      <c r="NA222" s="132"/>
      <c r="NB222" s="132"/>
      <c r="NC222" s="132"/>
      <c r="ND222" s="132"/>
      <c r="NE222" s="132"/>
      <c r="NF222" s="132"/>
      <c r="NG222" s="132"/>
      <c r="NH222" s="132"/>
      <c r="NI222" s="132"/>
      <c r="NJ222" s="132"/>
      <c r="NK222" s="132"/>
      <c r="NL222" s="132"/>
      <c r="NM222" s="132"/>
      <c r="NN222" s="132"/>
      <c r="NO222" s="132"/>
      <c r="NP222" s="132"/>
      <c r="NQ222" s="132"/>
      <c r="NR222" s="132"/>
      <c r="NS222" s="132"/>
      <c r="NT222" s="132"/>
      <c r="NU222" s="132"/>
      <c r="NV222" s="132"/>
      <c r="NW222" s="132"/>
      <c r="NX222" s="132"/>
      <c r="NY222" s="132"/>
      <c r="NZ222" s="132"/>
      <c r="OA222" s="132"/>
      <c r="OB222" s="132"/>
      <c r="OC222" s="132"/>
      <c r="OD222" s="132"/>
      <c r="OE222" s="132"/>
      <c r="OF222" s="132"/>
      <c r="OG222" s="132"/>
      <c r="OH222" s="132"/>
      <c r="OI222" s="132"/>
      <c r="OJ222" s="132"/>
      <c r="OK222" s="132"/>
      <c r="OL222" s="132"/>
      <c r="OM222" s="132"/>
      <c r="ON222" s="132"/>
      <c r="OO222" s="132"/>
      <c r="OP222" s="132"/>
      <c r="OQ222" s="132"/>
      <c r="OR222" s="132"/>
      <c r="OS222" s="132"/>
      <c r="OT222" s="132"/>
      <c r="OU222" s="132"/>
      <c r="OV222" s="132"/>
      <c r="OW222" s="132"/>
      <c r="OX222" s="132"/>
      <c r="OY222" s="132"/>
      <c r="OZ222" s="132"/>
      <c r="PA222" s="132"/>
      <c r="PB222" s="132"/>
      <c r="PC222" s="132"/>
      <c r="PD222" s="132"/>
      <c r="PE222" s="132"/>
      <c r="PF222" s="132"/>
      <c r="PG222" s="132"/>
      <c r="PH222" s="132"/>
      <c r="PI222" s="132"/>
      <c r="PJ222" s="132"/>
      <c r="PK222" s="132"/>
      <c r="PL222" s="132"/>
      <c r="PM222" s="132"/>
      <c r="PN222" s="132"/>
      <c r="PO222" s="132"/>
      <c r="PP222" s="132"/>
      <c r="PQ222" s="132"/>
      <c r="PR222" s="132"/>
      <c r="PS222" s="132"/>
      <c r="PT222" s="132"/>
      <c r="PU222" s="132"/>
      <c r="PV222" s="132"/>
      <c r="PW222" s="132"/>
      <c r="PX222" s="132"/>
      <c r="PY222" s="132"/>
      <c r="PZ222" s="132"/>
      <c r="QA222" s="132"/>
      <c r="QB222" s="132"/>
      <c r="QC222" s="132"/>
      <c r="QD222" s="132"/>
      <c r="QE222" s="132"/>
      <c r="QF222" s="132"/>
      <c r="QG222" s="132"/>
      <c r="QH222" s="132"/>
      <c r="QI222" s="132"/>
      <c r="QJ222" s="132"/>
      <c r="QK222" s="132"/>
      <c r="QL222" s="132"/>
      <c r="QM222" s="132"/>
      <c r="QN222" s="132"/>
      <c r="QO222" s="132"/>
      <c r="QP222" s="132"/>
      <c r="QQ222" s="132"/>
      <c r="QR222" s="132"/>
      <c r="QS222" s="132"/>
      <c r="QT222" s="132"/>
      <c r="QU222" s="132"/>
      <c r="QV222" s="132"/>
      <c r="QW222" s="132"/>
      <c r="QX222" s="132"/>
      <c r="QY222" s="132"/>
      <c r="QZ222" s="132"/>
      <c r="RA222" s="132"/>
      <c r="RB222" s="132"/>
      <c r="RC222" s="132"/>
      <c r="RD222" s="132"/>
      <c r="RE222" s="132"/>
      <c r="RF222" s="132"/>
      <c r="RG222" s="132"/>
      <c r="RH222" s="132"/>
      <c r="RI222" s="132"/>
      <c r="RJ222" s="132"/>
      <c r="RK222" s="132"/>
      <c r="RL222" s="132"/>
      <c r="RM222" s="132"/>
      <c r="RN222" s="132"/>
      <c r="RO222" s="132"/>
      <c r="RP222" s="132"/>
      <c r="RQ222" s="132"/>
      <c r="RR222" s="132"/>
      <c r="RS222" s="132"/>
      <c r="RT222" s="132"/>
      <c r="RU222" s="132"/>
      <c r="RV222" s="132"/>
      <c r="RW222" s="132"/>
      <c r="RX222" s="132"/>
      <c r="RY222" s="132"/>
      <c r="RZ222" s="132"/>
      <c r="SA222" s="132"/>
      <c r="SB222" s="132"/>
      <c r="SC222" s="132"/>
      <c r="SD222" s="132"/>
      <c r="SE222" s="132"/>
      <c r="SF222" s="132"/>
      <c r="SG222" s="132"/>
      <c r="SH222" s="132"/>
      <c r="SI222" s="132"/>
      <c r="SJ222" s="132"/>
      <c r="SK222" s="132"/>
      <c r="SL222" s="132"/>
      <c r="SM222" s="132"/>
      <c r="SN222" s="132"/>
      <c r="SO222" s="132"/>
      <c r="SP222" s="132"/>
      <c r="SQ222" s="132"/>
      <c r="SR222" s="132"/>
      <c r="SS222" s="132"/>
      <c r="ST222" s="132"/>
      <c r="SU222" s="132"/>
      <c r="SV222" s="132"/>
      <c r="SW222" s="132"/>
      <c r="SX222" s="132"/>
      <c r="SY222" s="132"/>
      <c r="SZ222" s="132"/>
      <c r="TA222" s="132"/>
      <c r="TB222" s="132"/>
      <c r="TC222" s="132"/>
      <c r="TD222" s="132"/>
      <c r="TE222" s="132"/>
      <c r="TF222" s="132"/>
      <c r="TG222" s="132"/>
      <c r="TH222" s="132"/>
      <c r="TI222" s="132"/>
      <c r="TJ222" s="132"/>
      <c r="TK222" s="132"/>
      <c r="TL222" s="132"/>
      <c r="TM222" s="132"/>
      <c r="TN222" s="132"/>
      <c r="TO222" s="132"/>
      <c r="TP222" s="132"/>
      <c r="TQ222" s="132"/>
      <c r="TR222" s="132"/>
      <c r="TS222" s="132"/>
      <c r="TT222" s="132"/>
      <c r="TU222" s="132"/>
      <c r="TV222" s="132"/>
      <c r="TW222" s="132"/>
      <c r="TX222" s="132"/>
      <c r="TY222" s="132"/>
      <c r="TZ222" s="132"/>
      <c r="UA222" s="132"/>
      <c r="UB222" s="132"/>
      <c r="UC222" s="132"/>
      <c r="UD222" s="132"/>
      <c r="UE222" s="132"/>
      <c r="UF222" s="132"/>
      <c r="UG222" s="132"/>
      <c r="UH222" s="132"/>
      <c r="UI222" s="132"/>
      <c r="UJ222" s="132"/>
      <c r="UK222" s="132"/>
      <c r="UL222" s="132"/>
      <c r="UM222" s="132"/>
      <c r="UN222" s="132"/>
      <c r="UO222" s="132"/>
      <c r="UP222" s="132"/>
      <c r="UQ222" s="132"/>
      <c r="UR222" s="132"/>
      <c r="US222" s="132"/>
      <c r="UT222" s="132"/>
      <c r="UU222" s="132"/>
      <c r="UV222" s="132"/>
      <c r="UW222" s="132"/>
      <c r="UX222" s="132"/>
      <c r="UY222" s="132"/>
      <c r="UZ222" s="132"/>
      <c r="VA222" s="132"/>
      <c r="VB222" s="132"/>
      <c r="VC222" s="132"/>
      <c r="VD222" s="132"/>
      <c r="VE222" s="132"/>
      <c r="VF222" s="132"/>
      <c r="VG222" s="132"/>
      <c r="VH222" s="132"/>
      <c r="VI222" s="132"/>
      <c r="VJ222" s="132"/>
      <c r="VK222" s="132"/>
      <c r="VL222" s="132"/>
      <c r="VM222" s="132"/>
      <c r="VN222" s="132"/>
      <c r="VO222" s="132"/>
      <c r="VP222" s="132"/>
      <c r="VQ222" s="132"/>
      <c r="VR222" s="132"/>
      <c r="VS222" s="132"/>
      <c r="VT222" s="132"/>
      <c r="VU222" s="132"/>
      <c r="VV222" s="132"/>
      <c r="VW222" s="132"/>
      <c r="VX222" s="132"/>
      <c r="VY222" s="132"/>
      <c r="VZ222" s="132"/>
      <c r="WA222" s="132"/>
      <c r="WB222" s="132"/>
      <c r="WC222" s="132"/>
      <c r="WD222" s="132"/>
      <c r="WE222" s="132"/>
      <c r="WF222" s="132"/>
      <c r="WG222" s="132"/>
      <c r="WH222" s="132"/>
      <c r="WI222" s="132"/>
      <c r="WJ222" s="132"/>
      <c r="WK222" s="132"/>
      <c r="WL222" s="132"/>
      <c r="WM222" s="132"/>
      <c r="WN222" s="132"/>
      <c r="WO222" s="132"/>
      <c r="WP222" s="132"/>
      <c r="WQ222" s="132"/>
      <c r="WR222" s="132"/>
      <c r="WS222" s="132"/>
      <c r="WT222" s="132"/>
      <c r="WU222" s="132"/>
      <c r="WV222" s="132"/>
      <c r="WW222" s="132"/>
      <c r="WX222" s="132"/>
      <c r="WY222" s="132"/>
      <c r="WZ222" s="132"/>
      <c r="XA222" s="132"/>
      <c r="XB222" s="132"/>
      <c r="XC222" s="132"/>
      <c r="XD222" s="132"/>
      <c r="XE222" s="132"/>
      <c r="XF222" s="132"/>
      <c r="XG222" s="132"/>
      <c r="XH222" s="132"/>
      <c r="XI222" s="132"/>
      <c r="XJ222" s="132"/>
      <c r="XK222" s="132"/>
      <c r="XL222" s="132"/>
      <c r="XM222" s="132"/>
      <c r="XN222" s="132"/>
      <c r="XO222" s="132"/>
      <c r="XP222" s="132"/>
      <c r="XQ222" s="132"/>
      <c r="XR222" s="132"/>
      <c r="XS222" s="132"/>
      <c r="XT222" s="132"/>
      <c r="XU222" s="132"/>
      <c r="XV222" s="132"/>
      <c r="XW222" s="132"/>
      <c r="XX222" s="132"/>
      <c r="XY222" s="132"/>
      <c r="XZ222" s="132"/>
      <c r="YA222" s="132"/>
      <c r="YB222" s="132"/>
      <c r="YC222" s="132"/>
      <c r="YD222" s="132"/>
      <c r="YE222" s="132"/>
      <c r="YF222" s="132"/>
      <c r="YG222" s="132"/>
      <c r="YH222" s="132"/>
      <c r="YI222" s="132"/>
      <c r="YJ222" s="132"/>
      <c r="YK222" s="132"/>
      <c r="YL222" s="132"/>
      <c r="YM222" s="132"/>
      <c r="YN222" s="132"/>
      <c r="YO222" s="132"/>
      <c r="YP222" s="132"/>
      <c r="YQ222" s="132"/>
      <c r="YR222" s="132"/>
      <c r="YS222" s="132"/>
      <c r="YT222" s="132"/>
      <c r="YU222" s="132"/>
      <c r="YV222" s="132"/>
      <c r="YW222" s="132"/>
      <c r="YX222" s="132"/>
      <c r="YY222" s="132"/>
      <c r="YZ222" s="132"/>
      <c r="ZA222" s="132"/>
      <c r="ZB222" s="132"/>
      <c r="ZC222" s="132"/>
      <c r="ZD222" s="132"/>
      <c r="ZE222" s="132"/>
      <c r="ZF222" s="132"/>
      <c r="ZG222" s="132"/>
      <c r="ZH222" s="132"/>
      <c r="ZI222" s="132"/>
      <c r="ZJ222" s="132"/>
      <c r="ZK222" s="132"/>
      <c r="ZL222" s="132"/>
      <c r="ZM222" s="132"/>
      <c r="ZN222" s="132"/>
      <c r="ZO222" s="132"/>
      <c r="ZP222" s="132"/>
      <c r="ZQ222" s="132"/>
      <c r="ZR222" s="132"/>
      <c r="ZS222" s="132"/>
      <c r="ZT222" s="132"/>
      <c r="ZU222" s="132"/>
      <c r="ZV222" s="132"/>
      <c r="ZW222" s="132"/>
      <c r="ZX222" s="132"/>
      <c r="ZY222" s="132"/>
      <c r="ZZ222" s="132"/>
      <c r="AAA222" s="132"/>
      <c r="AAB222" s="132"/>
      <c r="AAC222" s="132"/>
      <c r="AAD222" s="132"/>
      <c r="AAE222" s="132"/>
      <c r="AAF222" s="132"/>
      <c r="AAG222" s="132"/>
      <c r="AAH222" s="132"/>
      <c r="AAI222" s="132"/>
      <c r="AAJ222" s="132"/>
      <c r="AAK222" s="132"/>
      <c r="AAL222" s="132"/>
      <c r="AAM222" s="132"/>
      <c r="AAN222" s="132"/>
      <c r="AAO222" s="132"/>
      <c r="AAP222" s="132"/>
      <c r="AAQ222" s="132"/>
      <c r="AAR222" s="132"/>
      <c r="AAS222" s="132"/>
      <c r="AAT222" s="132"/>
      <c r="AAU222" s="132"/>
      <c r="AAV222" s="132"/>
      <c r="AAW222" s="132"/>
      <c r="AAX222" s="132"/>
      <c r="AAY222" s="132"/>
      <c r="AAZ222" s="132"/>
      <c r="ABA222" s="132"/>
      <c r="ABB222" s="132"/>
      <c r="ABC222" s="132"/>
      <c r="ABD222" s="132"/>
      <c r="ABE222" s="132"/>
      <c r="ABF222" s="132"/>
      <c r="ABG222" s="132"/>
      <c r="ABH222" s="132"/>
      <c r="ABI222" s="132"/>
      <c r="ABJ222" s="132"/>
      <c r="ABK222" s="132"/>
      <c r="ABL222" s="132"/>
      <c r="ABM222" s="132"/>
      <c r="ABN222" s="132"/>
      <c r="ABO222" s="132"/>
      <c r="ABP222" s="132"/>
      <c r="ABQ222" s="132"/>
      <c r="ABR222" s="132"/>
      <c r="ABS222" s="132"/>
      <c r="ABT222" s="132"/>
      <c r="ABU222" s="132"/>
      <c r="ABV222" s="132"/>
      <c r="ABW222" s="132"/>
      <c r="ABX222" s="132"/>
      <c r="ABY222" s="132"/>
      <c r="ABZ222" s="132"/>
      <c r="ACA222" s="132"/>
      <c r="ACB222" s="132"/>
      <c r="ACC222" s="132"/>
      <c r="ACD222" s="132"/>
      <c r="ACE222" s="132"/>
      <c r="ACF222" s="132"/>
      <c r="ACG222" s="132"/>
      <c r="ACH222" s="132"/>
      <c r="ACI222" s="132"/>
      <c r="ACJ222" s="132"/>
      <c r="ACK222" s="132"/>
      <c r="ACL222" s="132"/>
      <c r="ACM222" s="132"/>
      <c r="ACN222" s="132"/>
      <c r="ACO222" s="132"/>
      <c r="ACP222" s="132"/>
      <c r="ACQ222" s="132"/>
      <c r="ACR222" s="132"/>
      <c r="ACS222" s="132"/>
      <c r="ACT222" s="132"/>
      <c r="ACU222" s="132"/>
      <c r="ACV222" s="132"/>
      <c r="ACW222" s="132"/>
      <c r="ACX222" s="132"/>
      <c r="ACY222" s="132"/>
      <c r="ACZ222" s="132"/>
      <c r="ADA222" s="132"/>
    </row>
    <row r="223" spans="1:781" s="106" customFormat="1" ht="15.6" x14ac:dyDescent="0.3">
      <c r="A223" s="60">
        <v>3</v>
      </c>
      <c r="B223" s="69" t="s">
        <v>661</v>
      </c>
      <c r="C223" s="46" t="s">
        <v>97</v>
      </c>
      <c r="D223" s="47"/>
      <c r="E223" s="47"/>
      <c r="F223" s="47"/>
      <c r="G223" s="104"/>
      <c r="H223" s="47">
        <v>1</v>
      </c>
      <c r="I223" s="47" t="s">
        <v>45</v>
      </c>
      <c r="J223" s="47" t="s">
        <v>303</v>
      </c>
      <c r="K223" s="120">
        <v>177</v>
      </c>
      <c r="L223" s="50">
        <v>1981</v>
      </c>
      <c r="M223" s="117">
        <v>1981</v>
      </c>
      <c r="N223" s="52"/>
      <c r="O223" s="53"/>
      <c r="P223" s="53"/>
      <c r="Q223" s="54" t="s">
        <v>482</v>
      </c>
      <c r="R223" s="55"/>
      <c r="S223" s="130"/>
      <c r="T223" s="57" t="str">
        <f t="shared" si="45"/>
        <v>Cu</v>
      </c>
      <c r="U223" s="130"/>
      <c r="V223" s="130"/>
      <c r="W223" s="130"/>
      <c r="X223" s="130"/>
      <c r="Y223" s="130"/>
      <c r="Z223" s="130"/>
      <c r="AA223" s="130"/>
      <c r="AB223" s="131"/>
      <c r="AC223" s="58">
        <f t="shared" si="44"/>
        <v>0</v>
      </c>
      <c r="AD223" s="58">
        <f t="shared" si="46"/>
        <v>0</v>
      </c>
      <c r="AE223" s="58">
        <f t="shared" si="47"/>
        <v>0</v>
      </c>
      <c r="AF223" s="58">
        <f t="shared" si="51"/>
        <v>0</v>
      </c>
      <c r="AG223" s="59"/>
      <c r="AH223" s="59">
        <f t="shared" si="48"/>
        <v>0</v>
      </c>
      <c r="AI223" s="59">
        <f t="shared" si="49"/>
        <v>0</v>
      </c>
      <c r="AJ223" s="59">
        <f t="shared" si="50"/>
        <v>0</v>
      </c>
      <c r="AK223" s="132"/>
      <c r="AL223" s="132"/>
      <c r="AM223" s="132"/>
      <c r="AN223" s="132"/>
      <c r="AO223" s="132"/>
      <c r="AP223" s="132"/>
      <c r="AQ223" s="132"/>
      <c r="AR223" s="132"/>
      <c r="AS223" s="132"/>
      <c r="AT223" s="132"/>
      <c r="AU223" s="132"/>
      <c r="AV223" s="132"/>
      <c r="AW223" s="132"/>
      <c r="AX223" s="132"/>
      <c r="AY223" s="132"/>
      <c r="AZ223" s="132"/>
      <c r="BA223" s="132"/>
      <c r="BB223" s="132"/>
      <c r="BC223" s="132"/>
      <c r="BD223" s="132"/>
      <c r="BE223" s="132"/>
      <c r="BF223" s="132"/>
      <c r="BG223" s="132"/>
      <c r="BH223" s="132"/>
      <c r="BI223" s="132"/>
      <c r="BJ223" s="132"/>
      <c r="BK223" s="132"/>
      <c r="BL223" s="132"/>
      <c r="BM223" s="132"/>
      <c r="BN223" s="132"/>
      <c r="BO223" s="132"/>
      <c r="BP223" s="132"/>
      <c r="BQ223" s="132"/>
      <c r="BR223" s="132"/>
      <c r="BS223" s="132"/>
      <c r="BT223" s="132"/>
      <c r="BU223" s="132"/>
      <c r="BV223" s="132"/>
      <c r="BW223" s="132"/>
      <c r="BX223" s="132"/>
      <c r="BY223" s="132"/>
      <c r="BZ223" s="132"/>
      <c r="CA223" s="132"/>
      <c r="CB223" s="132"/>
      <c r="CC223" s="132"/>
      <c r="CD223" s="132"/>
      <c r="CE223" s="132"/>
      <c r="CF223" s="132"/>
      <c r="CG223" s="132"/>
      <c r="CH223" s="132"/>
      <c r="CI223" s="132"/>
      <c r="CJ223" s="132"/>
      <c r="CK223" s="132"/>
      <c r="CL223" s="132"/>
      <c r="CM223" s="132"/>
      <c r="CN223" s="132"/>
      <c r="CO223" s="132"/>
      <c r="CP223" s="132"/>
      <c r="CQ223" s="132"/>
      <c r="CR223" s="132"/>
      <c r="CS223" s="132"/>
      <c r="CT223" s="132"/>
      <c r="CU223" s="132"/>
      <c r="CV223" s="132"/>
      <c r="CW223" s="132"/>
      <c r="CX223" s="132"/>
      <c r="CY223" s="132"/>
      <c r="CZ223" s="132"/>
      <c r="DA223" s="132"/>
      <c r="DB223" s="132"/>
      <c r="DC223" s="132"/>
      <c r="DD223" s="132"/>
      <c r="DE223" s="132"/>
      <c r="DF223" s="132"/>
      <c r="DG223" s="132"/>
      <c r="DH223" s="132"/>
      <c r="DI223" s="132"/>
      <c r="DJ223" s="132"/>
      <c r="DK223" s="132"/>
      <c r="DL223" s="132"/>
      <c r="DM223" s="132"/>
      <c r="DN223" s="132"/>
      <c r="DO223" s="132"/>
      <c r="DP223" s="132"/>
      <c r="DQ223" s="132"/>
      <c r="DR223" s="132"/>
      <c r="DS223" s="132"/>
      <c r="DT223" s="132"/>
      <c r="DU223" s="132"/>
      <c r="DV223" s="132"/>
      <c r="DW223" s="132"/>
      <c r="DX223" s="132"/>
      <c r="DY223" s="132"/>
      <c r="DZ223" s="132"/>
      <c r="EA223" s="132"/>
      <c r="EB223" s="132"/>
      <c r="EC223" s="132"/>
      <c r="ED223" s="132"/>
      <c r="EE223" s="132"/>
      <c r="EF223" s="132"/>
      <c r="EG223" s="132"/>
      <c r="EH223" s="132"/>
      <c r="EI223" s="132"/>
      <c r="EJ223" s="132"/>
      <c r="EK223" s="132"/>
      <c r="EL223" s="132"/>
      <c r="EM223" s="132"/>
      <c r="EN223" s="132"/>
      <c r="EO223" s="132"/>
      <c r="EP223" s="132"/>
      <c r="EQ223" s="132"/>
      <c r="ER223" s="132"/>
      <c r="ES223" s="132"/>
      <c r="ET223" s="132"/>
      <c r="EU223" s="132"/>
      <c r="EV223" s="132"/>
      <c r="EW223" s="132"/>
      <c r="EX223" s="132"/>
      <c r="EY223" s="132"/>
      <c r="EZ223" s="132"/>
      <c r="FA223" s="132"/>
      <c r="FB223" s="132"/>
      <c r="FC223" s="132"/>
      <c r="FD223" s="132"/>
      <c r="FE223" s="132"/>
      <c r="FF223" s="132"/>
      <c r="FG223" s="132"/>
      <c r="FH223" s="132"/>
      <c r="FI223" s="132"/>
      <c r="FJ223" s="132"/>
      <c r="FK223" s="132"/>
      <c r="FL223" s="132"/>
      <c r="FM223" s="132"/>
      <c r="FN223" s="132"/>
      <c r="FO223" s="132"/>
      <c r="FP223" s="132"/>
      <c r="FQ223" s="132"/>
      <c r="FR223" s="132"/>
      <c r="FS223" s="132"/>
      <c r="FT223" s="132"/>
      <c r="FU223" s="132"/>
      <c r="FV223" s="132"/>
      <c r="FW223" s="132"/>
      <c r="FX223" s="132"/>
      <c r="FY223" s="132"/>
      <c r="FZ223" s="132"/>
      <c r="GA223" s="132"/>
      <c r="GB223" s="132"/>
      <c r="GC223" s="132"/>
      <c r="GD223" s="132"/>
      <c r="GE223" s="132"/>
      <c r="GF223" s="132"/>
      <c r="GG223" s="132"/>
      <c r="GH223" s="132"/>
      <c r="GI223" s="132"/>
      <c r="GJ223" s="132"/>
      <c r="GK223" s="132"/>
      <c r="GL223" s="132"/>
      <c r="GM223" s="132"/>
      <c r="GN223" s="132"/>
      <c r="GO223" s="132"/>
      <c r="GP223" s="132"/>
      <c r="GQ223" s="132"/>
      <c r="GR223" s="132"/>
      <c r="GS223" s="132"/>
      <c r="GT223" s="132"/>
      <c r="GU223" s="132"/>
      <c r="GV223" s="132"/>
      <c r="GW223" s="132"/>
      <c r="GX223" s="132"/>
      <c r="GY223" s="132"/>
      <c r="GZ223" s="132"/>
      <c r="HA223" s="132"/>
      <c r="HB223" s="132"/>
      <c r="HC223" s="132"/>
      <c r="HD223" s="132"/>
      <c r="HE223" s="132"/>
      <c r="HF223" s="132"/>
      <c r="HG223" s="132"/>
      <c r="HH223" s="132"/>
      <c r="HI223" s="132"/>
      <c r="HJ223" s="132"/>
      <c r="HK223" s="132"/>
      <c r="HL223" s="132"/>
      <c r="HM223" s="132"/>
      <c r="HN223" s="132"/>
      <c r="HO223" s="132"/>
      <c r="HP223" s="132"/>
      <c r="HQ223" s="132"/>
      <c r="HR223" s="132"/>
      <c r="HS223" s="132"/>
      <c r="HT223" s="132"/>
      <c r="HU223" s="132"/>
      <c r="HV223" s="132"/>
      <c r="HW223" s="132"/>
      <c r="HX223" s="132"/>
      <c r="HY223" s="132"/>
      <c r="HZ223" s="132"/>
      <c r="IA223" s="132"/>
      <c r="IB223" s="132"/>
      <c r="IC223" s="132"/>
      <c r="ID223" s="132"/>
      <c r="IE223" s="132"/>
      <c r="IF223" s="132"/>
      <c r="IG223" s="132"/>
      <c r="IH223" s="132"/>
      <c r="II223" s="132"/>
      <c r="IJ223" s="132"/>
      <c r="IK223" s="132"/>
      <c r="IL223" s="132"/>
      <c r="IM223" s="132"/>
      <c r="IN223" s="132"/>
      <c r="IO223" s="132"/>
      <c r="IP223" s="132"/>
      <c r="IQ223" s="132"/>
      <c r="IR223" s="132"/>
      <c r="IS223" s="132"/>
      <c r="IT223" s="132"/>
      <c r="IU223" s="132"/>
      <c r="IV223" s="132"/>
      <c r="IW223" s="132"/>
      <c r="IX223" s="132"/>
      <c r="IY223" s="132"/>
      <c r="IZ223" s="132"/>
      <c r="JA223" s="132"/>
      <c r="JB223" s="132"/>
      <c r="JC223" s="132"/>
      <c r="JD223" s="132"/>
      <c r="JE223" s="132"/>
      <c r="JF223" s="132"/>
      <c r="JG223" s="132"/>
      <c r="JH223" s="132"/>
      <c r="JI223" s="132"/>
      <c r="JJ223" s="132"/>
      <c r="JK223" s="132"/>
      <c r="JL223" s="132"/>
      <c r="JM223" s="132"/>
      <c r="JN223" s="132"/>
      <c r="JO223" s="132"/>
      <c r="JP223" s="132"/>
      <c r="JQ223" s="132"/>
      <c r="JR223" s="132"/>
      <c r="JS223" s="132"/>
      <c r="JT223" s="132"/>
      <c r="JU223" s="132"/>
      <c r="JV223" s="132"/>
      <c r="JW223" s="132"/>
      <c r="JX223" s="132"/>
      <c r="JY223" s="132"/>
      <c r="JZ223" s="132"/>
      <c r="KA223" s="132"/>
      <c r="KB223" s="132"/>
      <c r="KC223" s="132"/>
      <c r="KD223" s="132"/>
      <c r="KE223" s="132"/>
      <c r="KF223" s="132"/>
      <c r="KG223" s="132"/>
      <c r="KH223" s="132"/>
      <c r="KI223" s="132"/>
      <c r="KJ223" s="132"/>
      <c r="KK223" s="132"/>
      <c r="KL223" s="132"/>
      <c r="KM223" s="132"/>
      <c r="KN223" s="132"/>
      <c r="KO223" s="132"/>
      <c r="KP223" s="132"/>
      <c r="KQ223" s="132"/>
      <c r="KR223" s="132"/>
      <c r="KS223" s="132"/>
      <c r="KT223" s="132"/>
      <c r="KU223" s="132"/>
      <c r="KV223" s="132"/>
      <c r="KW223" s="132"/>
      <c r="KX223" s="132"/>
      <c r="KY223" s="132"/>
      <c r="KZ223" s="132"/>
      <c r="LA223" s="132"/>
      <c r="LB223" s="132"/>
      <c r="LC223" s="132"/>
      <c r="LD223" s="132"/>
      <c r="LE223" s="132"/>
      <c r="LF223" s="132"/>
      <c r="LG223" s="132"/>
      <c r="LH223" s="132"/>
      <c r="LI223" s="132"/>
      <c r="LJ223" s="132"/>
      <c r="LK223" s="132"/>
      <c r="LL223" s="132"/>
      <c r="LM223" s="132"/>
      <c r="LN223" s="132"/>
      <c r="LO223" s="132"/>
      <c r="LP223" s="132"/>
      <c r="LQ223" s="132"/>
      <c r="LR223" s="132"/>
      <c r="LS223" s="132"/>
      <c r="LT223" s="132"/>
      <c r="LU223" s="132"/>
      <c r="LV223" s="132"/>
      <c r="LW223" s="132"/>
      <c r="LX223" s="132"/>
      <c r="LY223" s="132"/>
      <c r="LZ223" s="132"/>
      <c r="MA223" s="132"/>
      <c r="MB223" s="132"/>
      <c r="MC223" s="132"/>
      <c r="MD223" s="132"/>
      <c r="ME223" s="132"/>
      <c r="MF223" s="132"/>
      <c r="MG223" s="132"/>
      <c r="MH223" s="132"/>
      <c r="MI223" s="132"/>
      <c r="MJ223" s="132"/>
      <c r="MK223" s="132"/>
      <c r="ML223" s="132"/>
      <c r="MM223" s="132"/>
      <c r="MN223" s="132"/>
      <c r="MO223" s="132"/>
      <c r="MP223" s="132"/>
      <c r="MQ223" s="132"/>
      <c r="MR223" s="132"/>
      <c r="MS223" s="132"/>
      <c r="MT223" s="132"/>
      <c r="MU223" s="132"/>
      <c r="MV223" s="132"/>
      <c r="MW223" s="132"/>
      <c r="MX223" s="132"/>
      <c r="MY223" s="132"/>
      <c r="MZ223" s="132"/>
      <c r="NA223" s="132"/>
      <c r="NB223" s="132"/>
      <c r="NC223" s="132"/>
      <c r="ND223" s="132"/>
      <c r="NE223" s="132"/>
      <c r="NF223" s="132"/>
      <c r="NG223" s="132"/>
      <c r="NH223" s="132"/>
      <c r="NI223" s="132"/>
      <c r="NJ223" s="132"/>
      <c r="NK223" s="132"/>
      <c r="NL223" s="132"/>
      <c r="NM223" s="132"/>
      <c r="NN223" s="132"/>
      <c r="NO223" s="132"/>
      <c r="NP223" s="132"/>
      <c r="NQ223" s="132"/>
      <c r="NR223" s="132"/>
      <c r="NS223" s="132"/>
      <c r="NT223" s="132"/>
      <c r="NU223" s="132"/>
      <c r="NV223" s="132"/>
      <c r="NW223" s="132"/>
      <c r="NX223" s="132"/>
      <c r="NY223" s="132"/>
      <c r="NZ223" s="132"/>
      <c r="OA223" s="132"/>
      <c r="OB223" s="132"/>
      <c r="OC223" s="132"/>
      <c r="OD223" s="132"/>
      <c r="OE223" s="132"/>
      <c r="OF223" s="132"/>
      <c r="OG223" s="132"/>
      <c r="OH223" s="132"/>
      <c r="OI223" s="132"/>
      <c r="OJ223" s="132"/>
      <c r="OK223" s="132"/>
      <c r="OL223" s="132"/>
      <c r="OM223" s="132"/>
      <c r="ON223" s="132"/>
      <c r="OO223" s="132"/>
      <c r="OP223" s="132"/>
      <c r="OQ223" s="132"/>
      <c r="OR223" s="132"/>
      <c r="OS223" s="132"/>
      <c r="OT223" s="132"/>
      <c r="OU223" s="132"/>
      <c r="OV223" s="132"/>
      <c r="OW223" s="132"/>
      <c r="OX223" s="132"/>
      <c r="OY223" s="132"/>
      <c r="OZ223" s="132"/>
      <c r="PA223" s="132"/>
      <c r="PB223" s="132"/>
      <c r="PC223" s="132"/>
      <c r="PD223" s="132"/>
      <c r="PE223" s="132"/>
      <c r="PF223" s="132"/>
      <c r="PG223" s="132"/>
      <c r="PH223" s="132"/>
      <c r="PI223" s="132"/>
      <c r="PJ223" s="132"/>
      <c r="PK223" s="132"/>
      <c r="PL223" s="132"/>
      <c r="PM223" s="132"/>
      <c r="PN223" s="132"/>
      <c r="PO223" s="132"/>
      <c r="PP223" s="132"/>
      <c r="PQ223" s="132"/>
      <c r="PR223" s="132"/>
      <c r="PS223" s="132"/>
      <c r="PT223" s="132"/>
      <c r="PU223" s="132"/>
      <c r="PV223" s="132"/>
      <c r="PW223" s="132"/>
      <c r="PX223" s="132"/>
      <c r="PY223" s="132"/>
      <c r="PZ223" s="132"/>
      <c r="QA223" s="132"/>
      <c r="QB223" s="132"/>
      <c r="QC223" s="132"/>
      <c r="QD223" s="132"/>
      <c r="QE223" s="132"/>
      <c r="QF223" s="132"/>
      <c r="QG223" s="132"/>
      <c r="QH223" s="132"/>
      <c r="QI223" s="132"/>
      <c r="QJ223" s="132"/>
      <c r="QK223" s="132"/>
      <c r="QL223" s="132"/>
      <c r="QM223" s="132"/>
      <c r="QN223" s="132"/>
      <c r="QO223" s="132"/>
      <c r="QP223" s="132"/>
      <c r="QQ223" s="132"/>
      <c r="QR223" s="132"/>
      <c r="QS223" s="132"/>
      <c r="QT223" s="132"/>
      <c r="QU223" s="132"/>
      <c r="QV223" s="132"/>
      <c r="QW223" s="132"/>
      <c r="QX223" s="132"/>
      <c r="QY223" s="132"/>
      <c r="QZ223" s="132"/>
      <c r="RA223" s="132"/>
      <c r="RB223" s="132"/>
      <c r="RC223" s="132"/>
      <c r="RD223" s="132"/>
      <c r="RE223" s="132"/>
      <c r="RF223" s="132"/>
      <c r="RG223" s="132"/>
      <c r="RH223" s="132"/>
      <c r="RI223" s="132"/>
      <c r="RJ223" s="132"/>
      <c r="RK223" s="132"/>
      <c r="RL223" s="132"/>
      <c r="RM223" s="132"/>
      <c r="RN223" s="132"/>
      <c r="RO223" s="132"/>
      <c r="RP223" s="132"/>
      <c r="RQ223" s="132"/>
      <c r="RR223" s="132"/>
      <c r="RS223" s="132"/>
      <c r="RT223" s="132"/>
      <c r="RU223" s="132"/>
      <c r="RV223" s="132"/>
      <c r="RW223" s="132"/>
      <c r="RX223" s="132"/>
      <c r="RY223" s="132"/>
      <c r="RZ223" s="132"/>
      <c r="SA223" s="132"/>
      <c r="SB223" s="132"/>
      <c r="SC223" s="132"/>
      <c r="SD223" s="132"/>
      <c r="SE223" s="132"/>
      <c r="SF223" s="132"/>
      <c r="SG223" s="132"/>
      <c r="SH223" s="132"/>
      <c r="SI223" s="132"/>
      <c r="SJ223" s="132"/>
      <c r="SK223" s="132"/>
      <c r="SL223" s="132"/>
      <c r="SM223" s="132"/>
      <c r="SN223" s="132"/>
      <c r="SO223" s="132"/>
      <c r="SP223" s="132"/>
      <c r="SQ223" s="132"/>
      <c r="SR223" s="132"/>
      <c r="SS223" s="132"/>
      <c r="ST223" s="132"/>
      <c r="SU223" s="132"/>
      <c r="SV223" s="132"/>
      <c r="SW223" s="132"/>
      <c r="SX223" s="132"/>
      <c r="SY223" s="132"/>
      <c r="SZ223" s="132"/>
      <c r="TA223" s="132"/>
      <c r="TB223" s="132"/>
      <c r="TC223" s="132"/>
      <c r="TD223" s="132"/>
      <c r="TE223" s="132"/>
      <c r="TF223" s="132"/>
      <c r="TG223" s="132"/>
      <c r="TH223" s="132"/>
      <c r="TI223" s="132"/>
      <c r="TJ223" s="132"/>
      <c r="TK223" s="132"/>
      <c r="TL223" s="132"/>
      <c r="TM223" s="132"/>
      <c r="TN223" s="132"/>
      <c r="TO223" s="132"/>
      <c r="TP223" s="132"/>
      <c r="TQ223" s="132"/>
      <c r="TR223" s="132"/>
      <c r="TS223" s="132"/>
      <c r="TT223" s="132"/>
      <c r="TU223" s="132"/>
      <c r="TV223" s="132"/>
      <c r="TW223" s="132"/>
      <c r="TX223" s="132"/>
      <c r="TY223" s="132"/>
      <c r="TZ223" s="132"/>
      <c r="UA223" s="132"/>
      <c r="UB223" s="132"/>
      <c r="UC223" s="132"/>
      <c r="UD223" s="132"/>
      <c r="UE223" s="132"/>
      <c r="UF223" s="132"/>
      <c r="UG223" s="132"/>
      <c r="UH223" s="132"/>
      <c r="UI223" s="132"/>
      <c r="UJ223" s="132"/>
      <c r="UK223" s="132"/>
      <c r="UL223" s="132"/>
      <c r="UM223" s="132"/>
      <c r="UN223" s="132"/>
      <c r="UO223" s="132"/>
      <c r="UP223" s="132"/>
      <c r="UQ223" s="132"/>
      <c r="UR223" s="132"/>
      <c r="US223" s="132"/>
      <c r="UT223" s="132"/>
      <c r="UU223" s="132"/>
      <c r="UV223" s="132"/>
      <c r="UW223" s="132"/>
      <c r="UX223" s="132"/>
      <c r="UY223" s="132"/>
      <c r="UZ223" s="132"/>
      <c r="VA223" s="132"/>
      <c r="VB223" s="132"/>
      <c r="VC223" s="132"/>
      <c r="VD223" s="132"/>
      <c r="VE223" s="132"/>
      <c r="VF223" s="132"/>
      <c r="VG223" s="132"/>
      <c r="VH223" s="132"/>
      <c r="VI223" s="132"/>
      <c r="VJ223" s="132"/>
      <c r="VK223" s="132"/>
      <c r="VL223" s="132"/>
      <c r="VM223" s="132"/>
      <c r="VN223" s="132"/>
      <c r="VO223" s="132"/>
      <c r="VP223" s="132"/>
      <c r="VQ223" s="132"/>
      <c r="VR223" s="132"/>
      <c r="VS223" s="132"/>
      <c r="VT223" s="132"/>
      <c r="VU223" s="132"/>
      <c r="VV223" s="132"/>
      <c r="VW223" s="132"/>
      <c r="VX223" s="132"/>
      <c r="VY223" s="132"/>
      <c r="VZ223" s="132"/>
      <c r="WA223" s="132"/>
      <c r="WB223" s="132"/>
      <c r="WC223" s="132"/>
      <c r="WD223" s="132"/>
      <c r="WE223" s="132"/>
      <c r="WF223" s="132"/>
      <c r="WG223" s="132"/>
      <c r="WH223" s="132"/>
      <c r="WI223" s="132"/>
      <c r="WJ223" s="132"/>
      <c r="WK223" s="132"/>
      <c r="WL223" s="132"/>
      <c r="WM223" s="132"/>
      <c r="WN223" s="132"/>
      <c r="WO223" s="132"/>
      <c r="WP223" s="132"/>
      <c r="WQ223" s="132"/>
      <c r="WR223" s="132"/>
      <c r="WS223" s="132"/>
      <c r="WT223" s="132"/>
      <c r="WU223" s="132"/>
      <c r="WV223" s="132"/>
      <c r="WW223" s="132"/>
      <c r="WX223" s="132"/>
      <c r="WY223" s="132"/>
      <c r="WZ223" s="132"/>
      <c r="XA223" s="132"/>
      <c r="XB223" s="132"/>
      <c r="XC223" s="132"/>
      <c r="XD223" s="132"/>
      <c r="XE223" s="132"/>
      <c r="XF223" s="132"/>
      <c r="XG223" s="132"/>
      <c r="XH223" s="132"/>
      <c r="XI223" s="132"/>
      <c r="XJ223" s="132"/>
      <c r="XK223" s="132"/>
      <c r="XL223" s="132"/>
      <c r="XM223" s="132"/>
      <c r="XN223" s="132"/>
      <c r="XO223" s="132"/>
      <c r="XP223" s="132"/>
      <c r="XQ223" s="132"/>
      <c r="XR223" s="132"/>
      <c r="XS223" s="132"/>
      <c r="XT223" s="132"/>
      <c r="XU223" s="132"/>
      <c r="XV223" s="132"/>
      <c r="XW223" s="132"/>
      <c r="XX223" s="132"/>
      <c r="XY223" s="132"/>
      <c r="XZ223" s="132"/>
      <c r="YA223" s="132"/>
      <c r="YB223" s="132"/>
      <c r="YC223" s="132"/>
      <c r="YD223" s="132"/>
      <c r="YE223" s="132"/>
      <c r="YF223" s="132"/>
      <c r="YG223" s="132"/>
      <c r="YH223" s="132"/>
      <c r="YI223" s="132"/>
      <c r="YJ223" s="132"/>
      <c r="YK223" s="132"/>
      <c r="YL223" s="132"/>
      <c r="YM223" s="132"/>
      <c r="YN223" s="132"/>
      <c r="YO223" s="132"/>
      <c r="YP223" s="132"/>
      <c r="YQ223" s="132"/>
      <c r="YR223" s="132"/>
      <c r="YS223" s="132"/>
      <c r="YT223" s="132"/>
      <c r="YU223" s="132"/>
      <c r="YV223" s="132"/>
      <c r="YW223" s="132"/>
      <c r="YX223" s="132"/>
      <c r="YY223" s="132"/>
      <c r="YZ223" s="132"/>
      <c r="ZA223" s="132"/>
      <c r="ZB223" s="132"/>
      <c r="ZC223" s="132"/>
      <c r="ZD223" s="132"/>
      <c r="ZE223" s="132"/>
      <c r="ZF223" s="132"/>
      <c r="ZG223" s="132"/>
      <c r="ZH223" s="132"/>
      <c r="ZI223" s="132"/>
      <c r="ZJ223" s="132"/>
      <c r="ZK223" s="132"/>
      <c r="ZL223" s="132"/>
      <c r="ZM223" s="132"/>
      <c r="ZN223" s="132"/>
      <c r="ZO223" s="132"/>
      <c r="ZP223" s="132"/>
      <c r="ZQ223" s="132"/>
      <c r="ZR223" s="132"/>
      <c r="ZS223" s="132"/>
      <c r="ZT223" s="132"/>
      <c r="ZU223" s="132"/>
      <c r="ZV223" s="132"/>
      <c r="ZW223" s="132"/>
      <c r="ZX223" s="132"/>
      <c r="ZY223" s="132"/>
      <c r="ZZ223" s="132"/>
      <c r="AAA223" s="132"/>
      <c r="AAB223" s="132"/>
      <c r="AAC223" s="132"/>
      <c r="AAD223" s="132"/>
      <c r="AAE223" s="132"/>
      <c r="AAF223" s="132"/>
      <c r="AAG223" s="132"/>
      <c r="AAH223" s="132"/>
      <c r="AAI223" s="132"/>
      <c r="AAJ223" s="132"/>
      <c r="AAK223" s="132"/>
      <c r="AAL223" s="132"/>
      <c r="AAM223" s="132"/>
      <c r="AAN223" s="132"/>
      <c r="AAO223" s="132"/>
      <c r="AAP223" s="132"/>
      <c r="AAQ223" s="132"/>
      <c r="AAR223" s="132"/>
      <c r="AAS223" s="132"/>
      <c r="AAT223" s="132"/>
      <c r="AAU223" s="132"/>
      <c r="AAV223" s="132"/>
      <c r="AAW223" s="132"/>
      <c r="AAX223" s="132"/>
      <c r="AAY223" s="132"/>
      <c r="AAZ223" s="132"/>
      <c r="ABA223" s="132"/>
      <c r="ABB223" s="132"/>
      <c r="ABC223" s="132"/>
      <c r="ABD223" s="132"/>
      <c r="ABE223" s="132"/>
      <c r="ABF223" s="132"/>
      <c r="ABG223" s="132"/>
      <c r="ABH223" s="132"/>
      <c r="ABI223" s="132"/>
      <c r="ABJ223" s="132"/>
      <c r="ABK223" s="132"/>
      <c r="ABL223" s="132"/>
      <c r="ABM223" s="132"/>
      <c r="ABN223" s="132"/>
      <c r="ABO223" s="132"/>
      <c r="ABP223" s="132"/>
      <c r="ABQ223" s="132"/>
      <c r="ABR223" s="132"/>
      <c r="ABS223" s="132"/>
      <c r="ABT223" s="132"/>
      <c r="ABU223" s="132"/>
      <c r="ABV223" s="132"/>
      <c r="ABW223" s="132"/>
      <c r="ABX223" s="132"/>
      <c r="ABY223" s="132"/>
      <c r="ABZ223" s="132"/>
      <c r="ACA223" s="132"/>
      <c r="ACB223" s="132"/>
      <c r="ACC223" s="132"/>
      <c r="ACD223" s="132"/>
      <c r="ACE223" s="132"/>
      <c r="ACF223" s="132"/>
      <c r="ACG223" s="132"/>
      <c r="ACH223" s="132"/>
      <c r="ACI223" s="132"/>
      <c r="ACJ223" s="132"/>
      <c r="ACK223" s="132"/>
      <c r="ACL223" s="132"/>
      <c r="ACM223" s="132"/>
      <c r="ACN223" s="132"/>
      <c r="ACO223" s="132"/>
      <c r="ACP223" s="132"/>
      <c r="ACQ223" s="132"/>
      <c r="ACR223" s="132"/>
      <c r="ACS223" s="132"/>
      <c r="ACT223" s="132"/>
      <c r="ACU223" s="132"/>
      <c r="ACV223" s="132"/>
      <c r="ACW223" s="132"/>
      <c r="ACX223" s="132"/>
      <c r="ACY223" s="132"/>
      <c r="ACZ223" s="132"/>
      <c r="ADA223" s="132"/>
    </row>
    <row r="224" spans="1:781" s="106" customFormat="1" ht="15.6" x14ac:dyDescent="0.3">
      <c r="A224" s="82">
        <v>1</v>
      </c>
      <c r="B224" s="69" t="s">
        <v>662</v>
      </c>
      <c r="C224" s="46" t="s">
        <v>97</v>
      </c>
      <c r="D224" s="47" t="s">
        <v>117</v>
      </c>
      <c r="E224" s="47" t="s">
        <v>302</v>
      </c>
      <c r="F224" s="47">
        <v>66</v>
      </c>
      <c r="G224" s="104">
        <v>2500000</v>
      </c>
      <c r="H224" s="47">
        <v>1</v>
      </c>
      <c r="I224" s="47" t="s">
        <v>45</v>
      </c>
      <c r="J224" s="47" t="s">
        <v>260</v>
      </c>
      <c r="K224" s="120">
        <v>94</v>
      </c>
      <c r="L224" s="50">
        <v>1980</v>
      </c>
      <c r="M224" s="51">
        <v>29507</v>
      </c>
      <c r="N224" s="52">
        <v>2000000</v>
      </c>
      <c r="O224" s="53">
        <v>8</v>
      </c>
      <c r="P224" s="53"/>
      <c r="Q224" s="54" t="s">
        <v>421</v>
      </c>
      <c r="R224" s="55" t="s">
        <v>663</v>
      </c>
      <c r="S224" s="56" t="s">
        <v>227</v>
      </c>
      <c r="T224" s="57" t="str">
        <f t="shared" si="45"/>
        <v>Cu</v>
      </c>
      <c r="U224" s="56">
        <v>1300</v>
      </c>
      <c r="V224" s="56">
        <v>0.53</v>
      </c>
      <c r="W224" s="56"/>
      <c r="X224" s="56">
        <v>0.53</v>
      </c>
      <c r="Y224" s="56">
        <v>1967</v>
      </c>
      <c r="Z224" s="56">
        <v>100</v>
      </c>
      <c r="AA224" s="56" t="s">
        <v>228</v>
      </c>
      <c r="AB224" s="10"/>
      <c r="AC224" s="58">
        <f t="shared" si="44"/>
        <v>1.0544891448251208</v>
      </c>
      <c r="AD224" s="58">
        <f t="shared" si="46"/>
        <v>0.20512820512820512</v>
      </c>
      <c r="AE224" s="58">
        <f t="shared" si="47"/>
        <v>0</v>
      </c>
      <c r="AF224" s="58">
        <f t="shared" si="51"/>
        <v>1.2596173499533259</v>
      </c>
      <c r="AG224" s="59"/>
      <c r="AH224" s="59">
        <f t="shared" si="48"/>
        <v>1.2596173499533259</v>
      </c>
      <c r="AI224" s="59">
        <f t="shared" si="49"/>
        <v>0</v>
      </c>
      <c r="AJ224" s="59">
        <f t="shared" si="50"/>
        <v>0</v>
      </c>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c r="IW224" s="10"/>
      <c r="IX224" s="10"/>
      <c r="IY224" s="10"/>
      <c r="IZ224" s="10"/>
      <c r="JA224" s="10"/>
      <c r="JB224" s="10"/>
      <c r="JC224" s="10"/>
      <c r="JD224" s="10"/>
      <c r="JE224" s="10"/>
      <c r="JF224" s="10"/>
      <c r="JG224" s="10"/>
      <c r="JH224" s="10"/>
      <c r="JI224" s="10"/>
      <c r="JJ224" s="10"/>
      <c r="JK224" s="10"/>
      <c r="JL224" s="10"/>
      <c r="JM224" s="10"/>
      <c r="JN224" s="10"/>
      <c r="JO224" s="10"/>
      <c r="JP224" s="10"/>
      <c r="JQ224" s="10"/>
      <c r="JR224" s="10"/>
      <c r="JS224" s="10"/>
      <c r="JT224" s="10"/>
      <c r="JU224" s="10"/>
      <c r="JV224" s="10"/>
      <c r="JW224" s="10"/>
      <c r="JX224" s="10"/>
      <c r="JY224" s="10"/>
      <c r="JZ224" s="10"/>
      <c r="KA224" s="10"/>
      <c r="KB224" s="10"/>
      <c r="KC224" s="10"/>
      <c r="KD224" s="10"/>
      <c r="KE224" s="10"/>
      <c r="KF224" s="10"/>
      <c r="KG224" s="10"/>
      <c r="KH224" s="10"/>
      <c r="KI224" s="10"/>
      <c r="KJ224" s="10"/>
      <c r="KK224" s="10"/>
      <c r="KL224" s="10"/>
      <c r="KM224" s="10"/>
      <c r="KN224" s="10"/>
      <c r="KO224" s="10"/>
      <c r="KP224" s="10"/>
      <c r="KQ224" s="10"/>
      <c r="KR224" s="10"/>
      <c r="KS224" s="10"/>
      <c r="KT224" s="10"/>
      <c r="KU224" s="10"/>
      <c r="KV224" s="10"/>
      <c r="KW224" s="10"/>
      <c r="KX224" s="10"/>
      <c r="KY224" s="10"/>
      <c r="KZ224" s="10"/>
      <c r="LA224" s="10"/>
      <c r="LB224" s="10"/>
      <c r="LC224" s="10"/>
      <c r="LD224" s="10"/>
      <c r="LE224" s="10"/>
      <c r="LF224" s="10"/>
      <c r="LG224" s="10"/>
      <c r="LH224" s="10"/>
      <c r="LI224" s="10"/>
      <c r="LJ224" s="10"/>
      <c r="LK224" s="10"/>
      <c r="LL224" s="10"/>
      <c r="LM224" s="10"/>
      <c r="LN224" s="10"/>
      <c r="LO224" s="10"/>
      <c r="LP224" s="10"/>
      <c r="LQ224" s="10"/>
      <c r="LR224" s="10"/>
      <c r="LS224" s="10"/>
      <c r="LT224" s="10"/>
      <c r="LU224" s="10"/>
      <c r="LV224" s="10"/>
      <c r="LW224" s="10"/>
      <c r="LX224" s="10"/>
      <c r="LY224" s="10"/>
      <c r="LZ224" s="10"/>
      <c r="MA224" s="10"/>
      <c r="MB224" s="10"/>
      <c r="MC224" s="10"/>
      <c r="MD224" s="10"/>
      <c r="ME224" s="10"/>
      <c r="MF224" s="10"/>
      <c r="MG224" s="10"/>
      <c r="MH224" s="10"/>
      <c r="MI224" s="10"/>
      <c r="MJ224" s="10"/>
      <c r="MK224" s="10"/>
      <c r="ML224" s="10"/>
      <c r="MM224" s="10"/>
      <c r="MN224" s="10"/>
      <c r="MO224" s="10"/>
      <c r="MP224" s="10"/>
      <c r="MQ224" s="10"/>
      <c r="MR224" s="10"/>
      <c r="MS224" s="10"/>
      <c r="MT224" s="10"/>
      <c r="MU224" s="10"/>
      <c r="MV224" s="10"/>
      <c r="MW224" s="10"/>
      <c r="MX224" s="10"/>
      <c r="MY224" s="10"/>
      <c r="MZ224" s="10"/>
      <c r="NA224" s="10"/>
      <c r="NB224" s="10"/>
      <c r="NC224" s="10"/>
      <c r="ND224" s="10"/>
      <c r="NE224" s="10"/>
      <c r="NF224" s="10"/>
      <c r="NG224" s="10"/>
      <c r="NH224" s="10"/>
      <c r="NI224" s="10"/>
      <c r="NJ224" s="10"/>
      <c r="NK224" s="10"/>
      <c r="NL224" s="10"/>
      <c r="NM224" s="10"/>
      <c r="NN224" s="10"/>
      <c r="NO224" s="10"/>
      <c r="NP224" s="10"/>
      <c r="NQ224" s="10"/>
      <c r="NR224" s="10"/>
      <c r="NS224" s="10"/>
      <c r="NT224" s="10"/>
      <c r="NU224" s="10"/>
      <c r="NV224" s="10"/>
      <c r="NW224" s="10"/>
      <c r="NX224" s="10"/>
      <c r="NY224" s="10"/>
      <c r="NZ224" s="10"/>
      <c r="OA224" s="10"/>
      <c r="OB224" s="10"/>
      <c r="OC224" s="10"/>
      <c r="OD224" s="10"/>
      <c r="OE224" s="10"/>
      <c r="OF224" s="10"/>
      <c r="OG224" s="10"/>
      <c r="OH224" s="10"/>
      <c r="OI224" s="10"/>
      <c r="OJ224" s="10"/>
      <c r="OK224" s="10"/>
      <c r="OL224" s="10"/>
      <c r="OM224" s="10"/>
      <c r="ON224" s="10"/>
      <c r="OO224" s="10"/>
      <c r="OP224" s="10"/>
      <c r="OQ224" s="10"/>
      <c r="OR224" s="10"/>
      <c r="OS224" s="10"/>
      <c r="OT224" s="10"/>
      <c r="OU224" s="10"/>
      <c r="OV224" s="10"/>
      <c r="OW224" s="10"/>
      <c r="OX224" s="10"/>
      <c r="OY224" s="10"/>
      <c r="OZ224" s="10"/>
      <c r="PA224" s="10"/>
      <c r="PB224" s="10"/>
      <c r="PC224" s="10"/>
      <c r="PD224" s="10"/>
      <c r="PE224" s="10"/>
      <c r="PF224" s="10"/>
      <c r="PG224" s="10"/>
      <c r="PH224" s="10"/>
      <c r="PI224" s="10"/>
      <c r="PJ224" s="10"/>
      <c r="PK224" s="10"/>
      <c r="PL224" s="10"/>
      <c r="PM224" s="10"/>
      <c r="PN224" s="10"/>
      <c r="PO224" s="10"/>
      <c r="PP224" s="10"/>
      <c r="PQ224" s="10"/>
      <c r="PR224" s="10"/>
      <c r="PS224" s="10"/>
      <c r="PT224" s="10"/>
      <c r="PU224" s="10"/>
      <c r="PV224" s="10"/>
      <c r="PW224" s="10"/>
      <c r="PX224" s="10"/>
      <c r="PY224" s="10"/>
      <c r="PZ224" s="10"/>
      <c r="QA224" s="10"/>
      <c r="QB224" s="10"/>
      <c r="QC224" s="10"/>
      <c r="QD224" s="10"/>
      <c r="QE224" s="10"/>
      <c r="QF224" s="10"/>
      <c r="QG224" s="10"/>
      <c r="QH224" s="10"/>
      <c r="QI224" s="10"/>
      <c r="QJ224" s="10"/>
      <c r="QK224" s="10"/>
      <c r="QL224" s="10"/>
      <c r="QM224" s="10"/>
      <c r="QN224" s="10"/>
      <c r="QO224" s="10"/>
      <c r="QP224" s="10"/>
      <c r="QQ224" s="10"/>
      <c r="QR224" s="10"/>
      <c r="QS224" s="10"/>
      <c r="QT224" s="10"/>
      <c r="QU224" s="10"/>
      <c r="QV224" s="10"/>
      <c r="QW224" s="10"/>
      <c r="QX224" s="10"/>
      <c r="QY224" s="10"/>
      <c r="QZ224" s="10"/>
      <c r="RA224" s="10"/>
      <c r="RB224" s="10"/>
      <c r="RC224" s="10"/>
      <c r="RD224" s="10"/>
      <c r="RE224" s="10"/>
      <c r="RF224" s="10"/>
      <c r="RG224" s="10"/>
      <c r="RH224" s="10"/>
      <c r="RI224" s="10"/>
      <c r="RJ224" s="10"/>
      <c r="RK224" s="10"/>
      <c r="RL224" s="10"/>
      <c r="RM224" s="10"/>
      <c r="RN224" s="10"/>
      <c r="RO224" s="10"/>
      <c r="RP224" s="10"/>
      <c r="RQ224" s="10"/>
      <c r="RR224" s="10"/>
      <c r="RS224" s="10"/>
      <c r="RT224" s="10"/>
      <c r="RU224" s="10"/>
      <c r="RV224" s="10"/>
      <c r="RW224" s="10"/>
      <c r="RX224" s="10"/>
      <c r="RY224" s="10"/>
      <c r="RZ224" s="10"/>
      <c r="SA224" s="10"/>
      <c r="SB224" s="10"/>
      <c r="SC224" s="10"/>
      <c r="SD224" s="10"/>
      <c r="SE224" s="10"/>
      <c r="SF224" s="10"/>
      <c r="SG224" s="10"/>
      <c r="SH224" s="10"/>
      <c r="SI224" s="10"/>
      <c r="SJ224" s="10"/>
      <c r="SK224" s="10"/>
      <c r="SL224" s="10"/>
      <c r="SM224" s="10"/>
      <c r="SN224" s="10"/>
      <c r="SO224" s="10"/>
      <c r="SP224" s="10"/>
      <c r="SQ224" s="10"/>
      <c r="SR224" s="10"/>
      <c r="SS224" s="10"/>
      <c r="ST224" s="10"/>
      <c r="SU224" s="10"/>
      <c r="SV224" s="10"/>
      <c r="SW224" s="10"/>
      <c r="SX224" s="10"/>
      <c r="SY224" s="10"/>
      <c r="SZ224" s="10"/>
      <c r="TA224" s="10"/>
      <c r="TB224" s="10"/>
      <c r="TC224" s="10"/>
      <c r="TD224" s="10"/>
      <c r="TE224" s="10"/>
      <c r="TF224" s="10"/>
      <c r="TG224" s="10"/>
      <c r="TH224" s="10"/>
      <c r="TI224" s="10"/>
      <c r="TJ224" s="10"/>
      <c r="TK224" s="10"/>
      <c r="TL224" s="10"/>
      <c r="TM224" s="10"/>
      <c r="TN224" s="10"/>
      <c r="TO224" s="10"/>
      <c r="TP224" s="10"/>
      <c r="TQ224" s="10"/>
      <c r="TR224" s="10"/>
      <c r="TS224" s="10"/>
      <c r="TT224" s="10"/>
      <c r="TU224" s="10"/>
      <c r="TV224" s="10"/>
      <c r="TW224" s="10"/>
      <c r="TX224" s="10"/>
      <c r="TY224" s="10"/>
      <c r="TZ224" s="10"/>
      <c r="UA224" s="10"/>
      <c r="UB224" s="10"/>
      <c r="UC224" s="10"/>
      <c r="UD224" s="10"/>
      <c r="UE224" s="10"/>
      <c r="UF224" s="10"/>
      <c r="UG224" s="10"/>
      <c r="UH224" s="10"/>
      <c r="UI224" s="10"/>
      <c r="UJ224" s="10"/>
      <c r="UK224" s="10"/>
      <c r="UL224" s="10"/>
      <c r="UM224" s="10"/>
      <c r="UN224" s="10"/>
      <c r="UO224" s="10"/>
      <c r="UP224" s="10"/>
      <c r="UQ224" s="10"/>
      <c r="UR224" s="10"/>
      <c r="US224" s="10"/>
      <c r="UT224" s="10"/>
      <c r="UU224" s="10"/>
      <c r="UV224" s="10"/>
      <c r="UW224" s="10"/>
      <c r="UX224" s="10"/>
      <c r="UY224" s="10"/>
      <c r="UZ224" s="10"/>
      <c r="VA224" s="10"/>
      <c r="VB224" s="10"/>
      <c r="VC224" s="10"/>
      <c r="VD224" s="10"/>
      <c r="VE224" s="10"/>
      <c r="VF224" s="10"/>
      <c r="VG224" s="10"/>
      <c r="VH224" s="10"/>
      <c r="VI224" s="10"/>
      <c r="VJ224" s="10"/>
      <c r="VK224" s="10"/>
      <c r="VL224" s="10"/>
      <c r="VM224" s="10"/>
      <c r="VN224" s="10"/>
      <c r="VO224" s="10"/>
      <c r="VP224" s="10"/>
      <c r="VQ224" s="10"/>
      <c r="VR224" s="10"/>
      <c r="VS224" s="10"/>
      <c r="VT224" s="10"/>
      <c r="VU224" s="10"/>
      <c r="VV224" s="10"/>
      <c r="VW224" s="10"/>
      <c r="VX224" s="10"/>
      <c r="VY224" s="10"/>
      <c r="VZ224" s="10"/>
      <c r="WA224" s="10"/>
      <c r="WB224" s="10"/>
      <c r="WC224" s="10"/>
      <c r="WD224" s="10"/>
      <c r="WE224" s="10"/>
      <c r="WF224" s="10"/>
      <c r="WG224" s="10"/>
      <c r="WH224" s="10"/>
      <c r="WI224" s="10"/>
      <c r="WJ224" s="10"/>
      <c r="WK224" s="10"/>
      <c r="WL224" s="10"/>
      <c r="WM224" s="10"/>
      <c r="WN224" s="10"/>
      <c r="WO224" s="10"/>
      <c r="WP224" s="10"/>
      <c r="WQ224" s="10"/>
      <c r="WR224" s="10"/>
      <c r="WS224" s="10"/>
      <c r="WT224" s="10"/>
      <c r="WU224" s="10"/>
      <c r="WV224" s="10"/>
      <c r="WW224" s="10"/>
      <c r="WX224" s="10"/>
      <c r="WY224" s="10"/>
      <c r="WZ224" s="10"/>
      <c r="XA224" s="10"/>
      <c r="XB224" s="10"/>
      <c r="XC224" s="10"/>
      <c r="XD224" s="10"/>
      <c r="XE224" s="10"/>
      <c r="XF224" s="10"/>
      <c r="XG224" s="10"/>
      <c r="XH224" s="10"/>
      <c r="XI224" s="10"/>
      <c r="XJ224" s="10"/>
      <c r="XK224" s="10"/>
      <c r="XL224" s="10"/>
      <c r="XM224" s="10"/>
      <c r="XN224" s="10"/>
      <c r="XO224" s="10"/>
      <c r="XP224" s="10"/>
      <c r="XQ224" s="10"/>
      <c r="XR224" s="10"/>
      <c r="XS224" s="10"/>
      <c r="XT224" s="10"/>
      <c r="XU224" s="10"/>
      <c r="XV224" s="10"/>
      <c r="XW224" s="10"/>
      <c r="XX224" s="10"/>
      <c r="XY224" s="10"/>
      <c r="XZ224" s="10"/>
      <c r="YA224" s="10"/>
      <c r="YB224" s="10"/>
      <c r="YC224" s="10"/>
      <c r="YD224" s="10"/>
      <c r="YE224" s="10"/>
      <c r="YF224" s="10"/>
      <c r="YG224" s="10"/>
      <c r="YH224" s="10"/>
      <c r="YI224" s="10"/>
      <c r="YJ224" s="10"/>
      <c r="YK224" s="10"/>
      <c r="YL224" s="10"/>
      <c r="YM224" s="10"/>
      <c r="YN224" s="10"/>
      <c r="YO224" s="10"/>
      <c r="YP224" s="10"/>
      <c r="YQ224" s="10"/>
      <c r="YR224" s="10"/>
      <c r="YS224" s="10"/>
      <c r="YT224" s="10"/>
      <c r="YU224" s="10"/>
      <c r="YV224" s="10"/>
      <c r="YW224" s="10"/>
      <c r="YX224" s="10"/>
      <c r="YY224" s="10"/>
      <c r="YZ224" s="10"/>
      <c r="ZA224" s="10"/>
      <c r="ZB224" s="10"/>
      <c r="ZC224" s="10"/>
      <c r="ZD224" s="10"/>
      <c r="ZE224" s="10"/>
      <c r="ZF224" s="10"/>
      <c r="ZG224" s="10"/>
      <c r="ZH224" s="10"/>
      <c r="ZI224" s="10"/>
      <c r="ZJ224" s="10"/>
      <c r="ZK224" s="10"/>
      <c r="ZL224" s="10"/>
      <c r="ZM224" s="10"/>
      <c r="ZN224" s="10"/>
      <c r="ZO224" s="10"/>
      <c r="ZP224" s="10"/>
      <c r="ZQ224" s="10"/>
      <c r="ZR224" s="10"/>
      <c r="ZS224" s="10"/>
      <c r="ZT224" s="10"/>
      <c r="ZU224" s="10"/>
      <c r="ZV224" s="10"/>
      <c r="ZW224" s="10"/>
      <c r="ZX224" s="10"/>
      <c r="ZY224" s="10"/>
      <c r="ZZ224" s="10"/>
      <c r="AAA224" s="10"/>
      <c r="AAB224" s="10"/>
      <c r="AAC224" s="10"/>
      <c r="AAD224" s="10"/>
      <c r="AAE224" s="10"/>
      <c r="AAF224" s="10"/>
      <c r="AAG224" s="10"/>
      <c r="AAH224" s="10"/>
      <c r="AAI224" s="10"/>
      <c r="AAJ224" s="10"/>
      <c r="AAK224" s="10"/>
      <c r="AAL224" s="10"/>
      <c r="AAM224" s="10"/>
      <c r="AAN224" s="10"/>
      <c r="AAO224" s="10"/>
      <c r="AAP224" s="10"/>
      <c r="AAQ224" s="10"/>
      <c r="AAR224" s="10"/>
      <c r="AAS224" s="10"/>
      <c r="AAT224" s="10"/>
      <c r="AAU224" s="10"/>
      <c r="AAV224" s="10"/>
      <c r="AAW224" s="10"/>
      <c r="AAX224" s="10"/>
      <c r="AAY224" s="10"/>
      <c r="AAZ224" s="10"/>
      <c r="ABA224" s="10"/>
      <c r="ABB224" s="10"/>
      <c r="ABC224" s="10"/>
      <c r="ABD224" s="10"/>
      <c r="ABE224" s="10"/>
      <c r="ABF224" s="10"/>
      <c r="ABG224" s="10"/>
      <c r="ABH224" s="10"/>
      <c r="ABI224" s="10"/>
      <c r="ABJ224" s="10"/>
      <c r="ABK224" s="10"/>
      <c r="ABL224" s="10"/>
      <c r="ABM224" s="10"/>
      <c r="ABN224" s="10"/>
      <c r="ABO224" s="10"/>
      <c r="ABP224" s="10"/>
      <c r="ABQ224" s="10"/>
      <c r="ABR224" s="10"/>
      <c r="ABS224" s="10"/>
      <c r="ABT224" s="10"/>
      <c r="ABU224" s="10"/>
      <c r="ABV224" s="10"/>
      <c r="ABW224" s="10"/>
      <c r="ABX224" s="10"/>
      <c r="ABY224" s="10"/>
      <c r="ABZ224" s="10"/>
      <c r="ACA224" s="10"/>
      <c r="ACB224" s="10"/>
      <c r="ACC224" s="10"/>
      <c r="ACD224" s="10"/>
      <c r="ACE224" s="10"/>
      <c r="ACF224" s="10"/>
      <c r="ACG224" s="10"/>
      <c r="ACH224" s="10"/>
      <c r="ACI224" s="10"/>
      <c r="ACJ224" s="10"/>
      <c r="ACK224" s="10"/>
      <c r="ACL224" s="10"/>
      <c r="ACM224" s="10"/>
      <c r="ACN224" s="10"/>
      <c r="ACO224" s="10"/>
      <c r="ACP224" s="10"/>
      <c r="ACQ224" s="10"/>
      <c r="ACR224" s="10"/>
      <c r="ACS224" s="10"/>
      <c r="ACT224" s="10"/>
      <c r="ACU224" s="10"/>
      <c r="ACV224" s="10"/>
      <c r="ACW224" s="10"/>
      <c r="ACX224" s="10"/>
      <c r="ACY224" s="10"/>
      <c r="ACZ224" s="10"/>
      <c r="ADA224" s="10"/>
    </row>
    <row r="225" spans="1:781" s="106" customFormat="1" ht="15.6" x14ac:dyDescent="0.3">
      <c r="A225" s="60">
        <v>3</v>
      </c>
      <c r="B225" s="69" t="s">
        <v>664</v>
      </c>
      <c r="C225" s="46" t="s">
        <v>187</v>
      </c>
      <c r="D225" s="47"/>
      <c r="E225" s="47"/>
      <c r="F225" s="47">
        <v>7</v>
      </c>
      <c r="G225" s="104"/>
      <c r="H225" s="47">
        <v>1</v>
      </c>
      <c r="I225" s="47" t="s">
        <v>45</v>
      </c>
      <c r="J225" s="47" t="s">
        <v>260</v>
      </c>
      <c r="K225" s="120">
        <v>119</v>
      </c>
      <c r="L225" s="50">
        <v>1980</v>
      </c>
      <c r="M225" s="113">
        <v>29342</v>
      </c>
      <c r="N225" s="52"/>
      <c r="O225" s="53"/>
      <c r="P225" s="53"/>
      <c r="Q225" s="54" t="s">
        <v>482</v>
      </c>
      <c r="R225" s="55"/>
      <c r="S225" s="130" t="s">
        <v>323</v>
      </c>
      <c r="T225" s="57" t="str">
        <f t="shared" si="45"/>
        <v>Sand</v>
      </c>
      <c r="U225" s="56"/>
      <c r="V225" s="56"/>
      <c r="W225" s="56"/>
      <c r="X225" s="56"/>
      <c r="Y225" s="56"/>
      <c r="Z225" s="56"/>
      <c r="AA225" s="56"/>
      <c r="AB225" s="10"/>
      <c r="AC225" s="58">
        <f t="shared" si="44"/>
        <v>0</v>
      </c>
      <c r="AD225" s="58">
        <f t="shared" si="46"/>
        <v>0</v>
      </c>
      <c r="AE225" s="58">
        <f t="shared" si="47"/>
        <v>0</v>
      </c>
      <c r="AF225" s="58">
        <f t="shared" si="51"/>
        <v>0</v>
      </c>
      <c r="AG225" s="59"/>
      <c r="AH225" s="59">
        <f t="shared" si="48"/>
        <v>0</v>
      </c>
      <c r="AI225" s="59">
        <f t="shared" si="49"/>
        <v>0</v>
      </c>
      <c r="AJ225" s="59">
        <f t="shared" si="50"/>
        <v>0</v>
      </c>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c r="IW225" s="10"/>
      <c r="IX225" s="10"/>
      <c r="IY225" s="10"/>
      <c r="IZ225" s="10"/>
      <c r="JA225" s="10"/>
      <c r="JB225" s="10"/>
      <c r="JC225" s="10"/>
      <c r="JD225" s="10"/>
      <c r="JE225" s="10"/>
      <c r="JF225" s="10"/>
      <c r="JG225" s="10"/>
      <c r="JH225" s="10"/>
      <c r="JI225" s="10"/>
      <c r="JJ225" s="10"/>
      <c r="JK225" s="10"/>
      <c r="JL225" s="10"/>
      <c r="JM225" s="10"/>
      <c r="JN225" s="10"/>
      <c r="JO225" s="10"/>
      <c r="JP225" s="10"/>
      <c r="JQ225" s="10"/>
      <c r="JR225" s="10"/>
      <c r="JS225" s="10"/>
      <c r="JT225" s="10"/>
      <c r="JU225" s="10"/>
      <c r="JV225" s="10"/>
      <c r="JW225" s="10"/>
      <c r="JX225" s="10"/>
      <c r="JY225" s="10"/>
      <c r="JZ225" s="10"/>
      <c r="KA225" s="10"/>
      <c r="KB225" s="10"/>
      <c r="KC225" s="10"/>
      <c r="KD225" s="10"/>
      <c r="KE225" s="10"/>
      <c r="KF225" s="10"/>
      <c r="KG225" s="10"/>
      <c r="KH225" s="10"/>
      <c r="KI225" s="10"/>
      <c r="KJ225" s="10"/>
      <c r="KK225" s="10"/>
      <c r="KL225" s="10"/>
      <c r="KM225" s="10"/>
      <c r="KN225" s="10"/>
      <c r="KO225" s="10"/>
      <c r="KP225" s="10"/>
      <c r="KQ225" s="10"/>
      <c r="KR225" s="10"/>
      <c r="KS225" s="10"/>
      <c r="KT225" s="10"/>
      <c r="KU225" s="10"/>
      <c r="KV225" s="10"/>
      <c r="KW225" s="10"/>
      <c r="KX225" s="10"/>
      <c r="KY225" s="10"/>
      <c r="KZ225" s="10"/>
      <c r="LA225" s="10"/>
      <c r="LB225" s="10"/>
      <c r="LC225" s="10"/>
      <c r="LD225" s="10"/>
      <c r="LE225" s="10"/>
      <c r="LF225" s="10"/>
      <c r="LG225" s="10"/>
      <c r="LH225" s="10"/>
      <c r="LI225" s="10"/>
      <c r="LJ225" s="10"/>
      <c r="LK225" s="10"/>
      <c r="LL225" s="10"/>
      <c r="LM225" s="10"/>
      <c r="LN225" s="10"/>
      <c r="LO225" s="10"/>
      <c r="LP225" s="10"/>
      <c r="LQ225" s="10"/>
      <c r="LR225" s="10"/>
      <c r="LS225" s="10"/>
      <c r="LT225" s="10"/>
      <c r="LU225" s="10"/>
      <c r="LV225" s="10"/>
      <c r="LW225" s="10"/>
      <c r="LX225" s="10"/>
      <c r="LY225" s="10"/>
      <c r="LZ225" s="10"/>
      <c r="MA225" s="10"/>
      <c r="MB225" s="10"/>
      <c r="MC225" s="10"/>
      <c r="MD225" s="10"/>
      <c r="ME225" s="10"/>
      <c r="MF225" s="10"/>
      <c r="MG225" s="10"/>
      <c r="MH225" s="10"/>
      <c r="MI225" s="10"/>
      <c r="MJ225" s="10"/>
      <c r="MK225" s="10"/>
      <c r="ML225" s="10"/>
      <c r="MM225" s="10"/>
      <c r="MN225" s="10"/>
      <c r="MO225" s="10"/>
      <c r="MP225" s="10"/>
      <c r="MQ225" s="10"/>
      <c r="MR225" s="10"/>
      <c r="MS225" s="10"/>
      <c r="MT225" s="10"/>
      <c r="MU225" s="10"/>
      <c r="MV225" s="10"/>
      <c r="MW225" s="10"/>
      <c r="MX225" s="10"/>
      <c r="MY225" s="10"/>
      <c r="MZ225" s="10"/>
      <c r="NA225" s="10"/>
      <c r="NB225" s="10"/>
      <c r="NC225" s="10"/>
      <c r="ND225" s="10"/>
      <c r="NE225" s="10"/>
      <c r="NF225" s="10"/>
      <c r="NG225" s="10"/>
      <c r="NH225" s="10"/>
      <c r="NI225" s="10"/>
      <c r="NJ225" s="10"/>
      <c r="NK225" s="10"/>
      <c r="NL225" s="10"/>
      <c r="NM225" s="10"/>
      <c r="NN225" s="10"/>
      <c r="NO225" s="10"/>
      <c r="NP225" s="10"/>
      <c r="NQ225" s="10"/>
      <c r="NR225" s="10"/>
      <c r="NS225" s="10"/>
      <c r="NT225" s="10"/>
      <c r="NU225" s="10"/>
      <c r="NV225" s="10"/>
      <c r="NW225" s="10"/>
      <c r="NX225" s="10"/>
      <c r="NY225" s="10"/>
      <c r="NZ225" s="10"/>
      <c r="OA225" s="10"/>
      <c r="OB225" s="10"/>
      <c r="OC225" s="10"/>
      <c r="OD225" s="10"/>
      <c r="OE225" s="10"/>
      <c r="OF225" s="10"/>
      <c r="OG225" s="10"/>
      <c r="OH225" s="10"/>
      <c r="OI225" s="10"/>
      <c r="OJ225" s="10"/>
      <c r="OK225" s="10"/>
      <c r="OL225" s="10"/>
      <c r="OM225" s="10"/>
      <c r="ON225" s="10"/>
      <c r="OO225" s="10"/>
      <c r="OP225" s="10"/>
      <c r="OQ225" s="10"/>
      <c r="OR225" s="10"/>
      <c r="OS225" s="10"/>
      <c r="OT225" s="10"/>
      <c r="OU225" s="10"/>
      <c r="OV225" s="10"/>
      <c r="OW225" s="10"/>
      <c r="OX225" s="10"/>
      <c r="OY225" s="10"/>
      <c r="OZ225" s="10"/>
      <c r="PA225" s="10"/>
      <c r="PB225" s="10"/>
      <c r="PC225" s="10"/>
      <c r="PD225" s="10"/>
      <c r="PE225" s="10"/>
      <c r="PF225" s="10"/>
      <c r="PG225" s="10"/>
      <c r="PH225" s="10"/>
      <c r="PI225" s="10"/>
      <c r="PJ225" s="10"/>
      <c r="PK225" s="10"/>
      <c r="PL225" s="10"/>
      <c r="PM225" s="10"/>
      <c r="PN225" s="10"/>
      <c r="PO225" s="10"/>
      <c r="PP225" s="10"/>
      <c r="PQ225" s="10"/>
      <c r="PR225" s="10"/>
      <c r="PS225" s="10"/>
      <c r="PT225" s="10"/>
      <c r="PU225" s="10"/>
      <c r="PV225" s="10"/>
      <c r="PW225" s="10"/>
      <c r="PX225" s="10"/>
      <c r="PY225" s="10"/>
      <c r="PZ225" s="10"/>
      <c r="QA225" s="10"/>
      <c r="QB225" s="10"/>
      <c r="QC225" s="10"/>
      <c r="QD225" s="10"/>
      <c r="QE225" s="10"/>
      <c r="QF225" s="10"/>
      <c r="QG225" s="10"/>
      <c r="QH225" s="10"/>
      <c r="QI225" s="10"/>
      <c r="QJ225" s="10"/>
      <c r="QK225" s="10"/>
      <c r="QL225" s="10"/>
      <c r="QM225" s="10"/>
      <c r="QN225" s="10"/>
      <c r="QO225" s="10"/>
      <c r="QP225" s="10"/>
      <c r="QQ225" s="10"/>
      <c r="QR225" s="10"/>
      <c r="QS225" s="10"/>
      <c r="QT225" s="10"/>
      <c r="QU225" s="10"/>
      <c r="QV225" s="10"/>
      <c r="QW225" s="10"/>
      <c r="QX225" s="10"/>
      <c r="QY225" s="10"/>
      <c r="QZ225" s="10"/>
      <c r="RA225" s="10"/>
      <c r="RB225" s="10"/>
      <c r="RC225" s="10"/>
      <c r="RD225" s="10"/>
      <c r="RE225" s="10"/>
      <c r="RF225" s="10"/>
      <c r="RG225" s="10"/>
      <c r="RH225" s="10"/>
      <c r="RI225" s="10"/>
      <c r="RJ225" s="10"/>
      <c r="RK225" s="10"/>
      <c r="RL225" s="10"/>
      <c r="RM225" s="10"/>
      <c r="RN225" s="10"/>
      <c r="RO225" s="10"/>
      <c r="RP225" s="10"/>
      <c r="RQ225" s="10"/>
      <c r="RR225" s="10"/>
      <c r="RS225" s="10"/>
      <c r="RT225" s="10"/>
      <c r="RU225" s="10"/>
      <c r="RV225" s="10"/>
      <c r="RW225" s="10"/>
      <c r="RX225" s="10"/>
      <c r="RY225" s="10"/>
      <c r="RZ225" s="10"/>
      <c r="SA225" s="10"/>
      <c r="SB225" s="10"/>
      <c r="SC225" s="10"/>
      <c r="SD225" s="10"/>
      <c r="SE225" s="10"/>
      <c r="SF225" s="10"/>
      <c r="SG225" s="10"/>
      <c r="SH225" s="10"/>
      <c r="SI225" s="10"/>
      <c r="SJ225" s="10"/>
      <c r="SK225" s="10"/>
      <c r="SL225" s="10"/>
      <c r="SM225" s="10"/>
      <c r="SN225" s="10"/>
      <c r="SO225" s="10"/>
      <c r="SP225" s="10"/>
      <c r="SQ225" s="10"/>
      <c r="SR225" s="10"/>
      <c r="SS225" s="10"/>
      <c r="ST225" s="10"/>
      <c r="SU225" s="10"/>
      <c r="SV225" s="10"/>
      <c r="SW225" s="10"/>
      <c r="SX225" s="10"/>
      <c r="SY225" s="10"/>
      <c r="SZ225" s="10"/>
      <c r="TA225" s="10"/>
      <c r="TB225" s="10"/>
      <c r="TC225" s="10"/>
      <c r="TD225" s="10"/>
      <c r="TE225" s="10"/>
      <c r="TF225" s="10"/>
      <c r="TG225" s="10"/>
      <c r="TH225" s="10"/>
      <c r="TI225" s="10"/>
      <c r="TJ225" s="10"/>
      <c r="TK225" s="10"/>
      <c r="TL225" s="10"/>
      <c r="TM225" s="10"/>
      <c r="TN225" s="10"/>
      <c r="TO225" s="10"/>
      <c r="TP225" s="10"/>
      <c r="TQ225" s="10"/>
      <c r="TR225" s="10"/>
      <c r="TS225" s="10"/>
      <c r="TT225" s="10"/>
      <c r="TU225" s="10"/>
      <c r="TV225" s="10"/>
      <c r="TW225" s="10"/>
      <c r="TX225" s="10"/>
      <c r="TY225" s="10"/>
      <c r="TZ225" s="10"/>
      <c r="UA225" s="10"/>
      <c r="UB225" s="10"/>
      <c r="UC225" s="10"/>
      <c r="UD225" s="10"/>
      <c r="UE225" s="10"/>
      <c r="UF225" s="10"/>
      <c r="UG225" s="10"/>
      <c r="UH225" s="10"/>
      <c r="UI225" s="10"/>
      <c r="UJ225" s="10"/>
      <c r="UK225" s="10"/>
      <c r="UL225" s="10"/>
      <c r="UM225" s="10"/>
      <c r="UN225" s="10"/>
      <c r="UO225" s="10"/>
      <c r="UP225" s="10"/>
      <c r="UQ225" s="10"/>
      <c r="UR225" s="10"/>
      <c r="US225" s="10"/>
      <c r="UT225" s="10"/>
      <c r="UU225" s="10"/>
      <c r="UV225" s="10"/>
      <c r="UW225" s="10"/>
      <c r="UX225" s="10"/>
      <c r="UY225" s="10"/>
      <c r="UZ225" s="10"/>
      <c r="VA225" s="10"/>
      <c r="VB225" s="10"/>
      <c r="VC225" s="10"/>
      <c r="VD225" s="10"/>
      <c r="VE225" s="10"/>
      <c r="VF225" s="10"/>
      <c r="VG225" s="10"/>
      <c r="VH225" s="10"/>
      <c r="VI225" s="10"/>
      <c r="VJ225" s="10"/>
      <c r="VK225" s="10"/>
      <c r="VL225" s="10"/>
      <c r="VM225" s="10"/>
      <c r="VN225" s="10"/>
      <c r="VO225" s="10"/>
      <c r="VP225" s="10"/>
      <c r="VQ225" s="10"/>
      <c r="VR225" s="10"/>
      <c r="VS225" s="10"/>
      <c r="VT225" s="10"/>
      <c r="VU225" s="10"/>
      <c r="VV225" s="10"/>
      <c r="VW225" s="10"/>
      <c r="VX225" s="10"/>
      <c r="VY225" s="10"/>
      <c r="VZ225" s="10"/>
      <c r="WA225" s="10"/>
      <c r="WB225" s="10"/>
      <c r="WC225" s="10"/>
      <c r="WD225" s="10"/>
      <c r="WE225" s="10"/>
      <c r="WF225" s="10"/>
      <c r="WG225" s="10"/>
      <c r="WH225" s="10"/>
      <c r="WI225" s="10"/>
      <c r="WJ225" s="10"/>
      <c r="WK225" s="10"/>
      <c r="WL225" s="10"/>
      <c r="WM225" s="10"/>
      <c r="WN225" s="10"/>
      <c r="WO225" s="10"/>
      <c r="WP225" s="10"/>
      <c r="WQ225" s="10"/>
      <c r="WR225" s="10"/>
      <c r="WS225" s="10"/>
      <c r="WT225" s="10"/>
      <c r="WU225" s="10"/>
      <c r="WV225" s="10"/>
      <c r="WW225" s="10"/>
      <c r="WX225" s="10"/>
      <c r="WY225" s="10"/>
      <c r="WZ225" s="10"/>
      <c r="XA225" s="10"/>
      <c r="XB225" s="10"/>
      <c r="XC225" s="10"/>
      <c r="XD225" s="10"/>
      <c r="XE225" s="10"/>
      <c r="XF225" s="10"/>
      <c r="XG225" s="10"/>
      <c r="XH225" s="10"/>
      <c r="XI225" s="10"/>
      <c r="XJ225" s="10"/>
      <c r="XK225" s="10"/>
      <c r="XL225" s="10"/>
      <c r="XM225" s="10"/>
      <c r="XN225" s="10"/>
      <c r="XO225" s="10"/>
      <c r="XP225" s="10"/>
      <c r="XQ225" s="10"/>
      <c r="XR225" s="10"/>
      <c r="XS225" s="10"/>
      <c r="XT225" s="10"/>
      <c r="XU225" s="10"/>
      <c r="XV225" s="10"/>
      <c r="XW225" s="10"/>
      <c r="XX225" s="10"/>
      <c r="XY225" s="10"/>
      <c r="XZ225" s="10"/>
      <c r="YA225" s="10"/>
      <c r="YB225" s="10"/>
      <c r="YC225" s="10"/>
      <c r="YD225" s="10"/>
      <c r="YE225" s="10"/>
      <c r="YF225" s="10"/>
      <c r="YG225" s="10"/>
      <c r="YH225" s="10"/>
      <c r="YI225" s="10"/>
      <c r="YJ225" s="10"/>
      <c r="YK225" s="10"/>
      <c r="YL225" s="10"/>
      <c r="YM225" s="10"/>
      <c r="YN225" s="10"/>
      <c r="YO225" s="10"/>
      <c r="YP225" s="10"/>
      <c r="YQ225" s="10"/>
      <c r="YR225" s="10"/>
      <c r="YS225" s="10"/>
      <c r="YT225" s="10"/>
      <c r="YU225" s="10"/>
      <c r="YV225" s="10"/>
      <c r="YW225" s="10"/>
      <c r="YX225" s="10"/>
      <c r="YY225" s="10"/>
      <c r="YZ225" s="10"/>
      <c r="ZA225" s="10"/>
      <c r="ZB225" s="10"/>
      <c r="ZC225" s="10"/>
      <c r="ZD225" s="10"/>
      <c r="ZE225" s="10"/>
      <c r="ZF225" s="10"/>
      <c r="ZG225" s="10"/>
      <c r="ZH225" s="10"/>
      <c r="ZI225" s="10"/>
      <c r="ZJ225" s="10"/>
      <c r="ZK225" s="10"/>
      <c r="ZL225" s="10"/>
      <c r="ZM225" s="10"/>
      <c r="ZN225" s="10"/>
      <c r="ZO225" s="10"/>
      <c r="ZP225" s="10"/>
      <c r="ZQ225" s="10"/>
      <c r="ZR225" s="10"/>
      <c r="ZS225" s="10"/>
      <c r="ZT225" s="10"/>
      <c r="ZU225" s="10"/>
      <c r="ZV225" s="10"/>
      <c r="ZW225" s="10"/>
      <c r="ZX225" s="10"/>
      <c r="ZY225" s="10"/>
      <c r="ZZ225" s="10"/>
      <c r="AAA225" s="10"/>
      <c r="AAB225" s="10"/>
      <c r="AAC225" s="10"/>
      <c r="AAD225" s="10"/>
      <c r="AAE225" s="10"/>
      <c r="AAF225" s="10"/>
      <c r="AAG225" s="10"/>
      <c r="AAH225" s="10"/>
      <c r="AAI225" s="10"/>
      <c r="AAJ225" s="10"/>
      <c r="AAK225" s="10"/>
      <c r="AAL225" s="10"/>
      <c r="AAM225" s="10"/>
      <c r="AAN225" s="10"/>
      <c r="AAO225" s="10"/>
      <c r="AAP225" s="10"/>
      <c r="AAQ225" s="10"/>
      <c r="AAR225" s="10"/>
      <c r="AAS225" s="10"/>
      <c r="AAT225" s="10"/>
      <c r="AAU225" s="10"/>
      <c r="AAV225" s="10"/>
      <c r="AAW225" s="10"/>
      <c r="AAX225" s="10"/>
      <c r="AAY225" s="10"/>
      <c r="AAZ225" s="10"/>
      <c r="ABA225" s="10"/>
      <c r="ABB225" s="10"/>
      <c r="ABC225" s="10"/>
      <c r="ABD225" s="10"/>
      <c r="ABE225" s="10"/>
      <c r="ABF225" s="10"/>
      <c r="ABG225" s="10"/>
      <c r="ABH225" s="10"/>
      <c r="ABI225" s="10"/>
      <c r="ABJ225" s="10"/>
      <c r="ABK225" s="10"/>
      <c r="ABL225" s="10"/>
      <c r="ABM225" s="10"/>
      <c r="ABN225" s="10"/>
      <c r="ABO225" s="10"/>
      <c r="ABP225" s="10"/>
      <c r="ABQ225" s="10"/>
      <c r="ABR225" s="10"/>
      <c r="ABS225" s="10"/>
      <c r="ABT225" s="10"/>
      <c r="ABU225" s="10"/>
      <c r="ABV225" s="10"/>
      <c r="ABW225" s="10"/>
      <c r="ABX225" s="10"/>
      <c r="ABY225" s="10"/>
      <c r="ABZ225" s="10"/>
      <c r="ACA225" s="10"/>
      <c r="ACB225" s="10"/>
      <c r="ACC225" s="10"/>
      <c r="ACD225" s="10"/>
      <c r="ACE225" s="10"/>
      <c r="ACF225" s="10"/>
      <c r="ACG225" s="10"/>
      <c r="ACH225" s="10"/>
      <c r="ACI225" s="10"/>
      <c r="ACJ225" s="10"/>
      <c r="ACK225" s="10"/>
      <c r="ACL225" s="10"/>
      <c r="ACM225" s="10"/>
      <c r="ACN225" s="10"/>
      <c r="ACO225" s="10"/>
      <c r="ACP225" s="10"/>
      <c r="ACQ225" s="10"/>
      <c r="ACR225" s="10"/>
      <c r="ACS225" s="10"/>
      <c r="ACT225" s="10"/>
      <c r="ACU225" s="10"/>
      <c r="ACV225" s="10"/>
      <c r="ACW225" s="10"/>
      <c r="ACX225" s="10"/>
      <c r="ACY225" s="10"/>
      <c r="ACZ225" s="10"/>
      <c r="ADA225" s="10"/>
    </row>
    <row r="226" spans="1:781" s="106" customFormat="1" ht="15.6" x14ac:dyDescent="0.3">
      <c r="A226" s="60">
        <v>3</v>
      </c>
      <c r="B226" s="69" t="s">
        <v>665</v>
      </c>
      <c r="C226" s="46" t="s">
        <v>97</v>
      </c>
      <c r="D226" s="47"/>
      <c r="E226" s="47"/>
      <c r="F226" s="47"/>
      <c r="G226" s="104"/>
      <c r="H226" s="47">
        <v>1</v>
      </c>
      <c r="I226" s="47" t="s">
        <v>81</v>
      </c>
      <c r="J226" s="47" t="s">
        <v>51</v>
      </c>
      <c r="K226" s="120" t="s">
        <v>42</v>
      </c>
      <c r="L226" s="50">
        <v>1980</v>
      </c>
      <c r="M226" s="113">
        <v>1980</v>
      </c>
      <c r="N226" s="52"/>
      <c r="O226" s="53"/>
      <c r="P226" s="53"/>
      <c r="Q226" s="54" t="s">
        <v>309</v>
      </c>
      <c r="R226" s="55" t="s">
        <v>380</v>
      </c>
      <c r="S226" s="56" t="s">
        <v>227</v>
      </c>
      <c r="T226" s="57" t="str">
        <f t="shared" si="45"/>
        <v>Cu</v>
      </c>
      <c r="U226" s="56">
        <v>12000</v>
      </c>
      <c r="V226" s="56">
        <v>1</v>
      </c>
      <c r="W226" s="56"/>
      <c r="X226" s="56">
        <v>1</v>
      </c>
      <c r="Y226" s="56"/>
      <c r="Z226" s="56">
        <v>580</v>
      </c>
      <c r="AA226" s="56" t="s">
        <v>228</v>
      </c>
      <c r="AB226" s="10"/>
      <c r="AC226" s="58">
        <f t="shared" si="44"/>
        <v>0</v>
      </c>
      <c r="AD226" s="58">
        <f t="shared" si="46"/>
        <v>0</v>
      </c>
      <c r="AE226" s="58">
        <f t="shared" si="47"/>
        <v>0</v>
      </c>
      <c r="AF226" s="58">
        <f t="shared" si="51"/>
        <v>0</v>
      </c>
      <c r="AG226" s="59"/>
      <c r="AH226" s="59">
        <f t="shared" si="48"/>
        <v>0</v>
      </c>
      <c r="AI226" s="59">
        <f t="shared" si="49"/>
        <v>0</v>
      </c>
      <c r="AJ226" s="59">
        <f t="shared" si="50"/>
        <v>0</v>
      </c>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c r="IW226" s="10"/>
      <c r="IX226" s="10"/>
      <c r="IY226" s="10"/>
      <c r="IZ226" s="10"/>
      <c r="JA226" s="10"/>
      <c r="JB226" s="10"/>
      <c r="JC226" s="10"/>
      <c r="JD226" s="10"/>
      <c r="JE226" s="10"/>
      <c r="JF226" s="10"/>
      <c r="JG226" s="10"/>
      <c r="JH226" s="10"/>
      <c r="JI226" s="10"/>
      <c r="JJ226" s="10"/>
      <c r="JK226" s="10"/>
      <c r="JL226" s="10"/>
      <c r="JM226" s="10"/>
      <c r="JN226" s="10"/>
      <c r="JO226" s="10"/>
      <c r="JP226" s="10"/>
      <c r="JQ226" s="10"/>
      <c r="JR226" s="10"/>
      <c r="JS226" s="10"/>
      <c r="JT226" s="10"/>
      <c r="JU226" s="10"/>
      <c r="JV226" s="10"/>
      <c r="JW226" s="10"/>
      <c r="JX226" s="10"/>
      <c r="JY226" s="10"/>
      <c r="JZ226" s="10"/>
      <c r="KA226" s="10"/>
      <c r="KB226" s="10"/>
      <c r="KC226" s="10"/>
      <c r="KD226" s="10"/>
      <c r="KE226" s="10"/>
      <c r="KF226" s="10"/>
      <c r="KG226" s="10"/>
      <c r="KH226" s="10"/>
      <c r="KI226" s="10"/>
      <c r="KJ226" s="10"/>
      <c r="KK226" s="10"/>
      <c r="KL226" s="10"/>
      <c r="KM226" s="10"/>
      <c r="KN226" s="10"/>
      <c r="KO226" s="10"/>
      <c r="KP226" s="10"/>
      <c r="KQ226" s="10"/>
      <c r="KR226" s="10"/>
      <c r="KS226" s="10"/>
      <c r="KT226" s="10"/>
      <c r="KU226" s="10"/>
      <c r="KV226" s="10"/>
      <c r="KW226" s="10"/>
      <c r="KX226" s="10"/>
      <c r="KY226" s="10"/>
      <c r="KZ226" s="10"/>
      <c r="LA226" s="10"/>
      <c r="LB226" s="10"/>
      <c r="LC226" s="10"/>
      <c r="LD226" s="10"/>
      <c r="LE226" s="10"/>
      <c r="LF226" s="10"/>
      <c r="LG226" s="10"/>
      <c r="LH226" s="10"/>
      <c r="LI226" s="10"/>
      <c r="LJ226" s="10"/>
      <c r="LK226" s="10"/>
      <c r="LL226" s="10"/>
      <c r="LM226" s="10"/>
      <c r="LN226" s="10"/>
      <c r="LO226" s="10"/>
      <c r="LP226" s="10"/>
      <c r="LQ226" s="10"/>
      <c r="LR226" s="10"/>
      <c r="LS226" s="10"/>
      <c r="LT226" s="10"/>
      <c r="LU226" s="10"/>
      <c r="LV226" s="10"/>
      <c r="LW226" s="10"/>
      <c r="LX226" s="10"/>
      <c r="LY226" s="10"/>
      <c r="LZ226" s="10"/>
      <c r="MA226" s="10"/>
      <c r="MB226" s="10"/>
      <c r="MC226" s="10"/>
      <c r="MD226" s="10"/>
      <c r="ME226" s="10"/>
      <c r="MF226" s="10"/>
      <c r="MG226" s="10"/>
      <c r="MH226" s="10"/>
      <c r="MI226" s="10"/>
      <c r="MJ226" s="10"/>
      <c r="MK226" s="10"/>
      <c r="ML226" s="10"/>
      <c r="MM226" s="10"/>
      <c r="MN226" s="10"/>
      <c r="MO226" s="10"/>
      <c r="MP226" s="10"/>
      <c r="MQ226" s="10"/>
      <c r="MR226" s="10"/>
      <c r="MS226" s="10"/>
      <c r="MT226" s="10"/>
      <c r="MU226" s="10"/>
      <c r="MV226" s="10"/>
      <c r="MW226" s="10"/>
      <c r="MX226" s="10"/>
      <c r="MY226" s="10"/>
      <c r="MZ226" s="10"/>
      <c r="NA226" s="10"/>
      <c r="NB226" s="10"/>
      <c r="NC226" s="10"/>
      <c r="ND226" s="10"/>
      <c r="NE226" s="10"/>
      <c r="NF226" s="10"/>
      <c r="NG226" s="10"/>
      <c r="NH226" s="10"/>
      <c r="NI226" s="10"/>
      <c r="NJ226" s="10"/>
      <c r="NK226" s="10"/>
      <c r="NL226" s="10"/>
      <c r="NM226" s="10"/>
      <c r="NN226" s="10"/>
      <c r="NO226" s="10"/>
      <c r="NP226" s="10"/>
      <c r="NQ226" s="10"/>
      <c r="NR226" s="10"/>
      <c r="NS226" s="10"/>
      <c r="NT226" s="10"/>
      <c r="NU226" s="10"/>
      <c r="NV226" s="10"/>
      <c r="NW226" s="10"/>
      <c r="NX226" s="10"/>
      <c r="NY226" s="10"/>
      <c r="NZ226" s="10"/>
      <c r="OA226" s="10"/>
      <c r="OB226" s="10"/>
      <c r="OC226" s="10"/>
      <c r="OD226" s="10"/>
      <c r="OE226" s="10"/>
      <c r="OF226" s="10"/>
      <c r="OG226" s="10"/>
      <c r="OH226" s="10"/>
      <c r="OI226" s="10"/>
      <c r="OJ226" s="10"/>
      <c r="OK226" s="10"/>
      <c r="OL226" s="10"/>
      <c r="OM226" s="10"/>
      <c r="ON226" s="10"/>
      <c r="OO226" s="10"/>
      <c r="OP226" s="10"/>
      <c r="OQ226" s="10"/>
      <c r="OR226" s="10"/>
      <c r="OS226" s="10"/>
      <c r="OT226" s="10"/>
      <c r="OU226" s="10"/>
      <c r="OV226" s="10"/>
      <c r="OW226" s="10"/>
      <c r="OX226" s="10"/>
      <c r="OY226" s="10"/>
      <c r="OZ226" s="10"/>
      <c r="PA226" s="10"/>
      <c r="PB226" s="10"/>
      <c r="PC226" s="10"/>
      <c r="PD226" s="10"/>
      <c r="PE226" s="10"/>
      <c r="PF226" s="10"/>
      <c r="PG226" s="10"/>
      <c r="PH226" s="10"/>
      <c r="PI226" s="10"/>
      <c r="PJ226" s="10"/>
      <c r="PK226" s="10"/>
      <c r="PL226" s="10"/>
      <c r="PM226" s="10"/>
      <c r="PN226" s="10"/>
      <c r="PO226" s="10"/>
      <c r="PP226" s="10"/>
      <c r="PQ226" s="10"/>
      <c r="PR226" s="10"/>
      <c r="PS226" s="10"/>
      <c r="PT226" s="10"/>
      <c r="PU226" s="10"/>
      <c r="PV226" s="10"/>
      <c r="PW226" s="10"/>
      <c r="PX226" s="10"/>
      <c r="PY226" s="10"/>
      <c r="PZ226" s="10"/>
      <c r="QA226" s="10"/>
      <c r="QB226" s="10"/>
      <c r="QC226" s="10"/>
      <c r="QD226" s="10"/>
      <c r="QE226" s="10"/>
      <c r="QF226" s="10"/>
      <c r="QG226" s="10"/>
      <c r="QH226" s="10"/>
      <c r="QI226" s="10"/>
      <c r="QJ226" s="10"/>
      <c r="QK226" s="10"/>
      <c r="QL226" s="10"/>
      <c r="QM226" s="10"/>
      <c r="QN226" s="10"/>
      <c r="QO226" s="10"/>
      <c r="QP226" s="10"/>
      <c r="QQ226" s="10"/>
      <c r="QR226" s="10"/>
      <c r="QS226" s="10"/>
      <c r="QT226" s="10"/>
      <c r="QU226" s="10"/>
      <c r="QV226" s="10"/>
      <c r="QW226" s="10"/>
      <c r="QX226" s="10"/>
      <c r="QY226" s="10"/>
      <c r="QZ226" s="10"/>
      <c r="RA226" s="10"/>
      <c r="RB226" s="10"/>
      <c r="RC226" s="10"/>
      <c r="RD226" s="10"/>
      <c r="RE226" s="10"/>
      <c r="RF226" s="10"/>
      <c r="RG226" s="10"/>
      <c r="RH226" s="10"/>
      <c r="RI226" s="10"/>
      <c r="RJ226" s="10"/>
      <c r="RK226" s="10"/>
      <c r="RL226" s="10"/>
      <c r="RM226" s="10"/>
      <c r="RN226" s="10"/>
      <c r="RO226" s="10"/>
      <c r="RP226" s="10"/>
      <c r="RQ226" s="10"/>
      <c r="RR226" s="10"/>
      <c r="RS226" s="10"/>
      <c r="RT226" s="10"/>
      <c r="RU226" s="10"/>
      <c r="RV226" s="10"/>
      <c r="RW226" s="10"/>
      <c r="RX226" s="10"/>
      <c r="RY226" s="10"/>
      <c r="RZ226" s="10"/>
      <c r="SA226" s="10"/>
      <c r="SB226" s="10"/>
      <c r="SC226" s="10"/>
      <c r="SD226" s="10"/>
      <c r="SE226" s="10"/>
      <c r="SF226" s="10"/>
      <c r="SG226" s="10"/>
      <c r="SH226" s="10"/>
      <c r="SI226" s="10"/>
      <c r="SJ226" s="10"/>
      <c r="SK226" s="10"/>
      <c r="SL226" s="10"/>
      <c r="SM226" s="10"/>
      <c r="SN226" s="10"/>
      <c r="SO226" s="10"/>
      <c r="SP226" s="10"/>
      <c r="SQ226" s="10"/>
      <c r="SR226" s="10"/>
      <c r="SS226" s="10"/>
      <c r="ST226" s="10"/>
      <c r="SU226" s="10"/>
      <c r="SV226" s="10"/>
      <c r="SW226" s="10"/>
      <c r="SX226" s="10"/>
      <c r="SY226" s="10"/>
      <c r="SZ226" s="10"/>
      <c r="TA226" s="10"/>
      <c r="TB226" s="10"/>
      <c r="TC226" s="10"/>
      <c r="TD226" s="10"/>
      <c r="TE226" s="10"/>
      <c r="TF226" s="10"/>
      <c r="TG226" s="10"/>
      <c r="TH226" s="10"/>
      <c r="TI226" s="10"/>
      <c r="TJ226" s="10"/>
      <c r="TK226" s="10"/>
      <c r="TL226" s="10"/>
      <c r="TM226" s="10"/>
      <c r="TN226" s="10"/>
      <c r="TO226" s="10"/>
      <c r="TP226" s="10"/>
      <c r="TQ226" s="10"/>
      <c r="TR226" s="10"/>
      <c r="TS226" s="10"/>
      <c r="TT226" s="10"/>
      <c r="TU226" s="10"/>
      <c r="TV226" s="10"/>
      <c r="TW226" s="10"/>
      <c r="TX226" s="10"/>
      <c r="TY226" s="10"/>
      <c r="TZ226" s="10"/>
      <c r="UA226" s="10"/>
      <c r="UB226" s="10"/>
      <c r="UC226" s="10"/>
      <c r="UD226" s="10"/>
      <c r="UE226" s="10"/>
      <c r="UF226" s="10"/>
      <c r="UG226" s="10"/>
      <c r="UH226" s="10"/>
      <c r="UI226" s="10"/>
      <c r="UJ226" s="10"/>
      <c r="UK226" s="10"/>
      <c r="UL226" s="10"/>
      <c r="UM226" s="10"/>
      <c r="UN226" s="10"/>
      <c r="UO226" s="10"/>
      <c r="UP226" s="10"/>
      <c r="UQ226" s="10"/>
      <c r="UR226" s="10"/>
      <c r="US226" s="10"/>
      <c r="UT226" s="10"/>
      <c r="UU226" s="10"/>
      <c r="UV226" s="10"/>
      <c r="UW226" s="10"/>
      <c r="UX226" s="10"/>
      <c r="UY226" s="10"/>
      <c r="UZ226" s="10"/>
      <c r="VA226" s="10"/>
      <c r="VB226" s="10"/>
      <c r="VC226" s="10"/>
      <c r="VD226" s="10"/>
      <c r="VE226" s="10"/>
      <c r="VF226" s="10"/>
      <c r="VG226" s="10"/>
      <c r="VH226" s="10"/>
      <c r="VI226" s="10"/>
      <c r="VJ226" s="10"/>
      <c r="VK226" s="10"/>
      <c r="VL226" s="10"/>
      <c r="VM226" s="10"/>
      <c r="VN226" s="10"/>
      <c r="VO226" s="10"/>
      <c r="VP226" s="10"/>
      <c r="VQ226" s="10"/>
      <c r="VR226" s="10"/>
      <c r="VS226" s="10"/>
      <c r="VT226" s="10"/>
      <c r="VU226" s="10"/>
      <c r="VV226" s="10"/>
      <c r="VW226" s="10"/>
      <c r="VX226" s="10"/>
      <c r="VY226" s="10"/>
      <c r="VZ226" s="10"/>
      <c r="WA226" s="10"/>
      <c r="WB226" s="10"/>
      <c r="WC226" s="10"/>
      <c r="WD226" s="10"/>
      <c r="WE226" s="10"/>
      <c r="WF226" s="10"/>
      <c r="WG226" s="10"/>
      <c r="WH226" s="10"/>
      <c r="WI226" s="10"/>
      <c r="WJ226" s="10"/>
      <c r="WK226" s="10"/>
      <c r="WL226" s="10"/>
      <c r="WM226" s="10"/>
      <c r="WN226" s="10"/>
      <c r="WO226" s="10"/>
      <c r="WP226" s="10"/>
      <c r="WQ226" s="10"/>
      <c r="WR226" s="10"/>
      <c r="WS226" s="10"/>
      <c r="WT226" s="10"/>
      <c r="WU226" s="10"/>
      <c r="WV226" s="10"/>
      <c r="WW226" s="10"/>
      <c r="WX226" s="10"/>
      <c r="WY226" s="10"/>
      <c r="WZ226" s="10"/>
      <c r="XA226" s="10"/>
      <c r="XB226" s="10"/>
      <c r="XC226" s="10"/>
      <c r="XD226" s="10"/>
      <c r="XE226" s="10"/>
      <c r="XF226" s="10"/>
      <c r="XG226" s="10"/>
      <c r="XH226" s="10"/>
      <c r="XI226" s="10"/>
      <c r="XJ226" s="10"/>
      <c r="XK226" s="10"/>
      <c r="XL226" s="10"/>
      <c r="XM226" s="10"/>
      <c r="XN226" s="10"/>
      <c r="XO226" s="10"/>
      <c r="XP226" s="10"/>
      <c r="XQ226" s="10"/>
      <c r="XR226" s="10"/>
      <c r="XS226" s="10"/>
      <c r="XT226" s="10"/>
      <c r="XU226" s="10"/>
      <c r="XV226" s="10"/>
      <c r="XW226" s="10"/>
      <c r="XX226" s="10"/>
      <c r="XY226" s="10"/>
      <c r="XZ226" s="10"/>
      <c r="YA226" s="10"/>
      <c r="YB226" s="10"/>
      <c r="YC226" s="10"/>
      <c r="YD226" s="10"/>
      <c r="YE226" s="10"/>
      <c r="YF226" s="10"/>
      <c r="YG226" s="10"/>
      <c r="YH226" s="10"/>
      <c r="YI226" s="10"/>
      <c r="YJ226" s="10"/>
      <c r="YK226" s="10"/>
      <c r="YL226" s="10"/>
      <c r="YM226" s="10"/>
      <c r="YN226" s="10"/>
      <c r="YO226" s="10"/>
      <c r="YP226" s="10"/>
      <c r="YQ226" s="10"/>
      <c r="YR226" s="10"/>
      <c r="YS226" s="10"/>
      <c r="YT226" s="10"/>
      <c r="YU226" s="10"/>
      <c r="YV226" s="10"/>
      <c r="YW226" s="10"/>
      <c r="YX226" s="10"/>
      <c r="YY226" s="10"/>
      <c r="YZ226" s="10"/>
      <c r="ZA226" s="10"/>
      <c r="ZB226" s="10"/>
      <c r="ZC226" s="10"/>
      <c r="ZD226" s="10"/>
      <c r="ZE226" s="10"/>
      <c r="ZF226" s="10"/>
      <c r="ZG226" s="10"/>
      <c r="ZH226" s="10"/>
      <c r="ZI226" s="10"/>
      <c r="ZJ226" s="10"/>
      <c r="ZK226" s="10"/>
      <c r="ZL226" s="10"/>
      <c r="ZM226" s="10"/>
      <c r="ZN226" s="10"/>
      <c r="ZO226" s="10"/>
      <c r="ZP226" s="10"/>
      <c r="ZQ226" s="10"/>
      <c r="ZR226" s="10"/>
      <c r="ZS226" s="10"/>
      <c r="ZT226" s="10"/>
      <c r="ZU226" s="10"/>
      <c r="ZV226" s="10"/>
      <c r="ZW226" s="10"/>
      <c r="ZX226" s="10"/>
      <c r="ZY226" s="10"/>
      <c r="ZZ226" s="10"/>
      <c r="AAA226" s="10"/>
      <c r="AAB226" s="10"/>
      <c r="AAC226" s="10"/>
      <c r="AAD226" s="10"/>
      <c r="AAE226" s="10"/>
      <c r="AAF226" s="10"/>
      <c r="AAG226" s="10"/>
      <c r="AAH226" s="10"/>
      <c r="AAI226" s="10"/>
      <c r="AAJ226" s="10"/>
      <c r="AAK226" s="10"/>
      <c r="AAL226" s="10"/>
      <c r="AAM226" s="10"/>
      <c r="AAN226" s="10"/>
      <c r="AAO226" s="10"/>
      <c r="AAP226" s="10"/>
      <c r="AAQ226" s="10"/>
      <c r="AAR226" s="10"/>
      <c r="AAS226" s="10"/>
      <c r="AAT226" s="10"/>
      <c r="AAU226" s="10"/>
      <c r="AAV226" s="10"/>
      <c r="AAW226" s="10"/>
      <c r="AAX226" s="10"/>
      <c r="AAY226" s="10"/>
      <c r="AAZ226" s="10"/>
      <c r="ABA226" s="10"/>
      <c r="ABB226" s="10"/>
      <c r="ABC226" s="10"/>
      <c r="ABD226" s="10"/>
      <c r="ABE226" s="10"/>
      <c r="ABF226" s="10"/>
      <c r="ABG226" s="10"/>
      <c r="ABH226" s="10"/>
      <c r="ABI226" s="10"/>
      <c r="ABJ226" s="10"/>
      <c r="ABK226" s="10"/>
      <c r="ABL226" s="10"/>
      <c r="ABM226" s="10"/>
      <c r="ABN226" s="10"/>
      <c r="ABO226" s="10"/>
      <c r="ABP226" s="10"/>
      <c r="ABQ226" s="10"/>
      <c r="ABR226" s="10"/>
      <c r="ABS226" s="10"/>
      <c r="ABT226" s="10"/>
      <c r="ABU226" s="10"/>
      <c r="ABV226" s="10"/>
      <c r="ABW226" s="10"/>
      <c r="ABX226" s="10"/>
      <c r="ABY226" s="10"/>
      <c r="ABZ226" s="10"/>
      <c r="ACA226" s="10"/>
      <c r="ACB226" s="10"/>
      <c r="ACC226" s="10"/>
      <c r="ACD226" s="10"/>
      <c r="ACE226" s="10"/>
      <c r="ACF226" s="10"/>
      <c r="ACG226" s="10"/>
      <c r="ACH226" s="10"/>
      <c r="ACI226" s="10"/>
      <c r="ACJ226" s="10"/>
      <c r="ACK226" s="10"/>
      <c r="ACL226" s="10"/>
      <c r="ACM226" s="10"/>
      <c r="ACN226" s="10"/>
      <c r="ACO226" s="10"/>
      <c r="ACP226" s="10"/>
      <c r="ACQ226" s="10"/>
      <c r="ACR226" s="10"/>
      <c r="ACS226" s="10"/>
      <c r="ACT226" s="10"/>
      <c r="ACU226" s="10"/>
      <c r="ACV226" s="10"/>
      <c r="ACW226" s="10"/>
      <c r="ACX226" s="10"/>
      <c r="ACY226" s="10"/>
      <c r="ACZ226" s="10"/>
      <c r="ADA226" s="10"/>
    </row>
    <row r="227" spans="1:781" s="106" customFormat="1" ht="15.6" x14ac:dyDescent="0.3">
      <c r="A227" s="60">
        <v>3</v>
      </c>
      <c r="B227" s="69" t="s">
        <v>666</v>
      </c>
      <c r="C227" s="46" t="s">
        <v>97</v>
      </c>
      <c r="D227" s="47"/>
      <c r="E227" s="47"/>
      <c r="F227" s="47"/>
      <c r="G227" s="104"/>
      <c r="H227" s="47">
        <v>1</v>
      </c>
      <c r="I227" s="47" t="s">
        <v>81</v>
      </c>
      <c r="J227" s="47" t="s">
        <v>51</v>
      </c>
      <c r="K227" s="120" t="s">
        <v>42</v>
      </c>
      <c r="L227" s="50">
        <v>1980</v>
      </c>
      <c r="M227" s="113">
        <v>1980</v>
      </c>
      <c r="N227" s="52"/>
      <c r="O227" s="53"/>
      <c r="P227" s="53"/>
      <c r="Q227" s="54" t="s">
        <v>309</v>
      </c>
      <c r="R227" s="55" t="s">
        <v>380</v>
      </c>
      <c r="S227" s="56" t="s">
        <v>227</v>
      </c>
      <c r="T227" s="57" t="str">
        <f t="shared" si="45"/>
        <v>Cu</v>
      </c>
      <c r="U227" s="56">
        <v>12000</v>
      </c>
      <c r="V227" s="56">
        <v>1</v>
      </c>
      <c r="W227" s="56"/>
      <c r="X227" s="56">
        <v>1</v>
      </c>
      <c r="Y227" s="56"/>
      <c r="Z227" s="56">
        <v>580</v>
      </c>
      <c r="AA227" s="56" t="s">
        <v>228</v>
      </c>
      <c r="AB227" s="10"/>
      <c r="AC227" s="58">
        <f t="shared" si="44"/>
        <v>0</v>
      </c>
      <c r="AD227" s="58">
        <f t="shared" si="46"/>
        <v>0</v>
      </c>
      <c r="AE227" s="58">
        <f t="shared" si="47"/>
        <v>0</v>
      </c>
      <c r="AF227" s="58">
        <f t="shared" si="51"/>
        <v>0</v>
      </c>
      <c r="AG227" s="59"/>
      <c r="AH227" s="59">
        <f t="shared" si="48"/>
        <v>0</v>
      </c>
      <c r="AI227" s="59">
        <f t="shared" si="49"/>
        <v>0</v>
      </c>
      <c r="AJ227" s="59">
        <f t="shared" si="50"/>
        <v>0</v>
      </c>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c r="IM227" s="10"/>
      <c r="IN227" s="10"/>
      <c r="IO227" s="10"/>
      <c r="IP227" s="10"/>
      <c r="IQ227" s="10"/>
      <c r="IR227" s="10"/>
      <c r="IS227" s="10"/>
      <c r="IT227" s="10"/>
      <c r="IU227" s="10"/>
      <c r="IV227" s="10"/>
      <c r="IW227" s="10"/>
      <c r="IX227" s="10"/>
      <c r="IY227" s="10"/>
      <c r="IZ227" s="10"/>
      <c r="JA227" s="10"/>
      <c r="JB227" s="10"/>
      <c r="JC227" s="10"/>
      <c r="JD227" s="10"/>
      <c r="JE227" s="10"/>
      <c r="JF227" s="10"/>
      <c r="JG227" s="10"/>
      <c r="JH227" s="10"/>
      <c r="JI227" s="10"/>
      <c r="JJ227" s="10"/>
      <c r="JK227" s="10"/>
      <c r="JL227" s="10"/>
      <c r="JM227" s="10"/>
      <c r="JN227" s="10"/>
      <c r="JO227" s="10"/>
      <c r="JP227" s="10"/>
      <c r="JQ227" s="10"/>
      <c r="JR227" s="10"/>
      <c r="JS227" s="10"/>
      <c r="JT227" s="10"/>
      <c r="JU227" s="10"/>
      <c r="JV227" s="10"/>
      <c r="JW227" s="10"/>
      <c r="JX227" s="10"/>
      <c r="JY227" s="10"/>
      <c r="JZ227" s="10"/>
      <c r="KA227" s="10"/>
      <c r="KB227" s="10"/>
      <c r="KC227" s="10"/>
      <c r="KD227" s="10"/>
      <c r="KE227" s="10"/>
      <c r="KF227" s="10"/>
      <c r="KG227" s="10"/>
      <c r="KH227" s="10"/>
      <c r="KI227" s="10"/>
      <c r="KJ227" s="10"/>
      <c r="KK227" s="10"/>
      <c r="KL227" s="10"/>
      <c r="KM227" s="10"/>
      <c r="KN227" s="10"/>
      <c r="KO227" s="10"/>
      <c r="KP227" s="10"/>
      <c r="KQ227" s="10"/>
      <c r="KR227" s="10"/>
      <c r="KS227" s="10"/>
      <c r="KT227" s="10"/>
      <c r="KU227" s="10"/>
      <c r="KV227" s="10"/>
      <c r="KW227" s="10"/>
      <c r="KX227" s="10"/>
      <c r="KY227" s="10"/>
      <c r="KZ227" s="10"/>
      <c r="LA227" s="10"/>
      <c r="LB227" s="10"/>
      <c r="LC227" s="10"/>
      <c r="LD227" s="10"/>
      <c r="LE227" s="10"/>
      <c r="LF227" s="10"/>
      <c r="LG227" s="10"/>
      <c r="LH227" s="10"/>
      <c r="LI227" s="10"/>
      <c r="LJ227" s="10"/>
      <c r="LK227" s="10"/>
      <c r="LL227" s="10"/>
      <c r="LM227" s="10"/>
      <c r="LN227" s="10"/>
      <c r="LO227" s="10"/>
      <c r="LP227" s="10"/>
      <c r="LQ227" s="10"/>
      <c r="LR227" s="10"/>
      <c r="LS227" s="10"/>
      <c r="LT227" s="10"/>
      <c r="LU227" s="10"/>
      <c r="LV227" s="10"/>
      <c r="LW227" s="10"/>
      <c r="LX227" s="10"/>
      <c r="LY227" s="10"/>
      <c r="LZ227" s="10"/>
      <c r="MA227" s="10"/>
      <c r="MB227" s="10"/>
      <c r="MC227" s="10"/>
      <c r="MD227" s="10"/>
      <c r="ME227" s="10"/>
      <c r="MF227" s="10"/>
      <c r="MG227" s="10"/>
      <c r="MH227" s="10"/>
      <c r="MI227" s="10"/>
      <c r="MJ227" s="10"/>
      <c r="MK227" s="10"/>
      <c r="ML227" s="10"/>
      <c r="MM227" s="10"/>
      <c r="MN227" s="10"/>
      <c r="MO227" s="10"/>
      <c r="MP227" s="10"/>
      <c r="MQ227" s="10"/>
      <c r="MR227" s="10"/>
      <c r="MS227" s="10"/>
      <c r="MT227" s="10"/>
      <c r="MU227" s="10"/>
      <c r="MV227" s="10"/>
      <c r="MW227" s="10"/>
      <c r="MX227" s="10"/>
      <c r="MY227" s="10"/>
      <c r="MZ227" s="10"/>
      <c r="NA227" s="10"/>
      <c r="NB227" s="10"/>
      <c r="NC227" s="10"/>
      <c r="ND227" s="10"/>
      <c r="NE227" s="10"/>
      <c r="NF227" s="10"/>
      <c r="NG227" s="10"/>
      <c r="NH227" s="10"/>
      <c r="NI227" s="10"/>
      <c r="NJ227" s="10"/>
      <c r="NK227" s="10"/>
      <c r="NL227" s="10"/>
      <c r="NM227" s="10"/>
      <c r="NN227" s="10"/>
      <c r="NO227" s="10"/>
      <c r="NP227" s="10"/>
      <c r="NQ227" s="10"/>
      <c r="NR227" s="10"/>
      <c r="NS227" s="10"/>
      <c r="NT227" s="10"/>
      <c r="NU227" s="10"/>
      <c r="NV227" s="10"/>
      <c r="NW227" s="10"/>
      <c r="NX227" s="10"/>
      <c r="NY227" s="10"/>
      <c r="NZ227" s="10"/>
      <c r="OA227" s="10"/>
      <c r="OB227" s="10"/>
      <c r="OC227" s="10"/>
      <c r="OD227" s="10"/>
      <c r="OE227" s="10"/>
      <c r="OF227" s="10"/>
      <c r="OG227" s="10"/>
      <c r="OH227" s="10"/>
      <c r="OI227" s="10"/>
      <c r="OJ227" s="10"/>
      <c r="OK227" s="10"/>
      <c r="OL227" s="10"/>
      <c r="OM227" s="10"/>
      <c r="ON227" s="10"/>
      <c r="OO227" s="10"/>
      <c r="OP227" s="10"/>
      <c r="OQ227" s="10"/>
      <c r="OR227" s="10"/>
      <c r="OS227" s="10"/>
      <c r="OT227" s="10"/>
      <c r="OU227" s="10"/>
      <c r="OV227" s="10"/>
      <c r="OW227" s="10"/>
      <c r="OX227" s="10"/>
      <c r="OY227" s="10"/>
      <c r="OZ227" s="10"/>
      <c r="PA227" s="10"/>
      <c r="PB227" s="10"/>
      <c r="PC227" s="10"/>
      <c r="PD227" s="10"/>
      <c r="PE227" s="10"/>
      <c r="PF227" s="10"/>
      <c r="PG227" s="10"/>
      <c r="PH227" s="10"/>
      <c r="PI227" s="10"/>
      <c r="PJ227" s="10"/>
      <c r="PK227" s="10"/>
      <c r="PL227" s="10"/>
      <c r="PM227" s="10"/>
      <c r="PN227" s="10"/>
      <c r="PO227" s="10"/>
      <c r="PP227" s="10"/>
      <c r="PQ227" s="10"/>
      <c r="PR227" s="10"/>
      <c r="PS227" s="10"/>
      <c r="PT227" s="10"/>
      <c r="PU227" s="10"/>
      <c r="PV227" s="10"/>
      <c r="PW227" s="10"/>
      <c r="PX227" s="10"/>
      <c r="PY227" s="10"/>
      <c r="PZ227" s="10"/>
      <c r="QA227" s="10"/>
      <c r="QB227" s="10"/>
      <c r="QC227" s="10"/>
      <c r="QD227" s="10"/>
      <c r="QE227" s="10"/>
      <c r="QF227" s="10"/>
      <c r="QG227" s="10"/>
      <c r="QH227" s="10"/>
      <c r="QI227" s="10"/>
      <c r="QJ227" s="10"/>
      <c r="QK227" s="10"/>
      <c r="QL227" s="10"/>
      <c r="QM227" s="10"/>
      <c r="QN227" s="10"/>
      <c r="QO227" s="10"/>
      <c r="QP227" s="10"/>
      <c r="QQ227" s="10"/>
      <c r="QR227" s="10"/>
      <c r="QS227" s="10"/>
      <c r="QT227" s="10"/>
      <c r="QU227" s="10"/>
      <c r="QV227" s="10"/>
      <c r="QW227" s="10"/>
      <c r="QX227" s="10"/>
      <c r="QY227" s="10"/>
      <c r="QZ227" s="10"/>
      <c r="RA227" s="10"/>
      <c r="RB227" s="10"/>
      <c r="RC227" s="10"/>
      <c r="RD227" s="10"/>
      <c r="RE227" s="10"/>
      <c r="RF227" s="10"/>
      <c r="RG227" s="10"/>
      <c r="RH227" s="10"/>
      <c r="RI227" s="10"/>
      <c r="RJ227" s="10"/>
      <c r="RK227" s="10"/>
      <c r="RL227" s="10"/>
      <c r="RM227" s="10"/>
      <c r="RN227" s="10"/>
      <c r="RO227" s="10"/>
      <c r="RP227" s="10"/>
      <c r="RQ227" s="10"/>
      <c r="RR227" s="10"/>
      <c r="RS227" s="10"/>
      <c r="RT227" s="10"/>
      <c r="RU227" s="10"/>
      <c r="RV227" s="10"/>
      <c r="RW227" s="10"/>
      <c r="RX227" s="10"/>
      <c r="RY227" s="10"/>
      <c r="RZ227" s="10"/>
      <c r="SA227" s="10"/>
      <c r="SB227" s="10"/>
      <c r="SC227" s="10"/>
      <c r="SD227" s="10"/>
      <c r="SE227" s="10"/>
      <c r="SF227" s="10"/>
      <c r="SG227" s="10"/>
      <c r="SH227" s="10"/>
      <c r="SI227" s="10"/>
      <c r="SJ227" s="10"/>
      <c r="SK227" s="10"/>
      <c r="SL227" s="10"/>
      <c r="SM227" s="10"/>
      <c r="SN227" s="10"/>
      <c r="SO227" s="10"/>
      <c r="SP227" s="10"/>
      <c r="SQ227" s="10"/>
      <c r="SR227" s="10"/>
      <c r="SS227" s="10"/>
      <c r="ST227" s="10"/>
      <c r="SU227" s="10"/>
      <c r="SV227" s="10"/>
      <c r="SW227" s="10"/>
      <c r="SX227" s="10"/>
      <c r="SY227" s="10"/>
      <c r="SZ227" s="10"/>
      <c r="TA227" s="10"/>
      <c r="TB227" s="10"/>
      <c r="TC227" s="10"/>
      <c r="TD227" s="10"/>
      <c r="TE227" s="10"/>
      <c r="TF227" s="10"/>
      <c r="TG227" s="10"/>
      <c r="TH227" s="10"/>
      <c r="TI227" s="10"/>
      <c r="TJ227" s="10"/>
      <c r="TK227" s="10"/>
      <c r="TL227" s="10"/>
      <c r="TM227" s="10"/>
      <c r="TN227" s="10"/>
      <c r="TO227" s="10"/>
      <c r="TP227" s="10"/>
      <c r="TQ227" s="10"/>
      <c r="TR227" s="10"/>
      <c r="TS227" s="10"/>
      <c r="TT227" s="10"/>
      <c r="TU227" s="10"/>
      <c r="TV227" s="10"/>
      <c r="TW227" s="10"/>
      <c r="TX227" s="10"/>
      <c r="TY227" s="10"/>
      <c r="TZ227" s="10"/>
      <c r="UA227" s="10"/>
      <c r="UB227" s="10"/>
      <c r="UC227" s="10"/>
      <c r="UD227" s="10"/>
      <c r="UE227" s="10"/>
      <c r="UF227" s="10"/>
      <c r="UG227" s="10"/>
      <c r="UH227" s="10"/>
      <c r="UI227" s="10"/>
      <c r="UJ227" s="10"/>
      <c r="UK227" s="10"/>
      <c r="UL227" s="10"/>
      <c r="UM227" s="10"/>
      <c r="UN227" s="10"/>
      <c r="UO227" s="10"/>
      <c r="UP227" s="10"/>
      <c r="UQ227" s="10"/>
      <c r="UR227" s="10"/>
      <c r="US227" s="10"/>
      <c r="UT227" s="10"/>
      <c r="UU227" s="10"/>
      <c r="UV227" s="10"/>
      <c r="UW227" s="10"/>
      <c r="UX227" s="10"/>
      <c r="UY227" s="10"/>
      <c r="UZ227" s="10"/>
      <c r="VA227" s="10"/>
      <c r="VB227" s="10"/>
      <c r="VC227" s="10"/>
      <c r="VD227" s="10"/>
      <c r="VE227" s="10"/>
      <c r="VF227" s="10"/>
      <c r="VG227" s="10"/>
      <c r="VH227" s="10"/>
      <c r="VI227" s="10"/>
      <c r="VJ227" s="10"/>
      <c r="VK227" s="10"/>
      <c r="VL227" s="10"/>
      <c r="VM227" s="10"/>
      <c r="VN227" s="10"/>
      <c r="VO227" s="10"/>
      <c r="VP227" s="10"/>
      <c r="VQ227" s="10"/>
      <c r="VR227" s="10"/>
      <c r="VS227" s="10"/>
      <c r="VT227" s="10"/>
      <c r="VU227" s="10"/>
      <c r="VV227" s="10"/>
      <c r="VW227" s="10"/>
      <c r="VX227" s="10"/>
      <c r="VY227" s="10"/>
      <c r="VZ227" s="10"/>
      <c r="WA227" s="10"/>
      <c r="WB227" s="10"/>
      <c r="WC227" s="10"/>
      <c r="WD227" s="10"/>
      <c r="WE227" s="10"/>
      <c r="WF227" s="10"/>
      <c r="WG227" s="10"/>
      <c r="WH227" s="10"/>
      <c r="WI227" s="10"/>
      <c r="WJ227" s="10"/>
      <c r="WK227" s="10"/>
      <c r="WL227" s="10"/>
      <c r="WM227" s="10"/>
      <c r="WN227" s="10"/>
      <c r="WO227" s="10"/>
      <c r="WP227" s="10"/>
      <c r="WQ227" s="10"/>
      <c r="WR227" s="10"/>
      <c r="WS227" s="10"/>
      <c r="WT227" s="10"/>
      <c r="WU227" s="10"/>
      <c r="WV227" s="10"/>
      <c r="WW227" s="10"/>
      <c r="WX227" s="10"/>
      <c r="WY227" s="10"/>
      <c r="WZ227" s="10"/>
      <c r="XA227" s="10"/>
      <c r="XB227" s="10"/>
      <c r="XC227" s="10"/>
      <c r="XD227" s="10"/>
      <c r="XE227" s="10"/>
      <c r="XF227" s="10"/>
      <c r="XG227" s="10"/>
      <c r="XH227" s="10"/>
      <c r="XI227" s="10"/>
      <c r="XJ227" s="10"/>
      <c r="XK227" s="10"/>
      <c r="XL227" s="10"/>
      <c r="XM227" s="10"/>
      <c r="XN227" s="10"/>
      <c r="XO227" s="10"/>
      <c r="XP227" s="10"/>
      <c r="XQ227" s="10"/>
      <c r="XR227" s="10"/>
      <c r="XS227" s="10"/>
      <c r="XT227" s="10"/>
      <c r="XU227" s="10"/>
      <c r="XV227" s="10"/>
      <c r="XW227" s="10"/>
      <c r="XX227" s="10"/>
      <c r="XY227" s="10"/>
      <c r="XZ227" s="10"/>
      <c r="YA227" s="10"/>
      <c r="YB227" s="10"/>
      <c r="YC227" s="10"/>
      <c r="YD227" s="10"/>
      <c r="YE227" s="10"/>
      <c r="YF227" s="10"/>
      <c r="YG227" s="10"/>
      <c r="YH227" s="10"/>
      <c r="YI227" s="10"/>
      <c r="YJ227" s="10"/>
      <c r="YK227" s="10"/>
      <c r="YL227" s="10"/>
      <c r="YM227" s="10"/>
      <c r="YN227" s="10"/>
      <c r="YO227" s="10"/>
      <c r="YP227" s="10"/>
      <c r="YQ227" s="10"/>
      <c r="YR227" s="10"/>
      <c r="YS227" s="10"/>
      <c r="YT227" s="10"/>
      <c r="YU227" s="10"/>
      <c r="YV227" s="10"/>
      <c r="YW227" s="10"/>
      <c r="YX227" s="10"/>
      <c r="YY227" s="10"/>
      <c r="YZ227" s="10"/>
      <c r="ZA227" s="10"/>
      <c r="ZB227" s="10"/>
      <c r="ZC227" s="10"/>
      <c r="ZD227" s="10"/>
      <c r="ZE227" s="10"/>
      <c r="ZF227" s="10"/>
      <c r="ZG227" s="10"/>
      <c r="ZH227" s="10"/>
      <c r="ZI227" s="10"/>
      <c r="ZJ227" s="10"/>
      <c r="ZK227" s="10"/>
      <c r="ZL227" s="10"/>
      <c r="ZM227" s="10"/>
      <c r="ZN227" s="10"/>
      <c r="ZO227" s="10"/>
      <c r="ZP227" s="10"/>
      <c r="ZQ227" s="10"/>
      <c r="ZR227" s="10"/>
      <c r="ZS227" s="10"/>
      <c r="ZT227" s="10"/>
      <c r="ZU227" s="10"/>
      <c r="ZV227" s="10"/>
      <c r="ZW227" s="10"/>
      <c r="ZX227" s="10"/>
      <c r="ZY227" s="10"/>
      <c r="ZZ227" s="10"/>
      <c r="AAA227" s="10"/>
      <c r="AAB227" s="10"/>
      <c r="AAC227" s="10"/>
      <c r="AAD227" s="10"/>
      <c r="AAE227" s="10"/>
      <c r="AAF227" s="10"/>
      <c r="AAG227" s="10"/>
      <c r="AAH227" s="10"/>
      <c r="AAI227" s="10"/>
      <c r="AAJ227" s="10"/>
      <c r="AAK227" s="10"/>
      <c r="AAL227" s="10"/>
      <c r="AAM227" s="10"/>
      <c r="AAN227" s="10"/>
      <c r="AAO227" s="10"/>
      <c r="AAP227" s="10"/>
      <c r="AAQ227" s="10"/>
      <c r="AAR227" s="10"/>
      <c r="AAS227" s="10"/>
      <c r="AAT227" s="10"/>
      <c r="AAU227" s="10"/>
      <c r="AAV227" s="10"/>
      <c r="AAW227" s="10"/>
      <c r="AAX227" s="10"/>
      <c r="AAY227" s="10"/>
      <c r="AAZ227" s="10"/>
      <c r="ABA227" s="10"/>
      <c r="ABB227" s="10"/>
      <c r="ABC227" s="10"/>
      <c r="ABD227" s="10"/>
      <c r="ABE227" s="10"/>
      <c r="ABF227" s="10"/>
      <c r="ABG227" s="10"/>
      <c r="ABH227" s="10"/>
      <c r="ABI227" s="10"/>
      <c r="ABJ227" s="10"/>
      <c r="ABK227" s="10"/>
      <c r="ABL227" s="10"/>
      <c r="ABM227" s="10"/>
      <c r="ABN227" s="10"/>
      <c r="ABO227" s="10"/>
      <c r="ABP227" s="10"/>
      <c r="ABQ227" s="10"/>
      <c r="ABR227" s="10"/>
      <c r="ABS227" s="10"/>
      <c r="ABT227" s="10"/>
      <c r="ABU227" s="10"/>
      <c r="ABV227" s="10"/>
      <c r="ABW227" s="10"/>
      <c r="ABX227" s="10"/>
      <c r="ABY227" s="10"/>
      <c r="ABZ227" s="10"/>
      <c r="ACA227" s="10"/>
      <c r="ACB227" s="10"/>
      <c r="ACC227" s="10"/>
      <c r="ACD227" s="10"/>
      <c r="ACE227" s="10"/>
      <c r="ACF227" s="10"/>
      <c r="ACG227" s="10"/>
      <c r="ACH227" s="10"/>
      <c r="ACI227" s="10"/>
      <c r="ACJ227" s="10"/>
      <c r="ACK227" s="10"/>
      <c r="ACL227" s="10"/>
      <c r="ACM227" s="10"/>
      <c r="ACN227" s="10"/>
      <c r="ACO227" s="10"/>
      <c r="ACP227" s="10"/>
      <c r="ACQ227" s="10"/>
      <c r="ACR227" s="10"/>
      <c r="ACS227" s="10"/>
      <c r="ACT227" s="10"/>
      <c r="ACU227" s="10"/>
      <c r="ACV227" s="10"/>
      <c r="ACW227" s="10"/>
      <c r="ACX227" s="10"/>
      <c r="ACY227" s="10"/>
      <c r="ACZ227" s="10"/>
      <c r="ADA227" s="10"/>
    </row>
    <row r="228" spans="1:781" s="106" customFormat="1" ht="15.6" x14ac:dyDescent="0.3">
      <c r="A228" s="60">
        <v>3</v>
      </c>
      <c r="B228" s="69" t="s">
        <v>667</v>
      </c>
      <c r="C228" s="46"/>
      <c r="D228" s="47"/>
      <c r="E228" s="47"/>
      <c r="F228" s="47"/>
      <c r="G228" s="104"/>
      <c r="H228" s="47">
        <v>1</v>
      </c>
      <c r="I228" s="47" t="s">
        <v>81</v>
      </c>
      <c r="J228" s="47" t="s">
        <v>46</v>
      </c>
      <c r="K228" s="120" t="s">
        <v>42</v>
      </c>
      <c r="L228" s="50">
        <v>1980</v>
      </c>
      <c r="M228" s="117">
        <v>1980</v>
      </c>
      <c r="N228" s="52"/>
      <c r="O228" s="53"/>
      <c r="P228" s="53"/>
      <c r="Q228" s="54" t="s">
        <v>462</v>
      </c>
      <c r="R228" s="55" t="s">
        <v>668</v>
      </c>
      <c r="S228" s="56"/>
      <c r="T228" s="57"/>
      <c r="U228" s="56"/>
      <c r="V228" s="56"/>
      <c r="W228" s="56"/>
      <c r="X228" s="56"/>
      <c r="Y228" s="56"/>
      <c r="Z228" s="56"/>
      <c r="AA228" s="56"/>
      <c r="AB228" s="10"/>
      <c r="AC228" s="58"/>
      <c r="AD228" s="58"/>
      <c r="AE228" s="58"/>
      <c r="AF228" s="58"/>
      <c r="AG228" s="59"/>
      <c r="AH228" s="59"/>
      <c r="AI228" s="59"/>
      <c r="AJ228" s="59"/>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c r="IM228" s="10"/>
      <c r="IN228" s="10"/>
      <c r="IO228" s="10"/>
      <c r="IP228" s="10"/>
      <c r="IQ228" s="10"/>
      <c r="IR228" s="10"/>
      <c r="IS228" s="10"/>
      <c r="IT228" s="10"/>
      <c r="IU228" s="10"/>
      <c r="IV228" s="10"/>
      <c r="IW228" s="10"/>
      <c r="IX228" s="10"/>
      <c r="IY228" s="10"/>
      <c r="IZ228" s="10"/>
      <c r="JA228" s="10"/>
      <c r="JB228" s="10"/>
      <c r="JC228" s="10"/>
      <c r="JD228" s="10"/>
      <c r="JE228" s="10"/>
      <c r="JF228" s="10"/>
      <c r="JG228" s="10"/>
      <c r="JH228" s="10"/>
      <c r="JI228" s="10"/>
      <c r="JJ228" s="10"/>
      <c r="JK228" s="10"/>
      <c r="JL228" s="10"/>
      <c r="JM228" s="10"/>
      <c r="JN228" s="10"/>
      <c r="JO228" s="10"/>
      <c r="JP228" s="10"/>
      <c r="JQ228" s="10"/>
      <c r="JR228" s="10"/>
      <c r="JS228" s="10"/>
      <c r="JT228" s="10"/>
      <c r="JU228" s="10"/>
      <c r="JV228" s="10"/>
      <c r="JW228" s="10"/>
      <c r="JX228" s="10"/>
      <c r="JY228" s="10"/>
      <c r="JZ228" s="10"/>
      <c r="KA228" s="10"/>
      <c r="KB228" s="10"/>
      <c r="KC228" s="10"/>
      <c r="KD228" s="10"/>
      <c r="KE228" s="10"/>
      <c r="KF228" s="10"/>
      <c r="KG228" s="10"/>
      <c r="KH228" s="10"/>
      <c r="KI228" s="10"/>
      <c r="KJ228" s="10"/>
      <c r="KK228" s="10"/>
      <c r="KL228" s="10"/>
      <c r="KM228" s="10"/>
      <c r="KN228" s="10"/>
      <c r="KO228" s="10"/>
      <c r="KP228" s="10"/>
      <c r="KQ228" s="10"/>
      <c r="KR228" s="10"/>
      <c r="KS228" s="10"/>
      <c r="KT228" s="10"/>
      <c r="KU228" s="10"/>
      <c r="KV228" s="10"/>
      <c r="KW228" s="10"/>
      <c r="KX228" s="10"/>
      <c r="KY228" s="10"/>
      <c r="KZ228" s="10"/>
      <c r="LA228" s="10"/>
      <c r="LB228" s="10"/>
      <c r="LC228" s="10"/>
      <c r="LD228" s="10"/>
      <c r="LE228" s="10"/>
      <c r="LF228" s="10"/>
      <c r="LG228" s="10"/>
      <c r="LH228" s="10"/>
      <c r="LI228" s="10"/>
      <c r="LJ228" s="10"/>
      <c r="LK228" s="10"/>
      <c r="LL228" s="10"/>
      <c r="LM228" s="10"/>
      <c r="LN228" s="10"/>
      <c r="LO228" s="10"/>
      <c r="LP228" s="10"/>
      <c r="LQ228" s="10"/>
      <c r="LR228" s="10"/>
      <c r="LS228" s="10"/>
      <c r="LT228" s="10"/>
      <c r="LU228" s="10"/>
      <c r="LV228" s="10"/>
      <c r="LW228" s="10"/>
      <c r="LX228" s="10"/>
      <c r="LY228" s="10"/>
      <c r="LZ228" s="10"/>
      <c r="MA228" s="10"/>
      <c r="MB228" s="10"/>
      <c r="MC228" s="10"/>
      <c r="MD228" s="10"/>
      <c r="ME228" s="10"/>
      <c r="MF228" s="10"/>
      <c r="MG228" s="10"/>
      <c r="MH228" s="10"/>
      <c r="MI228" s="10"/>
      <c r="MJ228" s="10"/>
      <c r="MK228" s="10"/>
      <c r="ML228" s="10"/>
      <c r="MM228" s="10"/>
      <c r="MN228" s="10"/>
      <c r="MO228" s="10"/>
      <c r="MP228" s="10"/>
      <c r="MQ228" s="10"/>
      <c r="MR228" s="10"/>
      <c r="MS228" s="10"/>
      <c r="MT228" s="10"/>
      <c r="MU228" s="10"/>
      <c r="MV228" s="10"/>
      <c r="MW228" s="10"/>
      <c r="MX228" s="10"/>
      <c r="MY228" s="10"/>
      <c r="MZ228" s="10"/>
      <c r="NA228" s="10"/>
      <c r="NB228" s="10"/>
      <c r="NC228" s="10"/>
      <c r="ND228" s="10"/>
      <c r="NE228" s="10"/>
      <c r="NF228" s="10"/>
      <c r="NG228" s="10"/>
      <c r="NH228" s="10"/>
      <c r="NI228" s="10"/>
      <c r="NJ228" s="10"/>
      <c r="NK228" s="10"/>
      <c r="NL228" s="10"/>
      <c r="NM228" s="10"/>
      <c r="NN228" s="10"/>
      <c r="NO228" s="10"/>
      <c r="NP228" s="10"/>
      <c r="NQ228" s="10"/>
      <c r="NR228" s="10"/>
      <c r="NS228" s="10"/>
      <c r="NT228" s="10"/>
      <c r="NU228" s="10"/>
      <c r="NV228" s="10"/>
      <c r="NW228" s="10"/>
      <c r="NX228" s="10"/>
      <c r="NY228" s="10"/>
      <c r="NZ228" s="10"/>
      <c r="OA228" s="10"/>
      <c r="OB228" s="10"/>
      <c r="OC228" s="10"/>
      <c r="OD228" s="10"/>
      <c r="OE228" s="10"/>
      <c r="OF228" s="10"/>
      <c r="OG228" s="10"/>
      <c r="OH228" s="10"/>
      <c r="OI228" s="10"/>
      <c r="OJ228" s="10"/>
      <c r="OK228" s="10"/>
      <c r="OL228" s="10"/>
      <c r="OM228" s="10"/>
      <c r="ON228" s="10"/>
      <c r="OO228" s="10"/>
      <c r="OP228" s="10"/>
      <c r="OQ228" s="10"/>
      <c r="OR228" s="10"/>
      <c r="OS228" s="10"/>
      <c r="OT228" s="10"/>
      <c r="OU228" s="10"/>
      <c r="OV228" s="10"/>
      <c r="OW228" s="10"/>
      <c r="OX228" s="10"/>
      <c r="OY228" s="10"/>
      <c r="OZ228" s="10"/>
      <c r="PA228" s="10"/>
      <c r="PB228" s="10"/>
      <c r="PC228" s="10"/>
      <c r="PD228" s="10"/>
      <c r="PE228" s="10"/>
      <c r="PF228" s="10"/>
      <c r="PG228" s="10"/>
      <c r="PH228" s="10"/>
      <c r="PI228" s="10"/>
      <c r="PJ228" s="10"/>
      <c r="PK228" s="10"/>
      <c r="PL228" s="10"/>
      <c r="PM228" s="10"/>
      <c r="PN228" s="10"/>
      <c r="PO228" s="10"/>
      <c r="PP228" s="10"/>
      <c r="PQ228" s="10"/>
      <c r="PR228" s="10"/>
      <c r="PS228" s="10"/>
      <c r="PT228" s="10"/>
      <c r="PU228" s="10"/>
      <c r="PV228" s="10"/>
      <c r="PW228" s="10"/>
      <c r="PX228" s="10"/>
      <c r="PY228" s="10"/>
      <c r="PZ228" s="10"/>
      <c r="QA228" s="10"/>
      <c r="QB228" s="10"/>
      <c r="QC228" s="10"/>
      <c r="QD228" s="10"/>
      <c r="QE228" s="10"/>
      <c r="QF228" s="10"/>
      <c r="QG228" s="10"/>
      <c r="QH228" s="10"/>
      <c r="QI228" s="10"/>
      <c r="QJ228" s="10"/>
      <c r="QK228" s="10"/>
      <c r="QL228" s="10"/>
      <c r="QM228" s="10"/>
      <c r="QN228" s="10"/>
      <c r="QO228" s="10"/>
      <c r="QP228" s="10"/>
      <c r="QQ228" s="10"/>
      <c r="QR228" s="10"/>
      <c r="QS228" s="10"/>
      <c r="QT228" s="10"/>
      <c r="QU228" s="10"/>
      <c r="QV228" s="10"/>
      <c r="QW228" s="10"/>
      <c r="QX228" s="10"/>
      <c r="QY228" s="10"/>
      <c r="QZ228" s="10"/>
      <c r="RA228" s="10"/>
      <c r="RB228" s="10"/>
      <c r="RC228" s="10"/>
      <c r="RD228" s="10"/>
      <c r="RE228" s="10"/>
      <c r="RF228" s="10"/>
      <c r="RG228" s="10"/>
      <c r="RH228" s="10"/>
      <c r="RI228" s="10"/>
      <c r="RJ228" s="10"/>
      <c r="RK228" s="10"/>
      <c r="RL228" s="10"/>
      <c r="RM228" s="10"/>
      <c r="RN228" s="10"/>
      <c r="RO228" s="10"/>
      <c r="RP228" s="10"/>
      <c r="RQ228" s="10"/>
      <c r="RR228" s="10"/>
      <c r="RS228" s="10"/>
      <c r="RT228" s="10"/>
      <c r="RU228" s="10"/>
      <c r="RV228" s="10"/>
      <c r="RW228" s="10"/>
      <c r="RX228" s="10"/>
      <c r="RY228" s="10"/>
      <c r="RZ228" s="10"/>
      <c r="SA228" s="10"/>
      <c r="SB228" s="10"/>
      <c r="SC228" s="10"/>
      <c r="SD228" s="10"/>
      <c r="SE228" s="10"/>
      <c r="SF228" s="10"/>
      <c r="SG228" s="10"/>
      <c r="SH228" s="10"/>
      <c r="SI228" s="10"/>
      <c r="SJ228" s="10"/>
      <c r="SK228" s="10"/>
      <c r="SL228" s="10"/>
      <c r="SM228" s="10"/>
      <c r="SN228" s="10"/>
      <c r="SO228" s="10"/>
      <c r="SP228" s="10"/>
      <c r="SQ228" s="10"/>
      <c r="SR228" s="10"/>
      <c r="SS228" s="10"/>
      <c r="ST228" s="10"/>
      <c r="SU228" s="10"/>
      <c r="SV228" s="10"/>
      <c r="SW228" s="10"/>
      <c r="SX228" s="10"/>
      <c r="SY228" s="10"/>
      <c r="SZ228" s="10"/>
      <c r="TA228" s="10"/>
      <c r="TB228" s="10"/>
      <c r="TC228" s="10"/>
      <c r="TD228" s="10"/>
      <c r="TE228" s="10"/>
      <c r="TF228" s="10"/>
      <c r="TG228" s="10"/>
      <c r="TH228" s="10"/>
      <c r="TI228" s="10"/>
      <c r="TJ228" s="10"/>
      <c r="TK228" s="10"/>
      <c r="TL228" s="10"/>
      <c r="TM228" s="10"/>
      <c r="TN228" s="10"/>
      <c r="TO228" s="10"/>
      <c r="TP228" s="10"/>
      <c r="TQ228" s="10"/>
      <c r="TR228" s="10"/>
      <c r="TS228" s="10"/>
      <c r="TT228" s="10"/>
      <c r="TU228" s="10"/>
      <c r="TV228" s="10"/>
      <c r="TW228" s="10"/>
      <c r="TX228" s="10"/>
      <c r="TY228" s="10"/>
      <c r="TZ228" s="10"/>
      <c r="UA228" s="10"/>
      <c r="UB228" s="10"/>
      <c r="UC228" s="10"/>
      <c r="UD228" s="10"/>
      <c r="UE228" s="10"/>
      <c r="UF228" s="10"/>
      <c r="UG228" s="10"/>
      <c r="UH228" s="10"/>
      <c r="UI228" s="10"/>
      <c r="UJ228" s="10"/>
      <c r="UK228" s="10"/>
      <c r="UL228" s="10"/>
      <c r="UM228" s="10"/>
      <c r="UN228" s="10"/>
      <c r="UO228" s="10"/>
      <c r="UP228" s="10"/>
      <c r="UQ228" s="10"/>
      <c r="UR228" s="10"/>
      <c r="US228" s="10"/>
      <c r="UT228" s="10"/>
      <c r="UU228" s="10"/>
      <c r="UV228" s="10"/>
      <c r="UW228" s="10"/>
      <c r="UX228" s="10"/>
      <c r="UY228" s="10"/>
      <c r="UZ228" s="10"/>
      <c r="VA228" s="10"/>
      <c r="VB228" s="10"/>
      <c r="VC228" s="10"/>
      <c r="VD228" s="10"/>
      <c r="VE228" s="10"/>
      <c r="VF228" s="10"/>
      <c r="VG228" s="10"/>
      <c r="VH228" s="10"/>
      <c r="VI228" s="10"/>
      <c r="VJ228" s="10"/>
      <c r="VK228" s="10"/>
      <c r="VL228" s="10"/>
      <c r="VM228" s="10"/>
      <c r="VN228" s="10"/>
      <c r="VO228" s="10"/>
      <c r="VP228" s="10"/>
      <c r="VQ228" s="10"/>
      <c r="VR228" s="10"/>
      <c r="VS228" s="10"/>
      <c r="VT228" s="10"/>
      <c r="VU228" s="10"/>
      <c r="VV228" s="10"/>
      <c r="VW228" s="10"/>
      <c r="VX228" s="10"/>
      <c r="VY228" s="10"/>
      <c r="VZ228" s="10"/>
      <c r="WA228" s="10"/>
      <c r="WB228" s="10"/>
      <c r="WC228" s="10"/>
      <c r="WD228" s="10"/>
      <c r="WE228" s="10"/>
      <c r="WF228" s="10"/>
      <c r="WG228" s="10"/>
      <c r="WH228" s="10"/>
      <c r="WI228" s="10"/>
      <c r="WJ228" s="10"/>
      <c r="WK228" s="10"/>
      <c r="WL228" s="10"/>
      <c r="WM228" s="10"/>
      <c r="WN228" s="10"/>
      <c r="WO228" s="10"/>
      <c r="WP228" s="10"/>
      <c r="WQ228" s="10"/>
      <c r="WR228" s="10"/>
      <c r="WS228" s="10"/>
      <c r="WT228" s="10"/>
      <c r="WU228" s="10"/>
      <c r="WV228" s="10"/>
      <c r="WW228" s="10"/>
      <c r="WX228" s="10"/>
      <c r="WY228" s="10"/>
      <c r="WZ228" s="10"/>
      <c r="XA228" s="10"/>
      <c r="XB228" s="10"/>
      <c r="XC228" s="10"/>
      <c r="XD228" s="10"/>
      <c r="XE228" s="10"/>
      <c r="XF228" s="10"/>
      <c r="XG228" s="10"/>
      <c r="XH228" s="10"/>
      <c r="XI228" s="10"/>
      <c r="XJ228" s="10"/>
      <c r="XK228" s="10"/>
      <c r="XL228" s="10"/>
      <c r="XM228" s="10"/>
      <c r="XN228" s="10"/>
      <c r="XO228" s="10"/>
      <c r="XP228" s="10"/>
      <c r="XQ228" s="10"/>
      <c r="XR228" s="10"/>
      <c r="XS228" s="10"/>
      <c r="XT228" s="10"/>
      <c r="XU228" s="10"/>
      <c r="XV228" s="10"/>
      <c r="XW228" s="10"/>
      <c r="XX228" s="10"/>
      <c r="XY228" s="10"/>
      <c r="XZ228" s="10"/>
      <c r="YA228" s="10"/>
      <c r="YB228" s="10"/>
      <c r="YC228" s="10"/>
      <c r="YD228" s="10"/>
      <c r="YE228" s="10"/>
      <c r="YF228" s="10"/>
      <c r="YG228" s="10"/>
      <c r="YH228" s="10"/>
      <c r="YI228" s="10"/>
      <c r="YJ228" s="10"/>
      <c r="YK228" s="10"/>
      <c r="YL228" s="10"/>
      <c r="YM228" s="10"/>
      <c r="YN228" s="10"/>
      <c r="YO228" s="10"/>
      <c r="YP228" s="10"/>
      <c r="YQ228" s="10"/>
      <c r="YR228" s="10"/>
      <c r="YS228" s="10"/>
      <c r="YT228" s="10"/>
      <c r="YU228" s="10"/>
      <c r="YV228" s="10"/>
      <c r="YW228" s="10"/>
      <c r="YX228" s="10"/>
      <c r="YY228" s="10"/>
      <c r="YZ228" s="10"/>
      <c r="ZA228" s="10"/>
      <c r="ZB228" s="10"/>
      <c r="ZC228" s="10"/>
      <c r="ZD228" s="10"/>
      <c r="ZE228" s="10"/>
      <c r="ZF228" s="10"/>
      <c r="ZG228" s="10"/>
      <c r="ZH228" s="10"/>
      <c r="ZI228" s="10"/>
      <c r="ZJ228" s="10"/>
      <c r="ZK228" s="10"/>
      <c r="ZL228" s="10"/>
      <c r="ZM228" s="10"/>
      <c r="ZN228" s="10"/>
      <c r="ZO228" s="10"/>
      <c r="ZP228" s="10"/>
      <c r="ZQ228" s="10"/>
      <c r="ZR228" s="10"/>
      <c r="ZS228" s="10"/>
      <c r="ZT228" s="10"/>
      <c r="ZU228" s="10"/>
      <c r="ZV228" s="10"/>
      <c r="ZW228" s="10"/>
      <c r="ZX228" s="10"/>
      <c r="ZY228" s="10"/>
      <c r="ZZ228" s="10"/>
      <c r="AAA228" s="10"/>
      <c r="AAB228" s="10"/>
      <c r="AAC228" s="10"/>
      <c r="AAD228" s="10"/>
      <c r="AAE228" s="10"/>
      <c r="AAF228" s="10"/>
      <c r="AAG228" s="10"/>
      <c r="AAH228" s="10"/>
      <c r="AAI228" s="10"/>
      <c r="AAJ228" s="10"/>
      <c r="AAK228" s="10"/>
      <c r="AAL228" s="10"/>
      <c r="AAM228" s="10"/>
      <c r="AAN228" s="10"/>
      <c r="AAO228" s="10"/>
      <c r="AAP228" s="10"/>
      <c r="AAQ228" s="10"/>
      <c r="AAR228" s="10"/>
      <c r="AAS228" s="10"/>
      <c r="AAT228" s="10"/>
      <c r="AAU228" s="10"/>
      <c r="AAV228" s="10"/>
      <c r="AAW228" s="10"/>
      <c r="AAX228" s="10"/>
      <c r="AAY228" s="10"/>
      <c r="AAZ228" s="10"/>
      <c r="ABA228" s="10"/>
      <c r="ABB228" s="10"/>
      <c r="ABC228" s="10"/>
      <c r="ABD228" s="10"/>
      <c r="ABE228" s="10"/>
      <c r="ABF228" s="10"/>
      <c r="ABG228" s="10"/>
      <c r="ABH228" s="10"/>
      <c r="ABI228" s="10"/>
      <c r="ABJ228" s="10"/>
      <c r="ABK228" s="10"/>
      <c r="ABL228" s="10"/>
      <c r="ABM228" s="10"/>
      <c r="ABN228" s="10"/>
      <c r="ABO228" s="10"/>
      <c r="ABP228" s="10"/>
      <c r="ABQ228" s="10"/>
      <c r="ABR228" s="10"/>
      <c r="ABS228" s="10"/>
      <c r="ABT228" s="10"/>
      <c r="ABU228" s="10"/>
      <c r="ABV228" s="10"/>
      <c r="ABW228" s="10"/>
      <c r="ABX228" s="10"/>
      <c r="ABY228" s="10"/>
      <c r="ABZ228" s="10"/>
      <c r="ACA228" s="10"/>
      <c r="ACB228" s="10"/>
      <c r="ACC228" s="10"/>
      <c r="ACD228" s="10"/>
      <c r="ACE228" s="10"/>
      <c r="ACF228" s="10"/>
      <c r="ACG228" s="10"/>
      <c r="ACH228" s="10"/>
      <c r="ACI228" s="10"/>
      <c r="ACJ228" s="10"/>
      <c r="ACK228" s="10"/>
      <c r="ACL228" s="10"/>
      <c r="ACM228" s="10"/>
      <c r="ACN228" s="10"/>
      <c r="ACO228" s="10"/>
      <c r="ACP228" s="10"/>
      <c r="ACQ228" s="10"/>
      <c r="ACR228" s="10"/>
      <c r="ACS228" s="10"/>
      <c r="ACT228" s="10"/>
      <c r="ACU228" s="10"/>
      <c r="ACV228" s="10"/>
      <c r="ACW228" s="10"/>
      <c r="ACX228" s="10"/>
      <c r="ACY228" s="10"/>
      <c r="ACZ228" s="10"/>
      <c r="ADA228" s="10"/>
    </row>
    <row r="229" spans="1:781" s="106" customFormat="1" ht="15.6" x14ac:dyDescent="0.3">
      <c r="A229" s="60">
        <v>3</v>
      </c>
      <c r="B229" s="69" t="s">
        <v>669</v>
      </c>
      <c r="C229" s="46" t="s">
        <v>670</v>
      </c>
      <c r="D229" s="47"/>
      <c r="E229" s="47"/>
      <c r="F229" s="47">
        <v>11</v>
      </c>
      <c r="G229" s="104">
        <v>430000</v>
      </c>
      <c r="H229" s="47">
        <v>2</v>
      </c>
      <c r="I229" s="47" t="s">
        <v>45</v>
      </c>
      <c r="J229" s="47" t="s">
        <v>51</v>
      </c>
      <c r="K229" s="120">
        <v>67</v>
      </c>
      <c r="L229" s="50">
        <v>1980</v>
      </c>
      <c r="M229" s="117">
        <v>1980</v>
      </c>
      <c r="N229" s="52"/>
      <c r="O229" s="53"/>
      <c r="P229" s="53"/>
      <c r="Q229" s="54" t="s">
        <v>482</v>
      </c>
      <c r="R229" s="55"/>
      <c r="S229" s="56"/>
      <c r="T229" s="57" t="str">
        <f t="shared" ref="T229:T278" si="52">C229</f>
        <v>Kyanite</v>
      </c>
      <c r="U229" s="56"/>
      <c r="V229" s="56"/>
      <c r="W229" s="56"/>
      <c r="X229" s="56"/>
      <c r="Y229" s="56"/>
      <c r="Z229" s="56"/>
      <c r="AA229" s="56"/>
      <c r="AB229" s="10"/>
      <c r="AC229" s="58">
        <f t="shared" ref="AC229:AC273" si="53">N229/1896653</f>
        <v>0</v>
      </c>
      <c r="AD229" s="58">
        <f t="shared" ref="AD229:AD273" si="54">O229/39</f>
        <v>0</v>
      </c>
      <c r="AE229" s="58">
        <f t="shared" ref="AE229:AE273" si="55">P229/14</f>
        <v>0</v>
      </c>
      <c r="AF229" s="58">
        <f t="shared" ref="AF229:AF273" si="56">SUM(AC229:AE229)</f>
        <v>0</v>
      </c>
      <c r="AG229" s="59"/>
      <c r="AH229" s="59">
        <f t="shared" ref="AH229:AH273" si="57">IF(A229=1,AF229,0)</f>
        <v>0</v>
      </c>
      <c r="AI229" s="59">
        <f t="shared" ref="AI229:AI273" si="58">IF(A229=2,AF229,0)</f>
        <v>0</v>
      </c>
      <c r="AJ229" s="59">
        <f t="shared" ref="AJ229:AJ273" si="59">IF(A229=3,AF229,0)</f>
        <v>0</v>
      </c>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c r="IS229" s="10"/>
      <c r="IT229" s="10"/>
      <c r="IU229" s="10"/>
      <c r="IV229" s="10"/>
      <c r="IW229" s="10"/>
      <c r="IX229" s="10"/>
      <c r="IY229" s="10"/>
      <c r="IZ229" s="10"/>
      <c r="JA229" s="10"/>
      <c r="JB229" s="10"/>
      <c r="JC229" s="10"/>
      <c r="JD229" s="10"/>
      <c r="JE229" s="10"/>
      <c r="JF229" s="10"/>
      <c r="JG229" s="10"/>
      <c r="JH229" s="10"/>
      <c r="JI229" s="10"/>
      <c r="JJ229" s="10"/>
      <c r="JK229" s="10"/>
      <c r="JL229" s="10"/>
      <c r="JM229" s="10"/>
      <c r="JN229" s="10"/>
      <c r="JO229" s="10"/>
      <c r="JP229" s="10"/>
      <c r="JQ229" s="10"/>
      <c r="JR229" s="10"/>
      <c r="JS229" s="10"/>
      <c r="JT229" s="10"/>
      <c r="JU229" s="10"/>
      <c r="JV229" s="10"/>
      <c r="JW229" s="10"/>
      <c r="JX229" s="10"/>
      <c r="JY229" s="10"/>
      <c r="JZ229" s="10"/>
      <c r="KA229" s="10"/>
      <c r="KB229" s="10"/>
      <c r="KC229" s="10"/>
      <c r="KD229" s="10"/>
      <c r="KE229" s="10"/>
      <c r="KF229" s="10"/>
      <c r="KG229" s="10"/>
      <c r="KH229" s="10"/>
      <c r="KI229" s="10"/>
      <c r="KJ229" s="10"/>
      <c r="KK229" s="10"/>
      <c r="KL229" s="10"/>
      <c r="KM229" s="10"/>
      <c r="KN229" s="10"/>
      <c r="KO229" s="10"/>
      <c r="KP229" s="10"/>
      <c r="KQ229" s="10"/>
      <c r="KR229" s="10"/>
      <c r="KS229" s="10"/>
      <c r="KT229" s="10"/>
      <c r="KU229" s="10"/>
      <c r="KV229" s="10"/>
      <c r="KW229" s="10"/>
      <c r="KX229" s="10"/>
      <c r="KY229" s="10"/>
      <c r="KZ229" s="10"/>
      <c r="LA229" s="10"/>
      <c r="LB229" s="10"/>
      <c r="LC229" s="10"/>
      <c r="LD229" s="10"/>
      <c r="LE229" s="10"/>
      <c r="LF229" s="10"/>
      <c r="LG229" s="10"/>
      <c r="LH229" s="10"/>
      <c r="LI229" s="10"/>
      <c r="LJ229" s="10"/>
      <c r="LK229" s="10"/>
      <c r="LL229" s="10"/>
      <c r="LM229" s="10"/>
      <c r="LN229" s="10"/>
      <c r="LO229" s="10"/>
      <c r="LP229" s="10"/>
      <c r="LQ229" s="10"/>
      <c r="LR229" s="10"/>
      <c r="LS229" s="10"/>
      <c r="LT229" s="10"/>
      <c r="LU229" s="10"/>
      <c r="LV229" s="10"/>
      <c r="LW229" s="10"/>
      <c r="LX229" s="10"/>
      <c r="LY229" s="10"/>
      <c r="LZ229" s="10"/>
      <c r="MA229" s="10"/>
      <c r="MB229" s="10"/>
      <c r="MC229" s="10"/>
      <c r="MD229" s="10"/>
      <c r="ME229" s="10"/>
      <c r="MF229" s="10"/>
      <c r="MG229" s="10"/>
      <c r="MH229" s="10"/>
      <c r="MI229" s="10"/>
      <c r="MJ229" s="10"/>
      <c r="MK229" s="10"/>
      <c r="ML229" s="10"/>
      <c r="MM229" s="10"/>
      <c r="MN229" s="10"/>
      <c r="MO229" s="10"/>
      <c r="MP229" s="10"/>
      <c r="MQ229" s="10"/>
      <c r="MR229" s="10"/>
      <c r="MS229" s="10"/>
      <c r="MT229" s="10"/>
      <c r="MU229" s="10"/>
      <c r="MV229" s="10"/>
      <c r="MW229" s="10"/>
      <c r="MX229" s="10"/>
      <c r="MY229" s="10"/>
      <c r="MZ229" s="10"/>
      <c r="NA229" s="10"/>
      <c r="NB229" s="10"/>
      <c r="NC229" s="10"/>
      <c r="ND229" s="10"/>
      <c r="NE229" s="10"/>
      <c r="NF229" s="10"/>
      <c r="NG229" s="10"/>
      <c r="NH229" s="10"/>
      <c r="NI229" s="10"/>
      <c r="NJ229" s="10"/>
      <c r="NK229" s="10"/>
      <c r="NL229" s="10"/>
      <c r="NM229" s="10"/>
      <c r="NN229" s="10"/>
      <c r="NO229" s="10"/>
      <c r="NP229" s="10"/>
      <c r="NQ229" s="10"/>
      <c r="NR229" s="10"/>
      <c r="NS229" s="10"/>
      <c r="NT229" s="10"/>
      <c r="NU229" s="10"/>
      <c r="NV229" s="10"/>
      <c r="NW229" s="10"/>
      <c r="NX229" s="10"/>
      <c r="NY229" s="10"/>
      <c r="NZ229" s="10"/>
      <c r="OA229" s="10"/>
      <c r="OB229" s="10"/>
      <c r="OC229" s="10"/>
      <c r="OD229" s="10"/>
      <c r="OE229" s="10"/>
      <c r="OF229" s="10"/>
      <c r="OG229" s="10"/>
      <c r="OH229" s="10"/>
      <c r="OI229" s="10"/>
      <c r="OJ229" s="10"/>
      <c r="OK229" s="10"/>
      <c r="OL229" s="10"/>
      <c r="OM229" s="10"/>
      <c r="ON229" s="10"/>
      <c r="OO229" s="10"/>
      <c r="OP229" s="10"/>
      <c r="OQ229" s="10"/>
      <c r="OR229" s="10"/>
      <c r="OS229" s="10"/>
      <c r="OT229" s="10"/>
      <c r="OU229" s="10"/>
      <c r="OV229" s="10"/>
      <c r="OW229" s="10"/>
      <c r="OX229" s="10"/>
      <c r="OY229" s="10"/>
      <c r="OZ229" s="10"/>
      <c r="PA229" s="10"/>
      <c r="PB229" s="10"/>
      <c r="PC229" s="10"/>
      <c r="PD229" s="10"/>
      <c r="PE229" s="10"/>
      <c r="PF229" s="10"/>
      <c r="PG229" s="10"/>
      <c r="PH229" s="10"/>
      <c r="PI229" s="10"/>
      <c r="PJ229" s="10"/>
      <c r="PK229" s="10"/>
      <c r="PL229" s="10"/>
      <c r="PM229" s="10"/>
      <c r="PN229" s="10"/>
      <c r="PO229" s="10"/>
      <c r="PP229" s="10"/>
      <c r="PQ229" s="10"/>
      <c r="PR229" s="10"/>
      <c r="PS229" s="10"/>
      <c r="PT229" s="10"/>
      <c r="PU229" s="10"/>
      <c r="PV229" s="10"/>
      <c r="PW229" s="10"/>
      <c r="PX229" s="10"/>
      <c r="PY229" s="10"/>
      <c r="PZ229" s="10"/>
      <c r="QA229" s="10"/>
      <c r="QB229" s="10"/>
      <c r="QC229" s="10"/>
      <c r="QD229" s="10"/>
      <c r="QE229" s="10"/>
      <c r="QF229" s="10"/>
      <c r="QG229" s="10"/>
      <c r="QH229" s="10"/>
      <c r="QI229" s="10"/>
      <c r="QJ229" s="10"/>
      <c r="QK229" s="10"/>
      <c r="QL229" s="10"/>
      <c r="QM229" s="10"/>
      <c r="QN229" s="10"/>
      <c r="QO229" s="10"/>
      <c r="QP229" s="10"/>
      <c r="QQ229" s="10"/>
      <c r="QR229" s="10"/>
      <c r="QS229" s="10"/>
      <c r="QT229" s="10"/>
      <c r="QU229" s="10"/>
      <c r="QV229" s="10"/>
      <c r="QW229" s="10"/>
      <c r="QX229" s="10"/>
      <c r="QY229" s="10"/>
      <c r="QZ229" s="10"/>
      <c r="RA229" s="10"/>
      <c r="RB229" s="10"/>
      <c r="RC229" s="10"/>
      <c r="RD229" s="10"/>
      <c r="RE229" s="10"/>
      <c r="RF229" s="10"/>
      <c r="RG229" s="10"/>
      <c r="RH229" s="10"/>
      <c r="RI229" s="10"/>
      <c r="RJ229" s="10"/>
      <c r="RK229" s="10"/>
      <c r="RL229" s="10"/>
      <c r="RM229" s="10"/>
      <c r="RN229" s="10"/>
      <c r="RO229" s="10"/>
      <c r="RP229" s="10"/>
      <c r="RQ229" s="10"/>
      <c r="RR229" s="10"/>
      <c r="RS229" s="10"/>
      <c r="RT229" s="10"/>
      <c r="RU229" s="10"/>
      <c r="RV229" s="10"/>
      <c r="RW229" s="10"/>
      <c r="RX229" s="10"/>
      <c r="RY229" s="10"/>
      <c r="RZ229" s="10"/>
      <c r="SA229" s="10"/>
      <c r="SB229" s="10"/>
      <c r="SC229" s="10"/>
      <c r="SD229" s="10"/>
      <c r="SE229" s="10"/>
      <c r="SF229" s="10"/>
      <c r="SG229" s="10"/>
      <c r="SH229" s="10"/>
      <c r="SI229" s="10"/>
      <c r="SJ229" s="10"/>
      <c r="SK229" s="10"/>
      <c r="SL229" s="10"/>
      <c r="SM229" s="10"/>
      <c r="SN229" s="10"/>
      <c r="SO229" s="10"/>
      <c r="SP229" s="10"/>
      <c r="SQ229" s="10"/>
      <c r="SR229" s="10"/>
      <c r="SS229" s="10"/>
      <c r="ST229" s="10"/>
      <c r="SU229" s="10"/>
      <c r="SV229" s="10"/>
      <c r="SW229" s="10"/>
      <c r="SX229" s="10"/>
      <c r="SY229" s="10"/>
      <c r="SZ229" s="10"/>
      <c r="TA229" s="10"/>
      <c r="TB229" s="10"/>
      <c r="TC229" s="10"/>
      <c r="TD229" s="10"/>
      <c r="TE229" s="10"/>
      <c r="TF229" s="10"/>
      <c r="TG229" s="10"/>
      <c r="TH229" s="10"/>
      <c r="TI229" s="10"/>
      <c r="TJ229" s="10"/>
      <c r="TK229" s="10"/>
      <c r="TL229" s="10"/>
      <c r="TM229" s="10"/>
      <c r="TN229" s="10"/>
      <c r="TO229" s="10"/>
      <c r="TP229" s="10"/>
      <c r="TQ229" s="10"/>
      <c r="TR229" s="10"/>
      <c r="TS229" s="10"/>
      <c r="TT229" s="10"/>
      <c r="TU229" s="10"/>
      <c r="TV229" s="10"/>
      <c r="TW229" s="10"/>
      <c r="TX229" s="10"/>
      <c r="TY229" s="10"/>
      <c r="TZ229" s="10"/>
      <c r="UA229" s="10"/>
      <c r="UB229" s="10"/>
      <c r="UC229" s="10"/>
      <c r="UD229" s="10"/>
      <c r="UE229" s="10"/>
      <c r="UF229" s="10"/>
      <c r="UG229" s="10"/>
      <c r="UH229" s="10"/>
      <c r="UI229" s="10"/>
      <c r="UJ229" s="10"/>
      <c r="UK229" s="10"/>
      <c r="UL229" s="10"/>
      <c r="UM229" s="10"/>
      <c r="UN229" s="10"/>
      <c r="UO229" s="10"/>
      <c r="UP229" s="10"/>
      <c r="UQ229" s="10"/>
      <c r="UR229" s="10"/>
      <c r="US229" s="10"/>
      <c r="UT229" s="10"/>
      <c r="UU229" s="10"/>
      <c r="UV229" s="10"/>
      <c r="UW229" s="10"/>
      <c r="UX229" s="10"/>
      <c r="UY229" s="10"/>
      <c r="UZ229" s="10"/>
      <c r="VA229" s="10"/>
      <c r="VB229" s="10"/>
      <c r="VC229" s="10"/>
      <c r="VD229" s="10"/>
      <c r="VE229" s="10"/>
      <c r="VF229" s="10"/>
      <c r="VG229" s="10"/>
      <c r="VH229" s="10"/>
      <c r="VI229" s="10"/>
      <c r="VJ229" s="10"/>
      <c r="VK229" s="10"/>
      <c r="VL229" s="10"/>
      <c r="VM229" s="10"/>
      <c r="VN229" s="10"/>
      <c r="VO229" s="10"/>
      <c r="VP229" s="10"/>
      <c r="VQ229" s="10"/>
      <c r="VR229" s="10"/>
      <c r="VS229" s="10"/>
      <c r="VT229" s="10"/>
      <c r="VU229" s="10"/>
      <c r="VV229" s="10"/>
      <c r="VW229" s="10"/>
      <c r="VX229" s="10"/>
      <c r="VY229" s="10"/>
      <c r="VZ229" s="10"/>
      <c r="WA229" s="10"/>
      <c r="WB229" s="10"/>
      <c r="WC229" s="10"/>
      <c r="WD229" s="10"/>
      <c r="WE229" s="10"/>
      <c r="WF229" s="10"/>
      <c r="WG229" s="10"/>
      <c r="WH229" s="10"/>
      <c r="WI229" s="10"/>
      <c r="WJ229" s="10"/>
      <c r="WK229" s="10"/>
      <c r="WL229" s="10"/>
      <c r="WM229" s="10"/>
      <c r="WN229" s="10"/>
      <c r="WO229" s="10"/>
      <c r="WP229" s="10"/>
      <c r="WQ229" s="10"/>
      <c r="WR229" s="10"/>
      <c r="WS229" s="10"/>
      <c r="WT229" s="10"/>
      <c r="WU229" s="10"/>
      <c r="WV229" s="10"/>
      <c r="WW229" s="10"/>
      <c r="WX229" s="10"/>
      <c r="WY229" s="10"/>
      <c r="WZ229" s="10"/>
      <c r="XA229" s="10"/>
      <c r="XB229" s="10"/>
      <c r="XC229" s="10"/>
      <c r="XD229" s="10"/>
      <c r="XE229" s="10"/>
      <c r="XF229" s="10"/>
      <c r="XG229" s="10"/>
      <c r="XH229" s="10"/>
      <c r="XI229" s="10"/>
      <c r="XJ229" s="10"/>
      <c r="XK229" s="10"/>
      <c r="XL229" s="10"/>
      <c r="XM229" s="10"/>
      <c r="XN229" s="10"/>
      <c r="XO229" s="10"/>
      <c r="XP229" s="10"/>
      <c r="XQ229" s="10"/>
      <c r="XR229" s="10"/>
      <c r="XS229" s="10"/>
      <c r="XT229" s="10"/>
      <c r="XU229" s="10"/>
      <c r="XV229" s="10"/>
      <c r="XW229" s="10"/>
      <c r="XX229" s="10"/>
      <c r="XY229" s="10"/>
      <c r="XZ229" s="10"/>
      <c r="YA229" s="10"/>
      <c r="YB229" s="10"/>
      <c r="YC229" s="10"/>
      <c r="YD229" s="10"/>
      <c r="YE229" s="10"/>
      <c r="YF229" s="10"/>
      <c r="YG229" s="10"/>
      <c r="YH229" s="10"/>
      <c r="YI229" s="10"/>
      <c r="YJ229" s="10"/>
      <c r="YK229" s="10"/>
      <c r="YL229" s="10"/>
      <c r="YM229" s="10"/>
      <c r="YN229" s="10"/>
      <c r="YO229" s="10"/>
      <c r="YP229" s="10"/>
      <c r="YQ229" s="10"/>
      <c r="YR229" s="10"/>
      <c r="YS229" s="10"/>
      <c r="YT229" s="10"/>
      <c r="YU229" s="10"/>
      <c r="YV229" s="10"/>
      <c r="YW229" s="10"/>
      <c r="YX229" s="10"/>
      <c r="YY229" s="10"/>
      <c r="YZ229" s="10"/>
      <c r="ZA229" s="10"/>
      <c r="ZB229" s="10"/>
      <c r="ZC229" s="10"/>
      <c r="ZD229" s="10"/>
      <c r="ZE229" s="10"/>
      <c r="ZF229" s="10"/>
      <c r="ZG229" s="10"/>
      <c r="ZH229" s="10"/>
      <c r="ZI229" s="10"/>
      <c r="ZJ229" s="10"/>
      <c r="ZK229" s="10"/>
      <c r="ZL229" s="10"/>
      <c r="ZM229" s="10"/>
      <c r="ZN229" s="10"/>
      <c r="ZO229" s="10"/>
      <c r="ZP229" s="10"/>
      <c r="ZQ229" s="10"/>
      <c r="ZR229" s="10"/>
      <c r="ZS229" s="10"/>
      <c r="ZT229" s="10"/>
      <c r="ZU229" s="10"/>
      <c r="ZV229" s="10"/>
      <c r="ZW229" s="10"/>
      <c r="ZX229" s="10"/>
      <c r="ZY229" s="10"/>
      <c r="ZZ229" s="10"/>
      <c r="AAA229" s="10"/>
      <c r="AAB229" s="10"/>
      <c r="AAC229" s="10"/>
      <c r="AAD229" s="10"/>
      <c r="AAE229" s="10"/>
      <c r="AAF229" s="10"/>
      <c r="AAG229" s="10"/>
      <c r="AAH229" s="10"/>
      <c r="AAI229" s="10"/>
      <c r="AAJ229" s="10"/>
      <c r="AAK229" s="10"/>
      <c r="AAL229" s="10"/>
      <c r="AAM229" s="10"/>
      <c r="AAN229" s="10"/>
      <c r="AAO229" s="10"/>
      <c r="AAP229" s="10"/>
      <c r="AAQ229" s="10"/>
      <c r="AAR229" s="10"/>
      <c r="AAS229" s="10"/>
      <c r="AAT229" s="10"/>
      <c r="AAU229" s="10"/>
      <c r="AAV229" s="10"/>
      <c r="AAW229" s="10"/>
      <c r="AAX229" s="10"/>
      <c r="AAY229" s="10"/>
      <c r="AAZ229" s="10"/>
      <c r="ABA229" s="10"/>
      <c r="ABB229" s="10"/>
      <c r="ABC229" s="10"/>
      <c r="ABD229" s="10"/>
      <c r="ABE229" s="10"/>
      <c r="ABF229" s="10"/>
      <c r="ABG229" s="10"/>
      <c r="ABH229" s="10"/>
      <c r="ABI229" s="10"/>
      <c r="ABJ229" s="10"/>
      <c r="ABK229" s="10"/>
      <c r="ABL229" s="10"/>
      <c r="ABM229" s="10"/>
      <c r="ABN229" s="10"/>
      <c r="ABO229" s="10"/>
      <c r="ABP229" s="10"/>
      <c r="ABQ229" s="10"/>
      <c r="ABR229" s="10"/>
      <c r="ABS229" s="10"/>
      <c r="ABT229" s="10"/>
      <c r="ABU229" s="10"/>
      <c r="ABV229" s="10"/>
      <c r="ABW229" s="10"/>
      <c r="ABX229" s="10"/>
      <c r="ABY229" s="10"/>
      <c r="ABZ229" s="10"/>
      <c r="ACA229" s="10"/>
      <c r="ACB229" s="10"/>
      <c r="ACC229" s="10"/>
      <c r="ACD229" s="10"/>
      <c r="ACE229" s="10"/>
      <c r="ACF229" s="10"/>
      <c r="ACG229" s="10"/>
      <c r="ACH229" s="10"/>
      <c r="ACI229" s="10"/>
      <c r="ACJ229" s="10"/>
      <c r="ACK229" s="10"/>
      <c r="ACL229" s="10"/>
      <c r="ACM229" s="10"/>
      <c r="ACN229" s="10"/>
      <c r="ACO229" s="10"/>
      <c r="ACP229" s="10"/>
      <c r="ACQ229" s="10"/>
      <c r="ACR229" s="10"/>
      <c r="ACS229" s="10"/>
      <c r="ACT229" s="10"/>
      <c r="ACU229" s="10"/>
      <c r="ACV229" s="10"/>
      <c r="ACW229" s="10"/>
      <c r="ACX229" s="10"/>
      <c r="ACY229" s="10"/>
      <c r="ACZ229" s="10"/>
      <c r="ADA229" s="10"/>
    </row>
    <row r="230" spans="1:781" s="10" customFormat="1" ht="15.6" x14ac:dyDescent="0.3">
      <c r="A230" s="60">
        <v>3</v>
      </c>
      <c r="B230" s="123" t="s">
        <v>671</v>
      </c>
      <c r="C230" s="124" t="s">
        <v>97</v>
      </c>
      <c r="D230" s="125"/>
      <c r="E230" s="125"/>
      <c r="F230" s="125"/>
      <c r="G230" s="73"/>
      <c r="H230" s="125">
        <v>1</v>
      </c>
      <c r="I230" s="125" t="s">
        <v>45</v>
      </c>
      <c r="J230" s="125" t="s">
        <v>260</v>
      </c>
      <c r="K230" s="126" t="s">
        <v>42</v>
      </c>
      <c r="L230" s="127">
        <v>1979</v>
      </c>
      <c r="M230" s="89">
        <v>29190</v>
      </c>
      <c r="N230" s="128">
        <v>37854.1</v>
      </c>
      <c r="O230" s="129"/>
      <c r="P230" s="129"/>
      <c r="Q230" s="145" t="s">
        <v>430</v>
      </c>
      <c r="R230" s="103" t="s">
        <v>672</v>
      </c>
      <c r="S230" s="56"/>
      <c r="T230" s="57" t="str">
        <f t="shared" si="52"/>
        <v>Cu</v>
      </c>
      <c r="U230" s="56"/>
      <c r="V230" s="56"/>
      <c r="W230" s="56"/>
      <c r="X230" s="56"/>
      <c r="Y230" s="56"/>
      <c r="Z230" s="56"/>
      <c r="AA230" s="56"/>
      <c r="AC230" s="58">
        <f t="shared" si="53"/>
        <v>1.9958368768562305E-2</v>
      </c>
      <c r="AD230" s="58">
        <f t="shared" si="54"/>
        <v>0</v>
      </c>
      <c r="AE230" s="58">
        <f t="shared" si="55"/>
        <v>0</v>
      </c>
      <c r="AF230" s="58">
        <f t="shared" si="56"/>
        <v>1.9958368768562305E-2</v>
      </c>
      <c r="AG230" s="59"/>
      <c r="AH230" s="59">
        <f t="shared" si="57"/>
        <v>0</v>
      </c>
      <c r="AI230" s="59">
        <f t="shared" si="58"/>
        <v>0</v>
      </c>
      <c r="AJ230" s="59">
        <f t="shared" si="59"/>
        <v>1.9958368768562305E-2</v>
      </c>
    </row>
    <row r="231" spans="1:781" s="10" customFormat="1" ht="24" x14ac:dyDescent="0.3">
      <c r="A231" s="63">
        <v>2</v>
      </c>
      <c r="B231" s="123" t="s">
        <v>673</v>
      </c>
      <c r="C231" s="124" t="s">
        <v>149</v>
      </c>
      <c r="D231" s="125" t="s">
        <v>274</v>
      </c>
      <c r="E231" s="125" t="s">
        <v>256</v>
      </c>
      <c r="F231" s="125">
        <v>11</v>
      </c>
      <c r="G231" s="73">
        <v>370000</v>
      </c>
      <c r="H231" s="125">
        <v>1</v>
      </c>
      <c r="I231" s="125" t="s">
        <v>45</v>
      </c>
      <c r="J231" s="125" t="s">
        <v>159</v>
      </c>
      <c r="K231" s="126">
        <v>173</v>
      </c>
      <c r="L231" s="127">
        <v>1979</v>
      </c>
      <c r="M231" s="89">
        <v>29052</v>
      </c>
      <c r="N231" s="128">
        <v>370000</v>
      </c>
      <c r="O231" s="129">
        <v>110</v>
      </c>
      <c r="P231" s="129"/>
      <c r="Q231" s="145" t="s">
        <v>674</v>
      </c>
      <c r="R231" s="103" t="s">
        <v>675</v>
      </c>
      <c r="S231" s="56"/>
      <c r="T231" s="57" t="str">
        <f t="shared" si="52"/>
        <v>U</v>
      </c>
      <c r="U231" s="56"/>
      <c r="V231" s="56"/>
      <c r="W231" s="56"/>
      <c r="X231" s="56"/>
      <c r="Y231" s="56">
        <v>1967</v>
      </c>
      <c r="Z231" s="56">
        <v>3</v>
      </c>
      <c r="AA231" s="56" t="s">
        <v>149</v>
      </c>
      <c r="AC231" s="58">
        <f t="shared" si="53"/>
        <v>0.19508049179264736</v>
      </c>
      <c r="AD231" s="58">
        <f t="shared" si="54"/>
        <v>2.8205128205128207</v>
      </c>
      <c r="AE231" s="58">
        <f t="shared" si="55"/>
        <v>0</v>
      </c>
      <c r="AF231" s="58">
        <f t="shared" si="56"/>
        <v>3.0155933123054681</v>
      </c>
      <c r="AG231" s="59"/>
      <c r="AH231" s="59">
        <f t="shared" si="57"/>
        <v>0</v>
      </c>
      <c r="AI231" s="59">
        <f t="shared" si="58"/>
        <v>3.0155933123054681</v>
      </c>
      <c r="AJ231" s="59">
        <f t="shared" si="59"/>
        <v>0</v>
      </c>
    </row>
    <row r="232" spans="1:781" s="10" customFormat="1" ht="24" x14ac:dyDescent="0.3">
      <c r="A232" s="60">
        <v>3</v>
      </c>
      <c r="B232" s="123" t="s">
        <v>676</v>
      </c>
      <c r="C232" s="124" t="s">
        <v>149</v>
      </c>
      <c r="D232" s="125" t="s">
        <v>117</v>
      </c>
      <c r="E232" s="125" t="s">
        <v>135</v>
      </c>
      <c r="F232" s="125">
        <v>43</v>
      </c>
      <c r="G232" s="73"/>
      <c r="H232" s="125">
        <v>2</v>
      </c>
      <c r="I232" s="125" t="s">
        <v>45</v>
      </c>
      <c r="J232" s="125" t="s">
        <v>75</v>
      </c>
      <c r="K232" s="126">
        <v>172</v>
      </c>
      <c r="L232" s="127">
        <v>1979</v>
      </c>
      <c r="M232" s="84">
        <v>28915</v>
      </c>
      <c r="N232" s="128"/>
      <c r="O232" s="129"/>
      <c r="P232" s="129"/>
      <c r="Q232" s="78" t="s">
        <v>482</v>
      </c>
      <c r="R232" s="103" t="s">
        <v>677</v>
      </c>
      <c r="S232" s="56"/>
      <c r="T232" s="57" t="str">
        <f t="shared" si="52"/>
        <v>U</v>
      </c>
      <c r="U232" s="56"/>
      <c r="V232" s="56"/>
      <c r="W232" s="56"/>
      <c r="X232" s="56"/>
      <c r="Y232" s="56"/>
      <c r="Z232" s="56"/>
      <c r="AA232" s="56"/>
      <c r="AC232" s="58">
        <f t="shared" si="53"/>
        <v>0</v>
      </c>
      <c r="AD232" s="58">
        <f t="shared" si="54"/>
        <v>0</v>
      </c>
      <c r="AE232" s="58">
        <f t="shared" si="55"/>
        <v>0</v>
      </c>
      <c r="AF232" s="58">
        <f t="shared" si="56"/>
        <v>0</v>
      </c>
      <c r="AG232" s="59"/>
      <c r="AH232" s="59">
        <f t="shared" si="57"/>
        <v>0</v>
      </c>
      <c r="AI232" s="59">
        <f t="shared" si="58"/>
        <v>0</v>
      </c>
      <c r="AJ232" s="59">
        <f t="shared" si="59"/>
        <v>0</v>
      </c>
    </row>
    <row r="233" spans="1:781" s="10" customFormat="1" ht="15.6" x14ac:dyDescent="0.3">
      <c r="A233" s="60">
        <v>3</v>
      </c>
      <c r="B233" s="123" t="s">
        <v>678</v>
      </c>
      <c r="C233" s="124" t="s">
        <v>343</v>
      </c>
      <c r="D233" s="125"/>
      <c r="E233" s="125"/>
      <c r="F233" s="125"/>
      <c r="G233" s="73"/>
      <c r="H233" s="125">
        <v>1</v>
      </c>
      <c r="I233" s="125" t="s">
        <v>45</v>
      </c>
      <c r="J233" s="125" t="s">
        <v>159</v>
      </c>
      <c r="K233" s="126"/>
      <c r="L233" s="127">
        <v>1979</v>
      </c>
      <c r="M233" s="146">
        <v>1979</v>
      </c>
      <c r="N233" s="128">
        <v>40000</v>
      </c>
      <c r="O233" s="129"/>
      <c r="P233" s="129"/>
      <c r="Q233" s="78" t="s">
        <v>109</v>
      </c>
      <c r="R233" s="103" t="s">
        <v>679</v>
      </c>
      <c r="S233" s="56"/>
      <c r="T233" s="57" t="str">
        <f t="shared" si="52"/>
        <v>?</v>
      </c>
      <c r="U233" s="56"/>
      <c r="V233" s="56"/>
      <c r="W233" s="56"/>
      <c r="X233" s="56"/>
      <c r="Y233" s="56"/>
      <c r="Z233" s="56"/>
      <c r="AA233" s="56"/>
      <c r="AC233" s="58">
        <f t="shared" si="53"/>
        <v>2.1089782896502419E-2</v>
      </c>
      <c r="AD233" s="58">
        <f t="shared" si="54"/>
        <v>0</v>
      </c>
      <c r="AE233" s="58">
        <f t="shared" si="55"/>
        <v>0</v>
      </c>
      <c r="AF233" s="58">
        <f t="shared" si="56"/>
        <v>2.1089782896502419E-2</v>
      </c>
      <c r="AG233" s="59"/>
      <c r="AH233" s="59">
        <f t="shared" si="57"/>
        <v>0</v>
      </c>
      <c r="AI233" s="59">
        <f t="shared" si="58"/>
        <v>0</v>
      </c>
      <c r="AJ233" s="59">
        <f t="shared" si="59"/>
        <v>2.1089782896502419E-2</v>
      </c>
    </row>
    <row r="234" spans="1:781" s="10" customFormat="1" ht="15.6" x14ac:dyDescent="0.3">
      <c r="A234" s="60">
        <v>3</v>
      </c>
      <c r="B234" s="123" t="s">
        <v>680</v>
      </c>
      <c r="C234" s="124" t="s">
        <v>681</v>
      </c>
      <c r="D234" s="125" t="s">
        <v>325</v>
      </c>
      <c r="E234" s="125" t="s">
        <v>158</v>
      </c>
      <c r="F234" s="125">
        <v>30</v>
      </c>
      <c r="G234" s="73"/>
      <c r="H234" s="125">
        <v>2</v>
      </c>
      <c r="I234" s="125" t="s">
        <v>45</v>
      </c>
      <c r="J234" s="125" t="s">
        <v>75</v>
      </c>
      <c r="K234" s="126">
        <v>118</v>
      </c>
      <c r="L234" s="127">
        <v>1979</v>
      </c>
      <c r="M234" s="146">
        <v>1979</v>
      </c>
      <c r="N234" s="128"/>
      <c r="O234" s="129"/>
      <c r="P234" s="129"/>
      <c r="Q234" s="78" t="s">
        <v>482</v>
      </c>
      <c r="R234" s="103" t="s">
        <v>682</v>
      </c>
      <c r="S234" s="130" t="s">
        <v>323</v>
      </c>
      <c r="T234" s="57" t="str">
        <f t="shared" si="52"/>
        <v>Oil Sands</v>
      </c>
      <c r="U234" s="56"/>
      <c r="V234" s="56"/>
      <c r="W234" s="56"/>
      <c r="X234" s="56"/>
      <c r="Y234" s="56"/>
      <c r="Z234" s="56"/>
      <c r="AA234" s="56"/>
      <c r="AC234" s="58">
        <f t="shared" si="53"/>
        <v>0</v>
      </c>
      <c r="AD234" s="58">
        <f t="shared" si="54"/>
        <v>0</v>
      </c>
      <c r="AE234" s="58">
        <f t="shared" si="55"/>
        <v>0</v>
      </c>
      <c r="AF234" s="58">
        <f t="shared" si="56"/>
        <v>0</v>
      </c>
      <c r="AG234" s="59"/>
      <c r="AH234" s="59">
        <f t="shared" si="57"/>
        <v>0</v>
      </c>
      <c r="AI234" s="59">
        <f t="shared" si="58"/>
        <v>0</v>
      </c>
      <c r="AJ234" s="59">
        <f t="shared" si="59"/>
        <v>0</v>
      </c>
      <c r="ED234" s="147"/>
      <c r="EE234" s="147"/>
      <c r="EF234" s="147"/>
      <c r="EG234" s="147"/>
      <c r="EH234" s="147"/>
      <c r="EI234" s="147"/>
      <c r="EJ234" s="147"/>
      <c r="EK234" s="147"/>
      <c r="EL234" s="147"/>
      <c r="EM234" s="147"/>
      <c r="EN234" s="147"/>
      <c r="EO234" s="147"/>
      <c r="EP234" s="147"/>
      <c r="EQ234" s="147"/>
      <c r="ER234" s="147"/>
      <c r="ES234" s="147"/>
      <c r="ET234" s="147"/>
      <c r="EU234" s="147"/>
      <c r="EV234" s="147"/>
      <c r="EW234" s="147"/>
      <c r="EX234" s="147"/>
      <c r="EY234" s="147"/>
      <c r="EZ234" s="147"/>
      <c r="FA234" s="147"/>
      <c r="FB234" s="147"/>
      <c r="FC234" s="147"/>
      <c r="FD234" s="147"/>
      <c r="FE234" s="147"/>
      <c r="FF234" s="147"/>
      <c r="FG234" s="147"/>
      <c r="FH234" s="147"/>
      <c r="FI234" s="147"/>
      <c r="FJ234" s="147"/>
      <c r="FK234" s="147"/>
      <c r="FL234" s="147"/>
      <c r="FM234" s="147"/>
      <c r="FN234" s="147"/>
      <c r="FO234" s="147"/>
      <c r="FP234" s="147"/>
      <c r="FQ234" s="147"/>
      <c r="FR234" s="147"/>
      <c r="FS234" s="147"/>
      <c r="FT234" s="147"/>
      <c r="FU234" s="147"/>
      <c r="FV234" s="147"/>
      <c r="FW234" s="147"/>
      <c r="FX234" s="147"/>
      <c r="FY234" s="147"/>
      <c r="FZ234" s="147"/>
      <c r="GA234" s="147"/>
      <c r="GB234" s="147"/>
      <c r="GC234" s="147"/>
      <c r="GD234" s="147"/>
      <c r="GE234" s="147"/>
      <c r="GF234" s="147"/>
      <c r="GG234" s="147"/>
      <c r="GH234" s="147"/>
      <c r="GI234" s="147"/>
      <c r="GJ234" s="147"/>
      <c r="GK234" s="147"/>
      <c r="GL234" s="147"/>
      <c r="GM234" s="147"/>
      <c r="GN234" s="147"/>
      <c r="GO234" s="147"/>
      <c r="GP234" s="147"/>
      <c r="GQ234" s="147"/>
      <c r="GR234" s="147"/>
      <c r="GS234" s="147"/>
      <c r="GT234" s="147"/>
      <c r="GU234" s="147"/>
      <c r="GV234" s="147"/>
      <c r="GW234" s="147"/>
      <c r="GX234" s="147"/>
      <c r="GY234" s="147"/>
      <c r="GZ234" s="147"/>
      <c r="HA234" s="147"/>
      <c r="HB234" s="147"/>
      <c r="HC234" s="147"/>
      <c r="HD234" s="147"/>
      <c r="HE234" s="147"/>
      <c r="HF234" s="147"/>
      <c r="HG234" s="147"/>
      <c r="HH234" s="147"/>
      <c r="HI234" s="147"/>
      <c r="HJ234" s="147"/>
      <c r="HK234" s="147"/>
      <c r="HL234" s="147"/>
      <c r="HM234" s="147"/>
      <c r="HN234" s="147"/>
      <c r="HO234" s="147"/>
      <c r="HP234" s="147"/>
      <c r="HQ234" s="147"/>
      <c r="HR234" s="147"/>
      <c r="HS234" s="147"/>
      <c r="HT234" s="147"/>
      <c r="HU234" s="147"/>
      <c r="HV234" s="147"/>
      <c r="HW234" s="147"/>
      <c r="HX234" s="147"/>
      <c r="HY234" s="147"/>
      <c r="HZ234" s="147"/>
      <c r="IA234" s="147"/>
      <c r="IB234" s="147"/>
      <c r="IC234" s="147"/>
      <c r="ID234" s="147"/>
      <c r="IE234" s="147"/>
      <c r="IF234" s="147"/>
      <c r="IG234" s="147"/>
      <c r="IH234" s="147"/>
      <c r="II234" s="147"/>
      <c r="IJ234" s="147"/>
      <c r="IK234" s="147"/>
      <c r="IL234" s="147"/>
      <c r="IM234" s="147"/>
      <c r="IN234" s="147"/>
      <c r="IO234" s="147"/>
      <c r="IP234" s="147"/>
      <c r="IQ234" s="147"/>
      <c r="IR234" s="147"/>
      <c r="IS234" s="147"/>
      <c r="IT234" s="147"/>
      <c r="IU234" s="147"/>
      <c r="IV234" s="147"/>
      <c r="IW234" s="147"/>
      <c r="IX234" s="147"/>
      <c r="IY234" s="147"/>
      <c r="IZ234" s="147"/>
      <c r="JA234" s="147"/>
      <c r="JB234" s="147"/>
      <c r="JC234" s="147"/>
      <c r="JD234" s="147"/>
      <c r="JE234" s="147"/>
      <c r="JF234" s="147"/>
      <c r="JG234" s="147"/>
      <c r="JH234" s="147"/>
      <c r="JI234" s="147"/>
      <c r="JJ234" s="147"/>
      <c r="JK234" s="147"/>
      <c r="JL234" s="147"/>
      <c r="JM234" s="147"/>
      <c r="JN234" s="147"/>
      <c r="JO234" s="147"/>
      <c r="JP234" s="147"/>
      <c r="JQ234" s="147"/>
      <c r="JR234" s="147"/>
      <c r="JS234" s="147"/>
      <c r="JT234" s="147"/>
      <c r="JU234" s="147"/>
      <c r="JV234" s="147"/>
      <c r="JW234" s="147"/>
      <c r="JX234" s="147"/>
      <c r="JY234" s="147"/>
      <c r="JZ234" s="147"/>
      <c r="KA234" s="147"/>
      <c r="KB234" s="147"/>
      <c r="KC234" s="147"/>
      <c r="KD234" s="147"/>
      <c r="KE234" s="147"/>
      <c r="KF234" s="147"/>
      <c r="KG234" s="147"/>
      <c r="KH234" s="147"/>
      <c r="KI234" s="147"/>
      <c r="KJ234" s="147"/>
      <c r="KK234" s="147"/>
      <c r="KL234" s="147"/>
      <c r="KM234" s="147"/>
      <c r="KN234" s="147"/>
      <c r="KO234" s="147"/>
      <c r="KP234" s="147"/>
      <c r="KQ234" s="147"/>
      <c r="KR234" s="147"/>
      <c r="KS234" s="147"/>
      <c r="KT234" s="147"/>
      <c r="KU234" s="147"/>
      <c r="KV234" s="147"/>
      <c r="KW234" s="147"/>
      <c r="KX234" s="147"/>
      <c r="KY234" s="147"/>
      <c r="KZ234" s="147"/>
      <c r="LA234" s="147"/>
      <c r="LB234" s="147"/>
      <c r="LC234" s="147"/>
      <c r="LD234" s="147"/>
      <c r="LE234" s="147"/>
      <c r="LF234" s="147"/>
      <c r="LG234" s="147"/>
      <c r="LH234" s="147"/>
      <c r="LI234" s="147"/>
      <c r="LJ234" s="147"/>
      <c r="LK234" s="147"/>
      <c r="LL234" s="147"/>
      <c r="LM234" s="147"/>
      <c r="LN234" s="147"/>
      <c r="LO234" s="147"/>
      <c r="LP234" s="147"/>
      <c r="LQ234" s="147"/>
      <c r="LR234" s="147"/>
      <c r="LS234" s="147"/>
      <c r="LT234" s="147"/>
      <c r="LU234" s="147"/>
      <c r="LV234" s="147"/>
      <c r="LW234" s="147"/>
      <c r="LX234" s="147"/>
      <c r="LY234" s="147"/>
      <c r="LZ234" s="147"/>
      <c r="MA234" s="147"/>
      <c r="MB234" s="147"/>
      <c r="MC234" s="147"/>
      <c r="MD234" s="147"/>
      <c r="ME234" s="147"/>
      <c r="MF234" s="147"/>
      <c r="MG234" s="147"/>
      <c r="MH234" s="147"/>
      <c r="MI234" s="147"/>
      <c r="MJ234" s="147"/>
      <c r="MK234" s="147"/>
      <c r="ML234" s="147"/>
      <c r="MM234" s="147"/>
      <c r="MN234" s="147"/>
      <c r="MO234" s="147"/>
      <c r="MP234" s="147"/>
      <c r="MQ234" s="147"/>
      <c r="MR234" s="147"/>
      <c r="MS234" s="147"/>
      <c r="MT234" s="147"/>
      <c r="MU234" s="147"/>
      <c r="MV234" s="147"/>
      <c r="MW234" s="147"/>
      <c r="MX234" s="147"/>
      <c r="MY234" s="147"/>
      <c r="MZ234" s="147"/>
      <c r="NA234" s="147"/>
      <c r="NB234" s="147"/>
      <c r="NC234" s="147"/>
      <c r="ND234" s="147"/>
      <c r="NE234" s="147"/>
      <c r="NF234" s="147"/>
      <c r="NG234" s="147"/>
      <c r="NH234" s="147"/>
      <c r="NI234" s="147"/>
      <c r="NJ234" s="147"/>
      <c r="NK234" s="147"/>
      <c r="NL234" s="147"/>
      <c r="NM234" s="147"/>
      <c r="NN234" s="147"/>
      <c r="NO234" s="147"/>
      <c r="NP234" s="147"/>
      <c r="NQ234" s="147"/>
      <c r="NR234" s="147"/>
      <c r="NS234" s="147"/>
      <c r="NT234" s="147"/>
      <c r="NU234" s="147"/>
      <c r="NV234" s="147"/>
      <c r="NW234" s="147"/>
      <c r="NX234" s="147"/>
      <c r="NY234" s="147"/>
      <c r="NZ234" s="147"/>
      <c r="OA234" s="147"/>
      <c r="OB234" s="147"/>
      <c r="OC234" s="147"/>
      <c r="OD234" s="147"/>
      <c r="OE234" s="147"/>
      <c r="OF234" s="147"/>
      <c r="OG234" s="147"/>
      <c r="OH234" s="147"/>
      <c r="OI234" s="147"/>
      <c r="OJ234" s="147"/>
      <c r="OK234" s="147"/>
      <c r="OL234" s="147"/>
      <c r="OM234" s="147"/>
      <c r="ON234" s="147"/>
      <c r="OO234" s="147"/>
      <c r="OP234" s="147"/>
      <c r="OQ234" s="147"/>
      <c r="OR234" s="147"/>
      <c r="OS234" s="147"/>
      <c r="OT234" s="147"/>
      <c r="OU234" s="147"/>
      <c r="OV234" s="147"/>
      <c r="OW234" s="147"/>
      <c r="OX234" s="147"/>
      <c r="OY234" s="147"/>
      <c r="OZ234" s="147"/>
      <c r="PA234" s="147"/>
      <c r="PB234" s="147"/>
      <c r="PC234" s="147"/>
      <c r="PD234" s="147"/>
      <c r="PE234" s="147"/>
      <c r="PF234" s="147"/>
      <c r="PG234" s="147"/>
      <c r="PH234" s="147"/>
      <c r="PI234" s="147"/>
      <c r="PJ234" s="147"/>
      <c r="PK234" s="147"/>
      <c r="PL234" s="147"/>
      <c r="PM234" s="147"/>
      <c r="PN234" s="147"/>
      <c r="PO234" s="147"/>
      <c r="PP234" s="147"/>
      <c r="PQ234" s="147"/>
      <c r="PR234" s="147"/>
      <c r="PS234" s="147"/>
      <c r="PT234" s="147"/>
      <c r="PU234" s="147"/>
      <c r="PV234" s="147"/>
      <c r="PW234" s="147"/>
      <c r="PX234" s="147"/>
      <c r="PY234" s="147"/>
      <c r="PZ234" s="147"/>
      <c r="QA234" s="147"/>
      <c r="QB234" s="147"/>
      <c r="QC234" s="147"/>
      <c r="QD234" s="147"/>
      <c r="QE234" s="147"/>
      <c r="QF234" s="147"/>
      <c r="QG234" s="147"/>
      <c r="QH234" s="147"/>
      <c r="QI234" s="147"/>
      <c r="QJ234" s="147"/>
      <c r="QK234" s="147"/>
      <c r="QL234" s="147"/>
      <c r="QM234" s="147"/>
      <c r="QN234" s="147"/>
      <c r="QO234" s="147"/>
      <c r="QP234" s="147"/>
      <c r="QQ234" s="147"/>
      <c r="QR234" s="147"/>
      <c r="QS234" s="147"/>
      <c r="QT234" s="147"/>
      <c r="QU234" s="147"/>
      <c r="QV234" s="147"/>
      <c r="QW234" s="147"/>
      <c r="QX234" s="147"/>
      <c r="QY234" s="147"/>
      <c r="QZ234" s="147"/>
      <c r="RA234" s="147"/>
      <c r="RB234" s="147"/>
      <c r="RC234" s="147"/>
      <c r="RD234" s="147"/>
      <c r="RE234" s="147"/>
      <c r="RF234" s="147"/>
      <c r="RG234" s="147"/>
      <c r="RH234" s="147"/>
      <c r="RI234" s="147"/>
      <c r="RJ234" s="147"/>
      <c r="RK234" s="147"/>
      <c r="RL234" s="147"/>
      <c r="RM234" s="147"/>
      <c r="RN234" s="147"/>
      <c r="RO234" s="147"/>
      <c r="RP234" s="147"/>
      <c r="RQ234" s="147"/>
      <c r="RR234" s="147"/>
      <c r="RS234" s="147"/>
      <c r="RT234" s="147"/>
      <c r="RU234" s="147"/>
      <c r="RV234" s="147"/>
      <c r="RW234" s="147"/>
      <c r="RX234" s="147"/>
      <c r="RY234" s="147"/>
      <c r="RZ234" s="147"/>
      <c r="SA234" s="147"/>
      <c r="SB234" s="147"/>
      <c r="SC234" s="147"/>
      <c r="SD234" s="147"/>
      <c r="SE234" s="147"/>
      <c r="SF234" s="147"/>
      <c r="SG234" s="147"/>
      <c r="SH234" s="147"/>
      <c r="SI234" s="147"/>
      <c r="SJ234" s="147"/>
      <c r="SK234" s="147"/>
      <c r="SL234" s="147"/>
      <c r="SM234" s="147"/>
      <c r="SN234" s="147"/>
      <c r="SO234" s="147"/>
      <c r="SP234" s="147"/>
      <c r="SQ234" s="147"/>
      <c r="SR234" s="147"/>
      <c r="SS234" s="147"/>
      <c r="ST234" s="147"/>
      <c r="SU234" s="147"/>
      <c r="SV234" s="147"/>
      <c r="SW234" s="147"/>
      <c r="SX234" s="147"/>
      <c r="SY234" s="147"/>
      <c r="SZ234" s="147"/>
      <c r="TA234" s="147"/>
      <c r="TB234" s="147"/>
      <c r="TC234" s="147"/>
      <c r="TD234" s="147"/>
      <c r="TE234" s="147"/>
      <c r="TF234" s="147"/>
      <c r="TG234" s="147"/>
      <c r="TH234" s="147"/>
      <c r="TI234" s="147"/>
      <c r="TJ234" s="147"/>
      <c r="TK234" s="147"/>
      <c r="TL234" s="147"/>
      <c r="TM234" s="147"/>
      <c r="TN234" s="147"/>
      <c r="TO234" s="147"/>
      <c r="TP234" s="147"/>
      <c r="TQ234" s="147"/>
      <c r="TR234" s="147"/>
      <c r="TS234" s="147"/>
      <c r="TT234" s="147"/>
      <c r="TU234" s="147"/>
      <c r="TV234" s="147"/>
      <c r="TW234" s="147"/>
      <c r="TX234" s="147"/>
      <c r="TY234" s="147"/>
      <c r="TZ234" s="147"/>
      <c r="UA234" s="147"/>
      <c r="UB234" s="147"/>
      <c r="UC234" s="147"/>
      <c r="UD234" s="147"/>
      <c r="UE234" s="147"/>
      <c r="UF234" s="147"/>
      <c r="UG234" s="147"/>
      <c r="UH234" s="147"/>
      <c r="UI234" s="147"/>
      <c r="UJ234" s="147"/>
      <c r="UK234" s="147"/>
      <c r="UL234" s="147"/>
      <c r="UM234" s="147"/>
      <c r="UN234" s="147"/>
      <c r="UO234" s="147"/>
      <c r="UP234" s="147"/>
      <c r="UQ234" s="147"/>
      <c r="UR234" s="147"/>
      <c r="US234" s="147"/>
      <c r="UT234" s="147"/>
      <c r="UU234" s="147"/>
      <c r="UV234" s="147"/>
      <c r="UW234" s="147"/>
      <c r="UX234" s="147"/>
      <c r="UY234" s="147"/>
      <c r="UZ234" s="147"/>
      <c r="VA234" s="147"/>
      <c r="VB234" s="147"/>
      <c r="VC234" s="147"/>
      <c r="VD234" s="147"/>
      <c r="VE234" s="147"/>
      <c r="VF234" s="147"/>
      <c r="VG234" s="147"/>
      <c r="VH234" s="147"/>
      <c r="VI234" s="147"/>
      <c r="VJ234" s="147"/>
      <c r="VK234" s="147"/>
      <c r="VL234" s="147"/>
      <c r="VM234" s="147"/>
      <c r="VN234" s="147"/>
      <c r="VO234" s="147"/>
      <c r="VP234" s="147"/>
      <c r="VQ234" s="147"/>
      <c r="VR234" s="147"/>
      <c r="VS234" s="147"/>
      <c r="VT234" s="147"/>
      <c r="VU234" s="147"/>
      <c r="VV234" s="147"/>
      <c r="VW234" s="147"/>
      <c r="VX234" s="147"/>
      <c r="VY234" s="147"/>
      <c r="VZ234" s="147"/>
      <c r="WA234" s="147"/>
      <c r="WB234" s="147"/>
      <c r="WC234" s="147"/>
      <c r="WD234" s="147"/>
      <c r="WE234" s="147"/>
      <c r="WF234" s="147"/>
      <c r="WG234" s="147"/>
      <c r="WH234" s="147"/>
      <c r="WI234" s="147"/>
      <c r="WJ234" s="147"/>
      <c r="WK234" s="147"/>
      <c r="WL234" s="147"/>
      <c r="WM234" s="147"/>
      <c r="WN234" s="147"/>
      <c r="WO234" s="147"/>
      <c r="WP234" s="147"/>
      <c r="WQ234" s="147"/>
      <c r="WR234" s="147"/>
      <c r="WS234" s="147"/>
      <c r="WT234" s="147"/>
      <c r="WU234" s="147"/>
      <c r="WV234" s="147"/>
      <c r="WW234" s="147"/>
      <c r="WX234" s="147"/>
      <c r="WY234" s="147"/>
      <c r="WZ234" s="147"/>
      <c r="XA234" s="147"/>
      <c r="XB234" s="147"/>
      <c r="XC234" s="147"/>
      <c r="XD234" s="147"/>
      <c r="XE234" s="147"/>
      <c r="XF234" s="147"/>
      <c r="XG234" s="147"/>
      <c r="XH234" s="147"/>
      <c r="XI234" s="147"/>
      <c r="XJ234" s="147"/>
      <c r="XK234" s="147"/>
      <c r="XL234" s="147"/>
      <c r="XM234" s="147"/>
      <c r="XN234" s="147"/>
      <c r="XO234" s="147"/>
      <c r="XP234" s="147"/>
      <c r="XQ234" s="147"/>
      <c r="XR234" s="147"/>
      <c r="XS234" s="147"/>
      <c r="XT234" s="147"/>
      <c r="XU234" s="147"/>
      <c r="XV234" s="147"/>
      <c r="XW234" s="147"/>
      <c r="XX234" s="147"/>
      <c r="XY234" s="147"/>
      <c r="XZ234" s="147"/>
      <c r="YA234" s="147"/>
      <c r="YB234" s="147"/>
      <c r="YC234" s="147"/>
      <c r="YD234" s="147"/>
      <c r="YE234" s="147"/>
      <c r="YF234" s="147"/>
      <c r="YG234" s="147"/>
      <c r="YH234" s="147"/>
      <c r="YI234" s="147"/>
      <c r="YJ234" s="147"/>
      <c r="YK234" s="147"/>
      <c r="YL234" s="147"/>
      <c r="YM234" s="147"/>
      <c r="YN234" s="147"/>
      <c r="YO234" s="147"/>
      <c r="YP234" s="147"/>
      <c r="YQ234" s="147"/>
      <c r="YR234" s="147"/>
      <c r="YS234" s="147"/>
      <c r="YT234" s="147"/>
      <c r="YU234" s="147"/>
      <c r="YV234" s="147"/>
      <c r="YW234" s="147"/>
      <c r="YX234" s="147"/>
      <c r="YY234" s="147"/>
      <c r="YZ234" s="147"/>
      <c r="ZA234" s="147"/>
      <c r="ZB234" s="147"/>
      <c r="ZC234" s="147"/>
      <c r="ZD234" s="147"/>
      <c r="ZE234" s="147"/>
      <c r="ZF234" s="147"/>
      <c r="ZG234" s="147"/>
      <c r="ZH234" s="147"/>
      <c r="ZI234" s="147"/>
      <c r="ZJ234" s="147"/>
      <c r="ZK234" s="147"/>
      <c r="ZL234" s="147"/>
      <c r="ZM234" s="147"/>
      <c r="ZN234" s="147"/>
      <c r="ZO234" s="147"/>
      <c r="ZP234" s="147"/>
      <c r="ZQ234" s="147"/>
      <c r="ZR234" s="147"/>
      <c r="ZS234" s="147"/>
      <c r="ZT234" s="147"/>
      <c r="ZU234" s="147"/>
      <c r="ZV234" s="147"/>
      <c r="ZW234" s="147"/>
      <c r="ZX234" s="147"/>
      <c r="ZY234" s="147"/>
      <c r="ZZ234" s="147"/>
      <c r="AAA234" s="147"/>
      <c r="AAB234" s="147"/>
      <c r="AAC234" s="147"/>
      <c r="AAD234" s="147"/>
      <c r="AAE234" s="147"/>
      <c r="AAF234" s="147"/>
      <c r="AAG234" s="147"/>
      <c r="AAH234" s="147"/>
      <c r="AAI234" s="147"/>
      <c r="AAJ234" s="147"/>
      <c r="AAK234" s="147"/>
      <c r="AAL234" s="147"/>
      <c r="AAM234" s="147"/>
      <c r="AAN234" s="147"/>
      <c r="AAO234" s="147"/>
      <c r="AAP234" s="147"/>
      <c r="AAQ234" s="147"/>
      <c r="AAR234" s="147"/>
      <c r="AAS234" s="147"/>
      <c r="AAT234" s="147"/>
      <c r="AAU234" s="147"/>
      <c r="AAV234" s="147"/>
      <c r="AAW234" s="147"/>
      <c r="AAX234" s="147"/>
      <c r="AAY234" s="147"/>
      <c r="AAZ234" s="147"/>
      <c r="ABA234" s="147"/>
      <c r="ABB234" s="147"/>
      <c r="ABC234" s="147"/>
      <c r="ABD234" s="147"/>
      <c r="ABE234" s="147"/>
      <c r="ABF234" s="147"/>
      <c r="ABG234" s="147"/>
      <c r="ABH234" s="147"/>
      <c r="ABI234" s="147"/>
      <c r="ABJ234" s="147"/>
      <c r="ABK234" s="147"/>
      <c r="ABL234" s="147"/>
      <c r="ABM234" s="147"/>
      <c r="ABN234" s="147"/>
      <c r="ABO234" s="147"/>
      <c r="ABP234" s="147"/>
      <c r="ABQ234" s="147"/>
      <c r="ABR234" s="147"/>
      <c r="ABS234" s="147"/>
      <c r="ABT234" s="147"/>
      <c r="ABU234" s="147"/>
      <c r="ABV234" s="147"/>
      <c r="ABW234" s="147"/>
      <c r="ABX234" s="147"/>
      <c r="ABY234" s="147"/>
      <c r="ABZ234" s="147"/>
      <c r="ACA234" s="147"/>
      <c r="ACB234" s="147"/>
      <c r="ACC234" s="147"/>
      <c r="ACD234" s="147"/>
      <c r="ACE234" s="147"/>
      <c r="ACF234" s="147"/>
      <c r="ACG234" s="147"/>
      <c r="ACH234" s="147"/>
      <c r="ACI234" s="147"/>
      <c r="ACJ234" s="147"/>
      <c r="ACK234" s="147"/>
      <c r="ACL234" s="147"/>
      <c r="ACM234" s="147"/>
      <c r="ACN234" s="147"/>
      <c r="ACO234" s="147"/>
      <c r="ACP234" s="147"/>
      <c r="ACQ234" s="147"/>
      <c r="ACR234" s="147"/>
      <c r="ACS234" s="147"/>
      <c r="ACT234" s="147"/>
      <c r="ACU234" s="147"/>
      <c r="ACV234" s="147"/>
      <c r="ACW234" s="147"/>
      <c r="ACX234" s="147"/>
      <c r="ACY234" s="147"/>
      <c r="ACZ234" s="147"/>
      <c r="ADA234" s="147"/>
    </row>
    <row r="235" spans="1:781" s="10" customFormat="1" ht="38.4" customHeight="1" x14ac:dyDescent="0.3">
      <c r="A235" s="66">
        <v>4</v>
      </c>
      <c r="B235" s="123" t="s">
        <v>683</v>
      </c>
      <c r="C235" s="124" t="s">
        <v>149</v>
      </c>
      <c r="D235" s="125" t="s">
        <v>325</v>
      </c>
      <c r="E235" s="125" t="s">
        <v>256</v>
      </c>
      <c r="F235" s="125">
        <v>9</v>
      </c>
      <c r="G235" s="73"/>
      <c r="H235" s="125">
        <v>3</v>
      </c>
      <c r="I235" s="125" t="s">
        <v>149</v>
      </c>
      <c r="J235" s="125" t="s">
        <v>149</v>
      </c>
      <c r="K235" s="126">
        <v>35</v>
      </c>
      <c r="L235" s="127">
        <v>1979</v>
      </c>
      <c r="M235" s="146">
        <v>1979</v>
      </c>
      <c r="N235" s="128"/>
      <c r="O235" s="129"/>
      <c r="P235" s="129"/>
      <c r="Q235" s="78" t="s">
        <v>482</v>
      </c>
      <c r="R235" s="103" t="s">
        <v>684</v>
      </c>
      <c r="S235" s="56"/>
      <c r="T235" s="57" t="str">
        <f t="shared" si="52"/>
        <v>U</v>
      </c>
      <c r="U235" s="56"/>
      <c r="V235" s="56"/>
      <c r="W235" s="56"/>
      <c r="X235" s="56"/>
      <c r="Y235" s="56"/>
      <c r="Z235" s="56"/>
      <c r="AA235" s="56"/>
      <c r="AC235" s="58">
        <f t="shared" si="53"/>
        <v>0</v>
      </c>
      <c r="AD235" s="58">
        <f t="shared" si="54"/>
        <v>0</v>
      </c>
      <c r="AE235" s="58">
        <f t="shared" si="55"/>
        <v>0</v>
      </c>
      <c r="AF235" s="58">
        <f t="shared" si="56"/>
        <v>0</v>
      </c>
      <c r="AG235" s="59"/>
      <c r="AH235" s="59">
        <f t="shared" si="57"/>
        <v>0</v>
      </c>
      <c r="AI235" s="59">
        <f t="shared" si="58"/>
        <v>0</v>
      </c>
      <c r="AJ235" s="59">
        <f t="shared" si="59"/>
        <v>0</v>
      </c>
    </row>
    <row r="236" spans="1:781" s="10" customFormat="1" ht="38.4" customHeight="1" x14ac:dyDescent="0.3">
      <c r="A236" s="63">
        <v>2</v>
      </c>
      <c r="B236" s="123" t="s">
        <v>685</v>
      </c>
      <c r="C236" s="124" t="s">
        <v>70</v>
      </c>
      <c r="D236" s="125" t="s">
        <v>117</v>
      </c>
      <c r="E236" s="125" t="s">
        <v>135</v>
      </c>
      <c r="F236" s="125">
        <v>25</v>
      </c>
      <c r="G236" s="73">
        <v>680000</v>
      </c>
      <c r="H236" s="125">
        <v>1</v>
      </c>
      <c r="I236" s="125" t="s">
        <v>45</v>
      </c>
      <c r="J236" s="125" t="s">
        <v>51</v>
      </c>
      <c r="K236" s="126">
        <v>185</v>
      </c>
      <c r="L236" s="127">
        <v>1978</v>
      </c>
      <c r="M236" s="89">
        <v>28521</v>
      </c>
      <c r="N236" s="128">
        <v>39000</v>
      </c>
      <c r="O236" s="129">
        <v>0.3</v>
      </c>
      <c r="P236" s="129">
        <v>1</v>
      </c>
      <c r="Q236" s="78" t="s">
        <v>421</v>
      </c>
      <c r="R236" s="103" t="s">
        <v>686</v>
      </c>
      <c r="S236" s="56"/>
      <c r="T236" s="57" t="str">
        <f t="shared" si="52"/>
        <v>Au</v>
      </c>
      <c r="U236" s="56"/>
      <c r="V236" s="56"/>
      <c r="W236" s="56"/>
      <c r="X236" s="56"/>
      <c r="Y236" s="56"/>
      <c r="Z236" s="56"/>
      <c r="AA236" s="56" t="s">
        <v>687</v>
      </c>
      <c r="AC236" s="58">
        <f t="shared" si="53"/>
        <v>2.0562538324089857E-2</v>
      </c>
      <c r="AD236" s="58">
        <f t="shared" si="54"/>
        <v>7.6923076923076919E-3</v>
      </c>
      <c r="AE236" s="58">
        <f t="shared" si="55"/>
        <v>7.1428571428571425E-2</v>
      </c>
      <c r="AF236" s="58">
        <f t="shared" si="56"/>
        <v>9.9683417444968975E-2</v>
      </c>
      <c r="AG236" s="59"/>
      <c r="AH236" s="59">
        <f t="shared" si="57"/>
        <v>0</v>
      </c>
      <c r="AI236" s="59">
        <f t="shared" si="58"/>
        <v>9.9683417444968975E-2</v>
      </c>
      <c r="AJ236" s="59">
        <f t="shared" si="59"/>
        <v>0</v>
      </c>
    </row>
    <row r="237" spans="1:781" s="10" customFormat="1" ht="15.6" x14ac:dyDescent="0.3">
      <c r="A237" s="60">
        <v>3</v>
      </c>
      <c r="B237" s="123" t="s">
        <v>688</v>
      </c>
      <c r="C237" s="124" t="s">
        <v>70</v>
      </c>
      <c r="D237" s="125" t="s">
        <v>117</v>
      </c>
      <c r="E237" s="125" t="s">
        <v>135</v>
      </c>
      <c r="F237" s="125">
        <v>19</v>
      </c>
      <c r="G237" s="73">
        <v>480000</v>
      </c>
      <c r="H237" s="125">
        <v>1</v>
      </c>
      <c r="I237" s="125" t="s">
        <v>45</v>
      </c>
      <c r="J237" s="125" t="s">
        <v>303</v>
      </c>
      <c r="K237" s="126">
        <v>85</v>
      </c>
      <c r="L237" s="127">
        <v>1978</v>
      </c>
      <c r="M237" s="148">
        <v>28505</v>
      </c>
      <c r="N237" s="128">
        <v>3000</v>
      </c>
      <c r="O237" s="129">
        <v>0.24</v>
      </c>
      <c r="P237" s="129"/>
      <c r="Q237" s="78" t="s">
        <v>689</v>
      </c>
      <c r="R237" s="103" t="s">
        <v>690</v>
      </c>
      <c r="S237" s="56"/>
      <c r="T237" s="57" t="str">
        <f>C237</f>
        <v>Au</v>
      </c>
      <c r="U237" s="56"/>
      <c r="V237" s="56"/>
      <c r="W237" s="56"/>
      <c r="X237" s="56"/>
      <c r="Y237" s="56"/>
      <c r="Z237" s="56"/>
      <c r="AA237" s="56"/>
      <c r="AC237" s="58">
        <f>N237/1896653</f>
        <v>1.5817337172376812E-3</v>
      </c>
      <c r="AD237" s="58">
        <f>O237/39</f>
        <v>6.1538461538461538E-3</v>
      </c>
      <c r="AE237" s="58">
        <f>P237/14</f>
        <v>0</v>
      </c>
      <c r="AF237" s="58">
        <f>SUM(AC237:AE237)</f>
        <v>7.7355798710838346E-3</v>
      </c>
      <c r="AG237" s="59"/>
      <c r="AH237" s="59">
        <f t="shared" si="57"/>
        <v>0</v>
      </c>
      <c r="AI237" s="59">
        <f t="shared" si="58"/>
        <v>0</v>
      </c>
      <c r="AJ237" s="59">
        <f t="shared" si="59"/>
        <v>7.7355798710838346E-3</v>
      </c>
    </row>
    <row r="238" spans="1:781" s="10" customFormat="1" ht="15.6" x14ac:dyDescent="0.3">
      <c r="A238" s="63">
        <v>2</v>
      </c>
      <c r="B238" s="123" t="s">
        <v>691</v>
      </c>
      <c r="C238" s="124" t="s">
        <v>70</v>
      </c>
      <c r="D238" s="125" t="s">
        <v>117</v>
      </c>
      <c r="E238" s="125" t="s">
        <v>135</v>
      </c>
      <c r="F238" s="125">
        <v>28</v>
      </c>
      <c r="G238" s="73">
        <v>480000</v>
      </c>
      <c r="H238" s="125">
        <v>1</v>
      </c>
      <c r="I238" s="125" t="s">
        <v>45</v>
      </c>
      <c r="J238" s="125" t="s">
        <v>303</v>
      </c>
      <c r="K238" s="126">
        <v>84</v>
      </c>
      <c r="L238" s="127">
        <v>1978</v>
      </c>
      <c r="M238" s="89">
        <v>28504</v>
      </c>
      <c r="N238" s="128">
        <v>80000</v>
      </c>
      <c r="O238" s="129">
        <v>8</v>
      </c>
      <c r="P238" s="129">
        <v>1</v>
      </c>
      <c r="Q238" s="78" t="s">
        <v>692</v>
      </c>
      <c r="R238" s="103" t="s">
        <v>693</v>
      </c>
      <c r="S238" s="56"/>
      <c r="T238" s="57" t="str">
        <f t="shared" si="52"/>
        <v>Au</v>
      </c>
      <c r="U238" s="56"/>
      <c r="V238" s="56"/>
      <c r="W238" s="56"/>
      <c r="X238" s="56"/>
      <c r="Y238" s="56"/>
      <c r="Z238" s="56"/>
      <c r="AA238" s="56"/>
      <c r="AC238" s="58">
        <f t="shared" si="53"/>
        <v>4.2179565793004838E-2</v>
      </c>
      <c r="AD238" s="58">
        <f t="shared" si="54"/>
        <v>0.20512820512820512</v>
      </c>
      <c r="AE238" s="58">
        <f t="shared" si="55"/>
        <v>7.1428571428571425E-2</v>
      </c>
      <c r="AF238" s="58">
        <f t="shared" si="56"/>
        <v>0.31873634234978138</v>
      </c>
      <c r="AG238" s="59"/>
      <c r="AH238" s="59">
        <f t="shared" si="57"/>
        <v>0</v>
      </c>
      <c r="AI238" s="59">
        <f t="shared" si="58"/>
        <v>0.31873634234978138</v>
      </c>
      <c r="AJ238" s="59">
        <f t="shared" si="59"/>
        <v>0</v>
      </c>
    </row>
    <row r="239" spans="1:781" s="10" customFormat="1" ht="15.6" x14ac:dyDescent="0.3">
      <c r="A239" s="60">
        <v>3</v>
      </c>
      <c r="B239" s="123" t="s">
        <v>694</v>
      </c>
      <c r="C239" s="124" t="s">
        <v>70</v>
      </c>
      <c r="D239" s="125" t="s">
        <v>255</v>
      </c>
      <c r="E239" s="125"/>
      <c r="F239" s="125">
        <v>24</v>
      </c>
      <c r="G239" s="73">
        <v>225000</v>
      </c>
      <c r="H239" s="125">
        <v>2</v>
      </c>
      <c r="I239" s="125" t="s">
        <v>81</v>
      </c>
      <c r="J239" s="125" t="s">
        <v>303</v>
      </c>
      <c r="K239" s="126">
        <v>90</v>
      </c>
      <c r="L239" s="127">
        <v>1978</v>
      </c>
      <c r="M239" s="89">
        <v>28505</v>
      </c>
      <c r="N239" s="128"/>
      <c r="O239" s="129"/>
      <c r="P239" s="129"/>
      <c r="Q239" s="78" t="s">
        <v>695</v>
      </c>
      <c r="R239" s="103"/>
      <c r="S239" s="56"/>
      <c r="T239" s="57" t="str">
        <f t="shared" si="52"/>
        <v>Au</v>
      </c>
      <c r="U239" s="56"/>
      <c r="V239" s="56"/>
      <c r="W239" s="56"/>
      <c r="X239" s="56"/>
      <c r="Y239" s="56"/>
      <c r="Z239" s="56"/>
      <c r="AA239" s="56"/>
      <c r="AC239" s="58">
        <f t="shared" si="53"/>
        <v>0</v>
      </c>
      <c r="AD239" s="58">
        <f t="shared" si="54"/>
        <v>0</v>
      </c>
      <c r="AE239" s="58">
        <f t="shared" si="55"/>
        <v>0</v>
      </c>
      <c r="AF239" s="58">
        <f t="shared" si="56"/>
        <v>0</v>
      </c>
      <c r="AG239" s="59"/>
      <c r="AH239" s="59">
        <f t="shared" si="57"/>
        <v>0</v>
      </c>
      <c r="AI239" s="59">
        <f t="shared" si="58"/>
        <v>0</v>
      </c>
      <c r="AJ239" s="59">
        <f t="shared" si="59"/>
        <v>0</v>
      </c>
    </row>
    <row r="240" spans="1:781" s="10" customFormat="1" ht="15.6" x14ac:dyDescent="0.3">
      <c r="A240" s="60">
        <v>3</v>
      </c>
      <c r="B240" s="123" t="s">
        <v>696</v>
      </c>
      <c r="C240" s="124" t="s">
        <v>70</v>
      </c>
      <c r="D240" s="125" t="s">
        <v>255</v>
      </c>
      <c r="E240" s="125"/>
      <c r="F240" s="125">
        <v>9</v>
      </c>
      <c r="G240" s="73">
        <v>87000</v>
      </c>
      <c r="H240" s="125">
        <v>2</v>
      </c>
      <c r="I240" s="125" t="s">
        <v>81</v>
      </c>
      <c r="J240" s="125" t="s">
        <v>303</v>
      </c>
      <c r="K240" s="126">
        <v>56</v>
      </c>
      <c r="L240" s="127">
        <v>1978</v>
      </c>
      <c r="M240" s="146">
        <v>1978</v>
      </c>
      <c r="N240" s="128"/>
      <c r="O240" s="129"/>
      <c r="P240" s="129"/>
      <c r="Q240" s="78" t="s">
        <v>482</v>
      </c>
      <c r="R240" s="103"/>
      <c r="S240" s="56"/>
      <c r="T240" s="57" t="str">
        <f t="shared" si="52"/>
        <v>Au</v>
      </c>
      <c r="U240" s="56"/>
      <c r="V240" s="56"/>
      <c r="W240" s="56"/>
      <c r="X240" s="56"/>
      <c r="Y240" s="56"/>
      <c r="Z240" s="56"/>
      <c r="AA240" s="56"/>
      <c r="AC240" s="58">
        <f t="shared" si="53"/>
        <v>0</v>
      </c>
      <c r="AD240" s="58">
        <f t="shared" si="54"/>
        <v>0</v>
      </c>
      <c r="AE240" s="58">
        <f t="shared" si="55"/>
        <v>0</v>
      </c>
      <c r="AF240" s="58">
        <f t="shared" si="56"/>
        <v>0</v>
      </c>
      <c r="AG240" s="59"/>
      <c r="AH240" s="59">
        <f t="shared" si="57"/>
        <v>0</v>
      </c>
      <c r="AI240" s="59">
        <f t="shared" si="58"/>
        <v>0</v>
      </c>
      <c r="AJ240" s="59">
        <f t="shared" si="59"/>
        <v>0</v>
      </c>
    </row>
    <row r="241" spans="1:786" customFormat="1" ht="24" x14ac:dyDescent="0.3">
      <c r="A241" s="60">
        <v>3</v>
      </c>
      <c r="B241" s="123" t="s">
        <v>697</v>
      </c>
      <c r="C241" s="124" t="s">
        <v>681</v>
      </c>
      <c r="D241" s="125" t="s">
        <v>274</v>
      </c>
      <c r="E241" s="125" t="s">
        <v>135</v>
      </c>
      <c r="F241" s="125"/>
      <c r="G241" s="73"/>
      <c r="H241" s="125">
        <v>2</v>
      </c>
      <c r="I241" s="125" t="s">
        <v>45</v>
      </c>
      <c r="J241" s="125" t="s">
        <v>159</v>
      </c>
      <c r="K241" s="126">
        <v>120</v>
      </c>
      <c r="L241" s="127">
        <v>1978</v>
      </c>
      <c r="M241" s="146">
        <v>1978</v>
      </c>
      <c r="N241" s="128"/>
      <c r="O241" s="129"/>
      <c r="P241" s="129"/>
      <c r="Q241" s="78" t="s">
        <v>482</v>
      </c>
      <c r="R241" s="103" t="s">
        <v>698</v>
      </c>
      <c r="S241" s="130" t="s">
        <v>323</v>
      </c>
      <c r="T241" s="57" t="str">
        <f t="shared" si="52"/>
        <v>Oil Sands</v>
      </c>
      <c r="U241" s="56"/>
      <c r="V241" s="56"/>
      <c r="W241" s="56"/>
      <c r="X241" s="56"/>
      <c r="Y241" s="56"/>
      <c r="Z241" s="56"/>
      <c r="AA241" s="56"/>
      <c r="AB241" s="10"/>
      <c r="AC241" s="58">
        <f t="shared" si="53"/>
        <v>0</v>
      </c>
      <c r="AD241" s="58">
        <f t="shared" si="54"/>
        <v>0</v>
      </c>
      <c r="AE241" s="58">
        <f t="shared" si="55"/>
        <v>0</v>
      </c>
      <c r="AF241" s="58">
        <f t="shared" si="56"/>
        <v>0</v>
      </c>
      <c r="AG241" s="59"/>
      <c r="AH241" s="59">
        <f t="shared" si="57"/>
        <v>0</v>
      </c>
      <c r="AI241" s="59">
        <f t="shared" si="58"/>
        <v>0</v>
      </c>
      <c r="AJ241" s="59">
        <f t="shared" si="59"/>
        <v>0</v>
      </c>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49"/>
      <c r="EE241" s="149"/>
      <c r="EF241" s="149"/>
      <c r="EG241" s="149"/>
      <c r="EH241" s="149"/>
      <c r="EI241" s="149"/>
      <c r="EJ241" s="149"/>
      <c r="EK241" s="149"/>
      <c r="EL241" s="149"/>
      <c r="EM241" s="149"/>
      <c r="EN241" s="149"/>
      <c r="EO241" s="149"/>
      <c r="EP241" s="149"/>
      <c r="EQ241" s="149"/>
      <c r="ER241" s="149"/>
      <c r="ES241" s="149"/>
      <c r="ET241" s="149"/>
      <c r="EU241" s="149"/>
      <c r="EV241" s="149"/>
      <c r="EW241" s="149"/>
      <c r="EX241" s="149"/>
      <c r="EY241" s="149"/>
      <c r="EZ241" s="149"/>
      <c r="FA241" s="149"/>
      <c r="FB241" s="149"/>
      <c r="FC241" s="149"/>
      <c r="FD241" s="149"/>
      <c r="FE241" s="149"/>
      <c r="FF241" s="149"/>
      <c r="FG241" s="149"/>
      <c r="FH241" s="149"/>
      <c r="FI241" s="149"/>
      <c r="FJ241" s="149"/>
      <c r="FK241" s="149"/>
      <c r="FL241" s="149"/>
      <c r="FM241" s="149"/>
      <c r="FN241" s="149"/>
      <c r="FO241" s="149"/>
      <c r="FP241" s="149"/>
      <c r="FQ241" s="149"/>
      <c r="FR241" s="149"/>
      <c r="FS241" s="149"/>
      <c r="FT241" s="149"/>
      <c r="FU241" s="149"/>
      <c r="FV241" s="149"/>
      <c r="FW241" s="149"/>
      <c r="FX241" s="149"/>
      <c r="FY241" s="149"/>
      <c r="FZ241" s="149"/>
      <c r="GA241" s="149"/>
      <c r="GB241" s="149"/>
      <c r="GC241" s="149"/>
      <c r="GD241" s="149"/>
      <c r="GE241" s="149"/>
      <c r="GF241" s="149"/>
      <c r="GG241" s="149"/>
      <c r="GH241" s="149"/>
      <c r="GI241" s="149"/>
      <c r="GJ241" s="149"/>
      <c r="GK241" s="149"/>
      <c r="GL241" s="149"/>
      <c r="GM241" s="149"/>
      <c r="GN241" s="149"/>
      <c r="GO241" s="149"/>
      <c r="GP241" s="149"/>
      <c r="GQ241" s="149"/>
      <c r="GR241" s="149"/>
      <c r="GS241" s="149"/>
      <c r="GT241" s="149"/>
      <c r="GU241" s="149"/>
      <c r="GV241" s="149"/>
      <c r="GW241" s="149"/>
      <c r="GX241" s="149"/>
      <c r="GY241" s="149"/>
      <c r="GZ241" s="149"/>
      <c r="HA241" s="149"/>
      <c r="HB241" s="149"/>
      <c r="HC241" s="149"/>
      <c r="HD241" s="149"/>
      <c r="HE241" s="149"/>
      <c r="HF241" s="149"/>
      <c r="HG241" s="149"/>
      <c r="HH241" s="149"/>
      <c r="HI241" s="149"/>
      <c r="HJ241" s="149"/>
      <c r="HK241" s="149"/>
      <c r="HL241" s="149"/>
      <c r="HM241" s="149"/>
      <c r="HN241" s="149"/>
      <c r="HO241" s="149"/>
      <c r="HP241" s="149"/>
      <c r="HQ241" s="149"/>
      <c r="HR241" s="149"/>
      <c r="HS241" s="149"/>
      <c r="HT241" s="149"/>
      <c r="HU241" s="149"/>
      <c r="HV241" s="149"/>
      <c r="HW241" s="149"/>
      <c r="HX241" s="149"/>
      <c r="HY241" s="149"/>
      <c r="HZ241" s="149"/>
      <c r="IA241" s="149"/>
      <c r="IB241" s="149"/>
      <c r="IC241" s="149"/>
      <c r="ID241" s="149"/>
      <c r="IE241" s="149"/>
      <c r="IF241" s="149"/>
      <c r="IG241" s="149"/>
      <c r="IH241" s="149"/>
      <c r="II241" s="149"/>
      <c r="IJ241" s="149"/>
      <c r="IK241" s="149"/>
      <c r="IL241" s="149"/>
      <c r="IM241" s="149"/>
      <c r="IN241" s="149"/>
      <c r="IO241" s="149"/>
      <c r="IP241" s="149"/>
      <c r="IQ241" s="149"/>
      <c r="IR241" s="149"/>
      <c r="IS241" s="149"/>
      <c r="IT241" s="149"/>
      <c r="IU241" s="149"/>
      <c r="IV241" s="149"/>
      <c r="IW241" s="149"/>
      <c r="IX241" s="149"/>
      <c r="IY241" s="149"/>
      <c r="IZ241" s="149"/>
      <c r="JA241" s="149"/>
      <c r="JB241" s="149"/>
      <c r="JC241" s="149"/>
      <c r="JD241" s="149"/>
      <c r="JE241" s="149"/>
      <c r="JF241" s="149"/>
      <c r="JG241" s="149"/>
      <c r="JH241" s="149"/>
      <c r="JI241" s="149"/>
      <c r="JJ241" s="149"/>
      <c r="JK241" s="149"/>
      <c r="JL241" s="149"/>
      <c r="JM241" s="149"/>
      <c r="JN241" s="149"/>
      <c r="JO241" s="149"/>
      <c r="JP241" s="149"/>
      <c r="JQ241" s="149"/>
      <c r="JR241" s="149"/>
      <c r="JS241" s="149"/>
      <c r="JT241" s="149"/>
      <c r="JU241" s="149"/>
      <c r="JV241" s="149"/>
      <c r="JW241" s="149"/>
      <c r="JX241" s="149"/>
      <c r="JY241" s="149"/>
      <c r="JZ241" s="149"/>
      <c r="KA241" s="149"/>
      <c r="KB241" s="149"/>
      <c r="KC241" s="149"/>
      <c r="KD241" s="149"/>
      <c r="KE241" s="149"/>
      <c r="KF241" s="149"/>
      <c r="KG241" s="149"/>
      <c r="KH241" s="149"/>
      <c r="KI241" s="149"/>
      <c r="KJ241" s="149"/>
      <c r="KK241" s="149"/>
      <c r="KL241" s="149"/>
      <c r="KM241" s="149"/>
      <c r="KN241" s="149"/>
      <c r="KO241" s="149"/>
      <c r="KP241" s="149"/>
      <c r="KQ241" s="149"/>
      <c r="KR241" s="149"/>
      <c r="KS241" s="149"/>
      <c r="KT241" s="149"/>
      <c r="KU241" s="149"/>
      <c r="KV241" s="149"/>
      <c r="KW241" s="149"/>
      <c r="KX241" s="149"/>
      <c r="KY241" s="149"/>
      <c r="KZ241" s="149"/>
      <c r="LA241" s="149"/>
      <c r="LB241" s="149"/>
      <c r="LC241" s="149"/>
      <c r="LD241" s="149"/>
      <c r="LE241" s="149"/>
      <c r="LF241" s="149"/>
      <c r="LG241" s="149"/>
      <c r="LH241" s="149"/>
      <c r="LI241" s="149"/>
      <c r="LJ241" s="149"/>
      <c r="LK241" s="149"/>
      <c r="LL241" s="149"/>
      <c r="LM241" s="149"/>
      <c r="LN241" s="149"/>
      <c r="LO241" s="149"/>
      <c r="LP241" s="149"/>
      <c r="LQ241" s="149"/>
      <c r="LR241" s="149"/>
      <c r="LS241" s="149"/>
      <c r="LT241" s="149"/>
      <c r="LU241" s="149"/>
      <c r="LV241" s="149"/>
      <c r="LW241" s="149"/>
      <c r="LX241" s="149"/>
      <c r="LY241" s="149"/>
      <c r="LZ241" s="149"/>
      <c r="MA241" s="149"/>
      <c r="MB241" s="149"/>
      <c r="MC241" s="149"/>
      <c r="MD241" s="149"/>
      <c r="ME241" s="149"/>
      <c r="MF241" s="149"/>
      <c r="MG241" s="149"/>
      <c r="MH241" s="149"/>
      <c r="MI241" s="149"/>
      <c r="MJ241" s="149"/>
      <c r="MK241" s="149"/>
      <c r="ML241" s="149"/>
      <c r="MM241" s="149"/>
      <c r="MN241" s="149"/>
      <c r="MO241" s="149"/>
      <c r="MP241" s="149"/>
      <c r="MQ241" s="149"/>
      <c r="MR241" s="149"/>
      <c r="MS241" s="149"/>
      <c r="MT241" s="149"/>
      <c r="MU241" s="149"/>
      <c r="MV241" s="149"/>
      <c r="MW241" s="149"/>
      <c r="MX241" s="149"/>
      <c r="MY241" s="149"/>
      <c r="MZ241" s="149"/>
      <c r="NA241" s="149"/>
      <c r="NB241" s="149"/>
      <c r="NC241" s="149"/>
      <c r="ND241" s="149"/>
      <c r="NE241" s="149"/>
      <c r="NF241" s="149"/>
      <c r="NG241" s="149"/>
      <c r="NH241" s="149"/>
      <c r="NI241" s="149"/>
      <c r="NJ241" s="149"/>
      <c r="NK241" s="149"/>
      <c r="NL241" s="149"/>
      <c r="NM241" s="149"/>
      <c r="NN241" s="149"/>
      <c r="NO241" s="149"/>
      <c r="NP241" s="149"/>
      <c r="NQ241" s="149"/>
      <c r="NR241" s="149"/>
      <c r="NS241" s="149"/>
      <c r="NT241" s="149"/>
      <c r="NU241" s="149"/>
      <c r="NV241" s="149"/>
      <c r="NW241" s="149"/>
      <c r="NX241" s="149"/>
      <c r="NY241" s="149"/>
      <c r="NZ241" s="149"/>
      <c r="OA241" s="149"/>
      <c r="OB241" s="149"/>
      <c r="OC241" s="149"/>
      <c r="OD241" s="149"/>
      <c r="OE241" s="149"/>
      <c r="OF241" s="149"/>
      <c r="OG241" s="149"/>
      <c r="OH241" s="149"/>
      <c r="OI241" s="149"/>
      <c r="OJ241" s="149"/>
      <c r="OK241" s="149"/>
      <c r="OL241" s="149"/>
      <c r="OM241" s="149"/>
      <c r="ON241" s="149"/>
      <c r="OO241" s="149"/>
      <c r="OP241" s="149"/>
      <c r="OQ241" s="149"/>
      <c r="OR241" s="149"/>
      <c r="OS241" s="149"/>
      <c r="OT241" s="149"/>
      <c r="OU241" s="149"/>
      <c r="OV241" s="149"/>
      <c r="OW241" s="149"/>
      <c r="OX241" s="149"/>
      <c r="OY241" s="149"/>
      <c r="OZ241" s="149"/>
      <c r="PA241" s="149"/>
      <c r="PB241" s="149"/>
      <c r="PC241" s="149"/>
      <c r="PD241" s="149"/>
      <c r="PE241" s="149"/>
      <c r="PF241" s="149"/>
      <c r="PG241" s="149"/>
      <c r="PH241" s="149"/>
      <c r="PI241" s="149"/>
      <c r="PJ241" s="149"/>
      <c r="PK241" s="149"/>
      <c r="PL241" s="149"/>
      <c r="PM241" s="149"/>
      <c r="PN241" s="149"/>
      <c r="PO241" s="149"/>
      <c r="PP241" s="149"/>
      <c r="PQ241" s="149"/>
      <c r="PR241" s="149"/>
      <c r="PS241" s="149"/>
      <c r="PT241" s="149"/>
      <c r="PU241" s="149"/>
      <c r="PV241" s="149"/>
      <c r="PW241" s="149"/>
      <c r="PX241" s="149"/>
      <c r="PY241" s="149"/>
      <c r="PZ241" s="149"/>
      <c r="QA241" s="149"/>
      <c r="QB241" s="149"/>
      <c r="QC241" s="149"/>
      <c r="QD241" s="149"/>
      <c r="QE241" s="149"/>
      <c r="QF241" s="149"/>
      <c r="QG241" s="149"/>
      <c r="QH241" s="149"/>
      <c r="QI241" s="149"/>
      <c r="QJ241" s="149"/>
      <c r="QK241" s="149"/>
      <c r="QL241" s="149"/>
      <c r="QM241" s="149"/>
      <c r="QN241" s="149"/>
      <c r="QO241" s="149"/>
      <c r="QP241" s="149"/>
      <c r="QQ241" s="149"/>
      <c r="QR241" s="149"/>
      <c r="QS241" s="149"/>
      <c r="QT241" s="149"/>
      <c r="QU241" s="149"/>
      <c r="QV241" s="149"/>
      <c r="QW241" s="149"/>
      <c r="QX241" s="149"/>
      <c r="QY241" s="149"/>
      <c r="QZ241" s="149"/>
      <c r="RA241" s="149"/>
      <c r="RB241" s="149"/>
      <c r="RC241" s="149"/>
      <c r="RD241" s="149"/>
      <c r="RE241" s="149"/>
      <c r="RF241" s="149"/>
      <c r="RG241" s="149"/>
      <c r="RH241" s="149"/>
      <c r="RI241" s="149"/>
      <c r="RJ241" s="149"/>
      <c r="RK241" s="149"/>
      <c r="RL241" s="149"/>
      <c r="RM241" s="149"/>
      <c r="RN241" s="149"/>
      <c r="RO241" s="149"/>
      <c r="RP241" s="149"/>
      <c r="RQ241" s="149"/>
      <c r="RR241" s="149"/>
      <c r="RS241" s="149"/>
      <c r="RT241" s="149"/>
      <c r="RU241" s="149"/>
      <c r="RV241" s="149"/>
      <c r="RW241" s="149"/>
      <c r="RX241" s="149"/>
      <c r="RY241" s="149"/>
      <c r="RZ241" s="149"/>
      <c r="SA241" s="149"/>
      <c r="SB241" s="149"/>
      <c r="SC241" s="149"/>
      <c r="SD241" s="149"/>
      <c r="SE241" s="149"/>
      <c r="SF241" s="149"/>
      <c r="SG241" s="149"/>
      <c r="SH241" s="149"/>
      <c r="SI241" s="149"/>
      <c r="SJ241" s="149"/>
      <c r="SK241" s="149"/>
      <c r="SL241" s="149"/>
      <c r="SM241" s="149"/>
      <c r="SN241" s="149"/>
      <c r="SO241" s="149"/>
      <c r="SP241" s="149"/>
      <c r="SQ241" s="149"/>
      <c r="SR241" s="149"/>
      <c r="SS241" s="149"/>
      <c r="ST241" s="149"/>
      <c r="SU241" s="149"/>
      <c r="SV241" s="149"/>
      <c r="SW241" s="149"/>
      <c r="SX241" s="149"/>
      <c r="SY241" s="149"/>
      <c r="SZ241" s="149"/>
      <c r="TA241" s="149"/>
      <c r="TB241" s="149"/>
      <c r="TC241" s="149"/>
      <c r="TD241" s="149"/>
      <c r="TE241" s="149"/>
      <c r="TF241" s="149"/>
      <c r="TG241" s="149"/>
      <c r="TH241" s="149"/>
      <c r="TI241" s="149"/>
      <c r="TJ241" s="149"/>
      <c r="TK241" s="149"/>
      <c r="TL241" s="149"/>
      <c r="TM241" s="149"/>
      <c r="TN241" s="149"/>
      <c r="TO241" s="149"/>
      <c r="TP241" s="149"/>
      <c r="TQ241" s="149"/>
      <c r="TR241" s="149"/>
      <c r="TS241" s="149"/>
      <c r="TT241" s="149"/>
      <c r="TU241" s="149"/>
      <c r="TV241" s="149"/>
      <c r="TW241" s="149"/>
      <c r="TX241" s="149"/>
      <c r="TY241" s="149"/>
      <c r="TZ241" s="149"/>
      <c r="UA241" s="149"/>
      <c r="UB241" s="149"/>
      <c r="UC241" s="149"/>
      <c r="UD241" s="149"/>
      <c r="UE241" s="149"/>
      <c r="UF241" s="149"/>
      <c r="UG241" s="149"/>
      <c r="UH241" s="149"/>
      <c r="UI241" s="149"/>
      <c r="UJ241" s="149"/>
      <c r="UK241" s="149"/>
      <c r="UL241" s="149"/>
      <c r="UM241" s="149"/>
      <c r="UN241" s="149"/>
      <c r="UO241" s="149"/>
      <c r="UP241" s="149"/>
      <c r="UQ241" s="149"/>
      <c r="UR241" s="149"/>
      <c r="US241" s="149"/>
      <c r="UT241" s="149"/>
      <c r="UU241" s="149"/>
      <c r="UV241" s="149"/>
      <c r="UW241" s="149"/>
      <c r="UX241" s="149"/>
      <c r="UY241" s="149"/>
      <c r="UZ241" s="149"/>
      <c r="VA241" s="149"/>
      <c r="VB241" s="149"/>
      <c r="VC241" s="149"/>
      <c r="VD241" s="149"/>
      <c r="VE241" s="149"/>
      <c r="VF241" s="149"/>
      <c r="VG241" s="149"/>
      <c r="VH241" s="149"/>
      <c r="VI241" s="149"/>
      <c r="VJ241" s="149"/>
      <c r="VK241" s="149"/>
      <c r="VL241" s="149"/>
      <c r="VM241" s="149"/>
      <c r="VN241" s="149"/>
      <c r="VO241" s="149"/>
      <c r="VP241" s="149"/>
      <c r="VQ241" s="149"/>
      <c r="VR241" s="149"/>
      <c r="VS241" s="149"/>
      <c r="VT241" s="149"/>
      <c r="VU241" s="149"/>
      <c r="VV241" s="149"/>
      <c r="VW241" s="149"/>
      <c r="VX241" s="149"/>
      <c r="VY241" s="149"/>
      <c r="VZ241" s="149"/>
      <c r="WA241" s="149"/>
      <c r="WB241" s="149"/>
      <c r="WC241" s="149"/>
      <c r="WD241" s="149"/>
      <c r="WE241" s="149"/>
      <c r="WF241" s="149"/>
      <c r="WG241" s="149"/>
      <c r="WH241" s="149"/>
      <c r="WI241" s="149"/>
      <c r="WJ241" s="149"/>
      <c r="WK241" s="149"/>
      <c r="WL241" s="149"/>
      <c r="WM241" s="149"/>
      <c r="WN241" s="149"/>
      <c r="WO241" s="149"/>
      <c r="WP241" s="149"/>
      <c r="WQ241" s="149"/>
      <c r="WR241" s="149"/>
      <c r="WS241" s="149"/>
      <c r="WT241" s="149"/>
      <c r="WU241" s="149"/>
      <c r="WV241" s="149"/>
      <c r="WW241" s="149"/>
      <c r="WX241" s="149"/>
      <c r="WY241" s="149"/>
      <c r="WZ241" s="149"/>
      <c r="XA241" s="149"/>
      <c r="XB241" s="149"/>
      <c r="XC241" s="149"/>
      <c r="XD241" s="149"/>
      <c r="XE241" s="149"/>
      <c r="XF241" s="149"/>
      <c r="XG241" s="149"/>
      <c r="XH241" s="149"/>
      <c r="XI241" s="149"/>
      <c r="XJ241" s="149"/>
      <c r="XK241" s="149"/>
      <c r="XL241" s="149"/>
      <c r="XM241" s="149"/>
      <c r="XN241" s="149"/>
      <c r="XO241" s="149"/>
      <c r="XP241" s="149"/>
      <c r="XQ241" s="149"/>
      <c r="XR241" s="149"/>
      <c r="XS241" s="149"/>
      <c r="XT241" s="149"/>
      <c r="XU241" s="149"/>
      <c r="XV241" s="149"/>
      <c r="XW241" s="149"/>
      <c r="XX241" s="149"/>
      <c r="XY241" s="149"/>
      <c r="XZ241" s="149"/>
      <c r="YA241" s="149"/>
      <c r="YB241" s="149"/>
      <c r="YC241" s="149"/>
      <c r="YD241" s="149"/>
      <c r="YE241" s="149"/>
      <c r="YF241" s="149"/>
      <c r="YG241" s="149"/>
      <c r="YH241" s="149"/>
      <c r="YI241" s="149"/>
      <c r="YJ241" s="149"/>
      <c r="YK241" s="149"/>
      <c r="YL241" s="149"/>
      <c r="YM241" s="149"/>
      <c r="YN241" s="149"/>
      <c r="YO241" s="149"/>
      <c r="YP241" s="149"/>
      <c r="YQ241" s="149"/>
      <c r="YR241" s="149"/>
      <c r="YS241" s="149"/>
      <c r="YT241" s="149"/>
      <c r="YU241" s="149"/>
      <c r="YV241" s="149"/>
      <c r="YW241" s="149"/>
      <c r="YX241" s="149"/>
      <c r="YY241" s="149"/>
      <c r="YZ241" s="149"/>
      <c r="ZA241" s="149"/>
      <c r="ZB241" s="149"/>
      <c r="ZC241" s="149"/>
      <c r="ZD241" s="149"/>
      <c r="ZE241" s="149"/>
      <c r="ZF241" s="149"/>
      <c r="ZG241" s="149"/>
      <c r="ZH241" s="149"/>
      <c r="ZI241" s="149"/>
      <c r="ZJ241" s="149"/>
      <c r="ZK241" s="149"/>
      <c r="ZL241" s="149"/>
      <c r="ZM241" s="149"/>
      <c r="ZN241" s="149"/>
      <c r="ZO241" s="149"/>
      <c r="ZP241" s="149"/>
      <c r="ZQ241" s="149"/>
      <c r="ZR241" s="149"/>
      <c r="ZS241" s="149"/>
      <c r="ZT241" s="149"/>
      <c r="ZU241" s="149"/>
      <c r="ZV241" s="149"/>
      <c r="ZW241" s="149"/>
      <c r="ZX241" s="149"/>
      <c r="ZY241" s="149"/>
      <c r="ZZ241" s="149"/>
      <c r="AAA241" s="149"/>
      <c r="AAB241" s="149"/>
      <c r="AAC241" s="149"/>
      <c r="AAD241" s="149"/>
      <c r="AAE241" s="149"/>
      <c r="AAF241" s="149"/>
      <c r="AAG241" s="149"/>
      <c r="AAH241" s="149"/>
      <c r="AAI241" s="149"/>
      <c r="AAJ241" s="149"/>
      <c r="AAK241" s="149"/>
      <c r="AAL241" s="149"/>
      <c r="AAM241" s="149"/>
      <c r="AAN241" s="149"/>
      <c r="AAO241" s="149"/>
      <c r="AAP241" s="149"/>
      <c r="AAQ241" s="149"/>
      <c r="AAR241" s="149"/>
      <c r="AAS241" s="149"/>
      <c r="AAT241" s="149"/>
      <c r="AAU241" s="149"/>
      <c r="AAV241" s="149"/>
      <c r="AAW241" s="149"/>
      <c r="AAX241" s="149"/>
      <c r="AAY241" s="149"/>
      <c r="AAZ241" s="149"/>
      <c r="ABA241" s="149"/>
      <c r="ABB241" s="149"/>
      <c r="ABC241" s="149"/>
      <c r="ABD241" s="149"/>
      <c r="ABE241" s="149"/>
      <c r="ABF241" s="149"/>
      <c r="ABG241" s="149"/>
      <c r="ABH241" s="149"/>
      <c r="ABI241" s="149"/>
      <c r="ABJ241" s="149"/>
      <c r="ABK241" s="149"/>
      <c r="ABL241" s="149"/>
      <c r="ABM241" s="149"/>
      <c r="ABN241" s="149"/>
      <c r="ABO241" s="149"/>
      <c r="ABP241" s="149"/>
      <c r="ABQ241" s="149"/>
      <c r="ABR241" s="149"/>
      <c r="ABS241" s="149"/>
      <c r="ABT241" s="149"/>
      <c r="ABU241" s="149"/>
      <c r="ABV241" s="149"/>
      <c r="ABW241" s="149"/>
      <c r="ABX241" s="149"/>
      <c r="ABY241" s="149"/>
      <c r="ABZ241" s="149"/>
      <c r="ACA241" s="149"/>
      <c r="ACB241" s="149"/>
      <c r="ACC241" s="149"/>
      <c r="ACD241" s="149"/>
      <c r="ACE241" s="149"/>
      <c r="ACF241" s="149"/>
      <c r="ACG241" s="149"/>
      <c r="ACH241" s="149"/>
      <c r="ACI241" s="149"/>
      <c r="ACJ241" s="149"/>
      <c r="ACK241" s="149"/>
      <c r="ACL241" s="149"/>
      <c r="ACM241" s="149"/>
      <c r="ACN241" s="149"/>
      <c r="ACO241" s="149"/>
      <c r="ACP241" s="149"/>
      <c r="ACQ241" s="149"/>
      <c r="ACR241" s="149"/>
      <c r="ACS241" s="149"/>
      <c r="ACT241" s="149"/>
      <c r="ACU241" s="149"/>
      <c r="ACV241" s="149"/>
      <c r="ACW241" s="149"/>
      <c r="ACX241" s="149"/>
      <c r="ACY241" s="149"/>
      <c r="ACZ241" s="149"/>
      <c r="ADA241" s="149"/>
      <c r="ADB241" s="150"/>
      <c r="ADC241" s="150"/>
      <c r="ADD241" s="150"/>
      <c r="ADE241" s="150"/>
      <c r="ADF241" s="150"/>
    </row>
    <row r="242" spans="1:786" s="10" customFormat="1" ht="24" x14ac:dyDescent="0.3">
      <c r="A242" s="60">
        <v>3</v>
      </c>
      <c r="B242" s="123" t="s">
        <v>699</v>
      </c>
      <c r="C242" s="124" t="s">
        <v>700</v>
      </c>
      <c r="D242" s="125" t="s">
        <v>325</v>
      </c>
      <c r="E242" s="125" t="s">
        <v>256</v>
      </c>
      <c r="F242" s="125">
        <v>11</v>
      </c>
      <c r="G242" s="73"/>
      <c r="H242" s="125">
        <v>1</v>
      </c>
      <c r="I242" s="125" t="s">
        <v>45</v>
      </c>
      <c r="J242" s="125" t="s">
        <v>51</v>
      </c>
      <c r="K242" s="126">
        <v>74</v>
      </c>
      <c r="L242" s="127">
        <v>1977</v>
      </c>
      <c r="M242" s="89">
        <v>28184</v>
      </c>
      <c r="N242" s="128"/>
      <c r="O242" s="129"/>
      <c r="P242" s="129"/>
      <c r="Q242" s="78" t="s">
        <v>482</v>
      </c>
      <c r="R242" s="103" t="s">
        <v>701</v>
      </c>
      <c r="S242" s="56"/>
      <c r="T242" s="57" t="str">
        <f t="shared" si="52"/>
        <v>Pb</v>
      </c>
      <c r="U242" s="56"/>
      <c r="V242" s="56"/>
      <c r="W242" s="56"/>
      <c r="X242" s="56"/>
      <c r="Y242" s="56"/>
      <c r="Z242" s="56"/>
      <c r="AA242" s="56"/>
      <c r="AC242" s="58">
        <f t="shared" si="53"/>
        <v>0</v>
      </c>
      <c r="AD242" s="58">
        <f t="shared" si="54"/>
        <v>0</v>
      </c>
      <c r="AE242" s="58">
        <f t="shared" si="55"/>
        <v>0</v>
      </c>
      <c r="AF242" s="58">
        <f t="shared" si="56"/>
        <v>0</v>
      </c>
      <c r="AG242" s="59"/>
      <c r="AH242" s="59">
        <f t="shared" si="57"/>
        <v>0</v>
      </c>
      <c r="AI242" s="59">
        <f t="shared" si="58"/>
        <v>0</v>
      </c>
      <c r="AJ242" s="59">
        <f t="shared" si="59"/>
        <v>0</v>
      </c>
    </row>
    <row r="243" spans="1:786" s="10" customFormat="1" ht="15.6" x14ac:dyDescent="0.3">
      <c r="A243" s="60">
        <v>3</v>
      </c>
      <c r="B243" s="123" t="s">
        <v>702</v>
      </c>
      <c r="C243" s="124" t="s">
        <v>149</v>
      </c>
      <c r="D243" s="125" t="s">
        <v>117</v>
      </c>
      <c r="E243" s="125" t="s">
        <v>135</v>
      </c>
      <c r="F243" s="125">
        <v>21</v>
      </c>
      <c r="G243" s="73"/>
      <c r="H243" s="125">
        <v>1</v>
      </c>
      <c r="I243" s="125" t="s">
        <v>45</v>
      </c>
      <c r="J243" s="125" t="s">
        <v>46</v>
      </c>
      <c r="K243" s="126">
        <v>59</v>
      </c>
      <c r="L243" s="127">
        <v>1977</v>
      </c>
      <c r="M243" s="84">
        <v>28157</v>
      </c>
      <c r="N243" s="128">
        <v>30000</v>
      </c>
      <c r="O243" s="129"/>
      <c r="P243" s="129"/>
      <c r="Q243" s="78" t="s">
        <v>415</v>
      </c>
      <c r="R243" s="103" t="s">
        <v>703</v>
      </c>
      <c r="S243" s="56" t="s">
        <v>704</v>
      </c>
      <c r="T243" s="57" t="str">
        <f t="shared" si="52"/>
        <v>U</v>
      </c>
      <c r="U243" s="56"/>
      <c r="V243" s="56"/>
      <c r="W243" s="56"/>
      <c r="X243" s="56"/>
      <c r="Y243" s="56">
        <v>1958</v>
      </c>
      <c r="Z243" s="56"/>
      <c r="AA243" s="56" t="s">
        <v>149</v>
      </c>
      <c r="AC243" s="58">
        <f t="shared" si="53"/>
        <v>1.5817337172376815E-2</v>
      </c>
      <c r="AD243" s="58">
        <f t="shared" si="54"/>
        <v>0</v>
      </c>
      <c r="AE243" s="58">
        <f t="shared" si="55"/>
        <v>0</v>
      </c>
      <c r="AF243" s="58">
        <f t="shared" si="56"/>
        <v>1.5817337172376815E-2</v>
      </c>
      <c r="AG243" s="59"/>
      <c r="AH243" s="59">
        <f t="shared" si="57"/>
        <v>0</v>
      </c>
      <c r="AI243" s="59">
        <f t="shared" si="58"/>
        <v>0</v>
      </c>
      <c r="AJ243" s="59">
        <f t="shared" si="59"/>
        <v>1.5817337172376815E-2</v>
      </c>
    </row>
    <row r="244" spans="1:786" s="10" customFormat="1" ht="24" x14ac:dyDescent="0.3">
      <c r="A244" s="60">
        <v>3</v>
      </c>
      <c r="B244" s="123" t="s">
        <v>705</v>
      </c>
      <c r="C244" s="124" t="s">
        <v>149</v>
      </c>
      <c r="D244" s="125"/>
      <c r="E244" s="125"/>
      <c r="F244" s="125"/>
      <c r="G244" s="73"/>
      <c r="H244" s="125">
        <v>1</v>
      </c>
      <c r="I244" s="125" t="s">
        <v>45</v>
      </c>
      <c r="J244" s="125" t="s">
        <v>75</v>
      </c>
      <c r="K244" s="126">
        <v>180</v>
      </c>
      <c r="L244" s="127">
        <v>1977</v>
      </c>
      <c r="M244" s="146">
        <v>1977</v>
      </c>
      <c r="N244" s="128">
        <v>8700</v>
      </c>
      <c r="O244" s="129"/>
      <c r="P244" s="129"/>
      <c r="Q244" s="78" t="s">
        <v>482</v>
      </c>
      <c r="R244" s="79" t="s">
        <v>706</v>
      </c>
      <c r="S244" s="130" t="s">
        <v>323</v>
      </c>
      <c r="T244" s="57" t="str">
        <f t="shared" si="52"/>
        <v>U</v>
      </c>
      <c r="U244" s="56"/>
      <c r="V244" s="56"/>
      <c r="W244" s="56"/>
      <c r="X244" s="56"/>
      <c r="Y244" s="56"/>
      <c r="Z244" s="56"/>
      <c r="AA244" s="56"/>
      <c r="AC244" s="58">
        <f t="shared" si="53"/>
        <v>4.5870277799892759E-3</v>
      </c>
      <c r="AD244" s="58">
        <f t="shared" si="54"/>
        <v>0</v>
      </c>
      <c r="AE244" s="58">
        <f t="shared" si="55"/>
        <v>0</v>
      </c>
      <c r="AF244" s="58">
        <f t="shared" si="56"/>
        <v>4.5870277799892759E-3</v>
      </c>
      <c r="AG244" s="59"/>
      <c r="AH244" s="59">
        <f t="shared" si="57"/>
        <v>0</v>
      </c>
      <c r="AI244" s="59">
        <f t="shared" si="58"/>
        <v>0</v>
      </c>
      <c r="AJ244" s="59">
        <f t="shared" si="59"/>
        <v>4.5870277799892759E-3</v>
      </c>
    </row>
    <row r="245" spans="1:786" s="10" customFormat="1" ht="36" x14ac:dyDescent="0.3">
      <c r="A245" s="60">
        <v>3</v>
      </c>
      <c r="B245" s="123" t="s">
        <v>707</v>
      </c>
      <c r="C245" s="124" t="s">
        <v>708</v>
      </c>
      <c r="D245" s="125" t="s">
        <v>117</v>
      </c>
      <c r="E245" s="125" t="s">
        <v>135</v>
      </c>
      <c r="F245" s="125">
        <v>9</v>
      </c>
      <c r="G245" s="73"/>
      <c r="H245" s="125">
        <v>1</v>
      </c>
      <c r="I245" s="125" t="s">
        <v>45</v>
      </c>
      <c r="J245" s="125" t="s">
        <v>75</v>
      </c>
      <c r="K245" s="126">
        <v>96</v>
      </c>
      <c r="L245" s="127">
        <v>1977</v>
      </c>
      <c r="M245" s="146">
        <v>1977</v>
      </c>
      <c r="N245" s="128"/>
      <c r="O245" s="129"/>
      <c r="P245" s="129"/>
      <c r="Q245" s="78" t="s">
        <v>482</v>
      </c>
      <c r="R245" s="103" t="s">
        <v>709</v>
      </c>
      <c r="S245" s="56"/>
      <c r="T245" s="57" t="str">
        <f t="shared" si="52"/>
        <v>REE</v>
      </c>
      <c r="U245" s="56"/>
      <c r="V245" s="56"/>
      <c r="W245" s="56"/>
      <c r="X245" s="56"/>
      <c r="Y245" s="56"/>
      <c r="Z245" s="56"/>
      <c r="AA245" s="56"/>
      <c r="AC245" s="58">
        <f t="shared" si="53"/>
        <v>0</v>
      </c>
      <c r="AD245" s="58">
        <f t="shared" si="54"/>
        <v>0</v>
      </c>
      <c r="AE245" s="58">
        <f t="shared" si="55"/>
        <v>0</v>
      </c>
      <c r="AF245" s="58">
        <f t="shared" si="56"/>
        <v>0</v>
      </c>
      <c r="AG245" s="59"/>
      <c r="AH245" s="59">
        <f t="shared" si="57"/>
        <v>0</v>
      </c>
      <c r="AI245" s="59">
        <f t="shared" si="58"/>
        <v>0</v>
      </c>
      <c r="AJ245" s="59">
        <f t="shared" si="59"/>
        <v>0</v>
      </c>
    </row>
    <row r="246" spans="1:786" s="10" customFormat="1" ht="24" x14ac:dyDescent="0.3">
      <c r="A246" s="60">
        <v>3</v>
      </c>
      <c r="B246" s="123" t="s">
        <v>710</v>
      </c>
      <c r="C246" s="124" t="s">
        <v>332</v>
      </c>
      <c r="D246" s="125" t="s">
        <v>274</v>
      </c>
      <c r="E246" s="125" t="s">
        <v>256</v>
      </c>
      <c r="F246" s="125">
        <v>6</v>
      </c>
      <c r="G246" s="73"/>
      <c r="H246" s="125">
        <v>2</v>
      </c>
      <c r="I246" s="125" t="s">
        <v>45</v>
      </c>
      <c r="J246" s="125" t="s">
        <v>159</v>
      </c>
      <c r="K246" s="126">
        <v>162</v>
      </c>
      <c r="L246" s="127">
        <v>1977</v>
      </c>
      <c r="M246" s="146">
        <v>1977</v>
      </c>
      <c r="N246" s="128"/>
      <c r="O246" s="129"/>
      <c r="P246" s="129"/>
      <c r="Q246" s="78" t="s">
        <v>482</v>
      </c>
      <c r="R246" s="103" t="s">
        <v>711</v>
      </c>
      <c r="S246" s="130" t="s">
        <v>323</v>
      </c>
      <c r="T246" s="57" t="str">
        <f t="shared" si="52"/>
        <v>Limestone</v>
      </c>
      <c r="U246" s="56"/>
      <c r="V246" s="56"/>
      <c r="W246" s="56"/>
      <c r="X246" s="56"/>
      <c r="Y246" s="56"/>
      <c r="Z246" s="56"/>
      <c r="AA246" s="56"/>
      <c r="AC246" s="58">
        <f t="shared" si="53"/>
        <v>0</v>
      </c>
      <c r="AD246" s="58">
        <f t="shared" si="54"/>
        <v>0</v>
      </c>
      <c r="AE246" s="58">
        <f t="shared" si="55"/>
        <v>0</v>
      </c>
      <c r="AF246" s="58">
        <f t="shared" si="56"/>
        <v>0</v>
      </c>
      <c r="AG246" s="59"/>
      <c r="AH246" s="59">
        <f t="shared" si="57"/>
        <v>0</v>
      </c>
      <c r="AI246" s="59">
        <f t="shared" si="58"/>
        <v>0</v>
      </c>
      <c r="AJ246" s="59">
        <f t="shared" si="59"/>
        <v>0</v>
      </c>
    </row>
    <row r="247" spans="1:786" s="10" customFormat="1" ht="15.6" x14ac:dyDescent="0.3">
      <c r="A247" s="60">
        <v>3</v>
      </c>
      <c r="B247" s="123" t="s">
        <v>712</v>
      </c>
      <c r="C247" s="124" t="s">
        <v>149</v>
      </c>
      <c r="D247" s="125" t="s">
        <v>325</v>
      </c>
      <c r="E247" s="125" t="s">
        <v>256</v>
      </c>
      <c r="F247" s="125">
        <v>9</v>
      </c>
      <c r="G247" s="73"/>
      <c r="H247" s="125">
        <v>1</v>
      </c>
      <c r="I247" s="125" t="s">
        <v>45</v>
      </c>
      <c r="J247" s="125" t="s">
        <v>159</v>
      </c>
      <c r="K247" s="126">
        <v>64</v>
      </c>
      <c r="L247" s="127">
        <v>1976</v>
      </c>
      <c r="M247" s="84">
        <v>27851</v>
      </c>
      <c r="N247" s="128"/>
      <c r="O247" s="129"/>
      <c r="P247" s="129"/>
      <c r="Q247" s="78" t="s">
        <v>482</v>
      </c>
      <c r="R247" s="103" t="s">
        <v>713</v>
      </c>
      <c r="S247" s="56"/>
      <c r="T247" s="57" t="str">
        <f t="shared" si="52"/>
        <v>U</v>
      </c>
      <c r="U247" s="56"/>
      <c r="V247" s="56"/>
      <c r="W247" s="56"/>
      <c r="X247" s="56"/>
      <c r="Y247" s="56"/>
      <c r="Z247" s="56"/>
      <c r="AA247" s="56"/>
      <c r="AC247" s="58">
        <f t="shared" si="53"/>
        <v>0</v>
      </c>
      <c r="AD247" s="58">
        <f t="shared" si="54"/>
        <v>0</v>
      </c>
      <c r="AE247" s="58">
        <f t="shared" si="55"/>
        <v>0</v>
      </c>
      <c r="AF247" s="58">
        <f t="shared" si="56"/>
        <v>0</v>
      </c>
      <c r="AG247" s="59"/>
      <c r="AH247" s="59">
        <f t="shared" si="57"/>
        <v>0</v>
      </c>
      <c r="AI247" s="59">
        <f t="shared" si="58"/>
        <v>0</v>
      </c>
      <c r="AJ247" s="59">
        <f t="shared" si="59"/>
        <v>0</v>
      </c>
    </row>
    <row r="248" spans="1:786" s="10" customFormat="1" ht="23.4" customHeight="1" x14ac:dyDescent="0.3">
      <c r="A248" s="63">
        <v>2</v>
      </c>
      <c r="B248" s="123" t="s">
        <v>714</v>
      </c>
      <c r="C248" s="124" t="s">
        <v>267</v>
      </c>
      <c r="D248" s="125" t="s">
        <v>117</v>
      </c>
      <c r="E248" s="125" t="s">
        <v>135</v>
      </c>
      <c r="F248" s="125">
        <v>25</v>
      </c>
      <c r="G248" s="73">
        <v>1000000</v>
      </c>
      <c r="H248" s="125">
        <v>1</v>
      </c>
      <c r="I248" s="125" t="s">
        <v>45</v>
      </c>
      <c r="J248" s="125" t="s">
        <v>75</v>
      </c>
      <c r="K248" s="126">
        <v>184</v>
      </c>
      <c r="L248" s="127">
        <v>1976</v>
      </c>
      <c r="M248" s="84">
        <v>27820</v>
      </c>
      <c r="N248" s="128">
        <v>300000</v>
      </c>
      <c r="O248" s="129"/>
      <c r="P248" s="129"/>
      <c r="Q248" s="78" t="s">
        <v>415</v>
      </c>
      <c r="R248" s="103" t="s">
        <v>715</v>
      </c>
      <c r="S248" s="56"/>
      <c r="T248" s="57" t="str">
        <f t="shared" si="52"/>
        <v>Pb Zn</v>
      </c>
      <c r="U248" s="56"/>
      <c r="V248" s="56"/>
      <c r="W248" s="56"/>
      <c r="X248" s="56"/>
      <c r="Y248" s="56"/>
      <c r="Z248" s="56"/>
      <c r="AA248" s="56"/>
      <c r="AC248" s="58">
        <f t="shared" si="53"/>
        <v>0.15817337172376814</v>
      </c>
      <c r="AD248" s="58">
        <f t="shared" si="54"/>
        <v>0</v>
      </c>
      <c r="AE248" s="58">
        <f t="shared" si="55"/>
        <v>0</v>
      </c>
      <c r="AF248" s="58">
        <f t="shared" si="56"/>
        <v>0.15817337172376814</v>
      </c>
      <c r="AG248" s="59"/>
      <c r="AH248" s="59">
        <f t="shared" si="57"/>
        <v>0</v>
      </c>
      <c r="AI248" s="59">
        <f t="shared" si="58"/>
        <v>0.15817337172376814</v>
      </c>
      <c r="AJ248" s="59">
        <f t="shared" si="59"/>
        <v>0</v>
      </c>
    </row>
    <row r="249" spans="1:786" s="10" customFormat="1" ht="36" x14ac:dyDescent="0.3">
      <c r="A249" s="60">
        <v>3</v>
      </c>
      <c r="B249" s="123" t="s">
        <v>716</v>
      </c>
      <c r="C249" s="124" t="s">
        <v>55</v>
      </c>
      <c r="D249" s="125" t="s">
        <v>117</v>
      </c>
      <c r="E249" s="125"/>
      <c r="F249" s="125">
        <v>37</v>
      </c>
      <c r="G249" s="73"/>
      <c r="H249" s="125">
        <v>2</v>
      </c>
      <c r="I249" s="125" t="s">
        <v>45</v>
      </c>
      <c r="J249" s="125" t="s">
        <v>303</v>
      </c>
      <c r="K249" s="126">
        <v>36</v>
      </c>
      <c r="L249" s="127">
        <v>1976</v>
      </c>
      <c r="M249" s="146">
        <v>1976</v>
      </c>
      <c r="N249" s="128"/>
      <c r="O249" s="129"/>
      <c r="P249" s="129"/>
      <c r="Q249" s="78" t="s">
        <v>482</v>
      </c>
      <c r="R249" s="103" t="s">
        <v>717</v>
      </c>
      <c r="S249" s="56"/>
      <c r="T249" s="57" t="str">
        <f t="shared" si="52"/>
        <v>Fe</v>
      </c>
      <c r="U249" s="56"/>
      <c r="V249" s="56"/>
      <c r="W249" s="56"/>
      <c r="X249" s="56"/>
      <c r="Y249" s="56"/>
      <c r="Z249" s="56"/>
      <c r="AA249" s="56"/>
      <c r="AC249" s="58">
        <f t="shared" si="53"/>
        <v>0</v>
      </c>
      <c r="AD249" s="58">
        <f t="shared" si="54"/>
        <v>0</v>
      </c>
      <c r="AE249" s="58">
        <f t="shared" si="55"/>
        <v>0</v>
      </c>
      <c r="AF249" s="58">
        <f t="shared" si="56"/>
        <v>0</v>
      </c>
      <c r="AG249" s="59"/>
      <c r="AH249" s="59">
        <f t="shared" si="57"/>
        <v>0</v>
      </c>
      <c r="AI249" s="59">
        <f t="shared" si="58"/>
        <v>0</v>
      </c>
      <c r="AJ249" s="59">
        <f t="shared" si="59"/>
        <v>0</v>
      </c>
    </row>
    <row r="250" spans="1:786" s="10" customFormat="1" ht="24" x14ac:dyDescent="0.3">
      <c r="A250" s="60">
        <v>3</v>
      </c>
      <c r="B250" s="123" t="s">
        <v>718</v>
      </c>
      <c r="C250" s="124" t="s">
        <v>180</v>
      </c>
      <c r="D250" s="125" t="s">
        <v>255</v>
      </c>
      <c r="E250" s="125" t="s">
        <v>256</v>
      </c>
      <c r="F250" s="125">
        <v>34</v>
      </c>
      <c r="G250" s="73"/>
      <c r="H250" s="125">
        <v>2</v>
      </c>
      <c r="I250" s="125" t="s">
        <v>45</v>
      </c>
      <c r="J250" s="125" t="s">
        <v>75</v>
      </c>
      <c r="K250" s="126">
        <v>149</v>
      </c>
      <c r="L250" s="127">
        <v>1976</v>
      </c>
      <c r="M250" s="146">
        <v>1976</v>
      </c>
      <c r="N250" s="128"/>
      <c r="O250" s="129"/>
      <c r="P250" s="129"/>
      <c r="Q250" s="78" t="s">
        <v>482</v>
      </c>
      <c r="R250" s="103" t="s">
        <v>719</v>
      </c>
      <c r="S250" s="130" t="s">
        <v>323</v>
      </c>
      <c r="T250" s="57" t="str">
        <f t="shared" si="52"/>
        <v>P</v>
      </c>
      <c r="U250" s="56"/>
      <c r="V250" s="56"/>
      <c r="W250" s="56"/>
      <c r="X250" s="56"/>
      <c r="Y250" s="56"/>
      <c r="Z250" s="56"/>
      <c r="AA250" s="56"/>
      <c r="AC250" s="58">
        <f t="shared" si="53"/>
        <v>0</v>
      </c>
      <c r="AD250" s="58">
        <f t="shared" si="54"/>
        <v>0</v>
      </c>
      <c r="AE250" s="58">
        <f t="shared" si="55"/>
        <v>0</v>
      </c>
      <c r="AF250" s="58">
        <f t="shared" si="56"/>
        <v>0</v>
      </c>
      <c r="AG250" s="59"/>
      <c r="AH250" s="59">
        <f t="shared" si="57"/>
        <v>0</v>
      </c>
      <c r="AI250" s="59">
        <f t="shared" si="58"/>
        <v>0</v>
      </c>
      <c r="AJ250" s="59">
        <f t="shared" si="59"/>
        <v>0</v>
      </c>
    </row>
    <row r="251" spans="1:786" s="10" customFormat="1" ht="24" x14ac:dyDescent="0.3">
      <c r="A251" s="60">
        <v>3</v>
      </c>
      <c r="B251" s="123" t="s">
        <v>720</v>
      </c>
      <c r="C251" s="124" t="s">
        <v>721</v>
      </c>
      <c r="D251" s="125" t="s">
        <v>274</v>
      </c>
      <c r="E251" s="125" t="s">
        <v>256</v>
      </c>
      <c r="F251" s="125">
        <v>21</v>
      </c>
      <c r="G251" s="73"/>
      <c r="H251" s="125">
        <v>2</v>
      </c>
      <c r="I251" s="125" t="s">
        <v>45</v>
      </c>
      <c r="J251" s="125" t="s">
        <v>75</v>
      </c>
      <c r="K251" s="126">
        <v>18</v>
      </c>
      <c r="L251" s="127">
        <v>1975</v>
      </c>
      <c r="M251" s="84">
        <v>27638</v>
      </c>
      <c r="N251" s="128"/>
      <c r="O251" s="129"/>
      <c r="P251" s="129"/>
      <c r="Q251" s="78" t="s">
        <v>482</v>
      </c>
      <c r="R251" s="103" t="s">
        <v>722</v>
      </c>
      <c r="S251" s="56"/>
      <c r="T251" s="57" t="str">
        <f t="shared" si="52"/>
        <v>Barite</v>
      </c>
      <c r="U251" s="56"/>
      <c r="V251" s="56"/>
      <c r="W251" s="56"/>
      <c r="X251" s="56"/>
      <c r="Y251" s="56"/>
      <c r="Z251" s="56"/>
      <c r="AA251" s="56"/>
      <c r="AC251" s="58">
        <f t="shared" si="53"/>
        <v>0</v>
      </c>
      <c r="AD251" s="58">
        <f t="shared" si="54"/>
        <v>0</v>
      </c>
      <c r="AE251" s="58">
        <f t="shared" si="55"/>
        <v>0</v>
      </c>
      <c r="AF251" s="58">
        <f t="shared" si="56"/>
        <v>0</v>
      </c>
      <c r="AG251" s="59"/>
      <c r="AH251" s="59">
        <f t="shared" si="57"/>
        <v>0</v>
      </c>
      <c r="AI251" s="59">
        <f t="shared" si="58"/>
        <v>0</v>
      </c>
      <c r="AJ251" s="59">
        <f t="shared" si="59"/>
        <v>0</v>
      </c>
    </row>
    <row r="252" spans="1:786" s="10" customFormat="1" ht="15.6" x14ac:dyDescent="0.3">
      <c r="A252" s="63">
        <v>2</v>
      </c>
      <c r="B252" s="123" t="s">
        <v>723</v>
      </c>
      <c r="C252" s="124" t="s">
        <v>145</v>
      </c>
      <c r="D252" s="125"/>
      <c r="E252" s="125"/>
      <c r="F252" s="125"/>
      <c r="G252" s="73"/>
      <c r="H252" s="125">
        <v>1</v>
      </c>
      <c r="I252" s="125" t="s">
        <v>45</v>
      </c>
      <c r="J252" s="125" t="s">
        <v>149</v>
      </c>
      <c r="K252" s="126" t="s">
        <v>42</v>
      </c>
      <c r="L252" s="127">
        <v>1975</v>
      </c>
      <c r="M252" s="84">
        <v>27546</v>
      </c>
      <c r="N252" s="128">
        <v>72500</v>
      </c>
      <c r="O252" s="129"/>
      <c r="P252" s="129"/>
      <c r="Q252" s="78" t="s">
        <v>109</v>
      </c>
      <c r="R252" s="103" t="s">
        <v>724</v>
      </c>
      <c r="S252" s="56"/>
      <c r="T252" s="57" t="str">
        <f t="shared" si="52"/>
        <v>Au Ag</v>
      </c>
      <c r="U252" s="56"/>
      <c r="V252" s="56"/>
      <c r="W252" s="56"/>
      <c r="X252" s="56"/>
      <c r="Y252" s="56"/>
      <c r="Z252" s="56"/>
      <c r="AA252" s="56"/>
      <c r="AC252" s="58">
        <f t="shared" si="53"/>
        <v>3.8225231499910632E-2</v>
      </c>
      <c r="AD252" s="58">
        <f t="shared" si="54"/>
        <v>0</v>
      </c>
      <c r="AE252" s="58">
        <f t="shared" si="55"/>
        <v>0</v>
      </c>
      <c r="AF252" s="58">
        <f t="shared" si="56"/>
        <v>3.8225231499910632E-2</v>
      </c>
      <c r="AG252" s="59"/>
      <c r="AH252" s="59">
        <f t="shared" si="57"/>
        <v>0</v>
      </c>
      <c r="AI252" s="59">
        <f t="shared" si="58"/>
        <v>3.8225231499910632E-2</v>
      </c>
      <c r="AJ252" s="59">
        <f t="shared" si="59"/>
        <v>0</v>
      </c>
    </row>
    <row r="253" spans="1:786" s="10" customFormat="1" ht="24" x14ac:dyDescent="0.3">
      <c r="A253" s="63">
        <v>2</v>
      </c>
      <c r="B253" s="123" t="s">
        <v>725</v>
      </c>
      <c r="C253" s="124" t="s">
        <v>267</v>
      </c>
      <c r="D253" s="125" t="s">
        <v>117</v>
      </c>
      <c r="E253" s="125" t="s">
        <v>135</v>
      </c>
      <c r="F253" s="125">
        <v>40</v>
      </c>
      <c r="G253" s="73">
        <v>3000000</v>
      </c>
      <c r="H253" s="125">
        <v>1</v>
      </c>
      <c r="I253" s="125" t="s">
        <v>45</v>
      </c>
      <c r="J253" s="125" t="s">
        <v>46</v>
      </c>
      <c r="K253" s="126">
        <v>219</v>
      </c>
      <c r="L253" s="127">
        <v>1975</v>
      </c>
      <c r="M253" s="84">
        <v>27485</v>
      </c>
      <c r="N253" s="128">
        <v>250000</v>
      </c>
      <c r="O253" s="129">
        <v>20</v>
      </c>
      <c r="P253" s="129"/>
      <c r="Q253" s="78" t="s">
        <v>482</v>
      </c>
      <c r="R253" s="103" t="s">
        <v>726</v>
      </c>
      <c r="S253" s="56"/>
      <c r="T253" s="57" t="str">
        <f t="shared" si="52"/>
        <v>Pb Zn</v>
      </c>
      <c r="U253" s="56"/>
      <c r="V253" s="56"/>
      <c r="W253" s="56"/>
      <c r="X253" s="56"/>
      <c r="Y253" s="56"/>
      <c r="Z253" s="56"/>
      <c r="AA253" s="56"/>
      <c r="AC253" s="58">
        <f t="shared" si="53"/>
        <v>0.1318111431031401</v>
      </c>
      <c r="AD253" s="58">
        <f t="shared" si="54"/>
        <v>0.51282051282051277</v>
      </c>
      <c r="AE253" s="58">
        <f t="shared" si="55"/>
        <v>0</v>
      </c>
      <c r="AF253" s="58">
        <f t="shared" si="56"/>
        <v>0.6446316559236529</v>
      </c>
      <c r="AG253" s="59"/>
      <c r="AH253" s="59">
        <f t="shared" si="57"/>
        <v>0</v>
      </c>
      <c r="AI253" s="59">
        <f t="shared" si="58"/>
        <v>0.6446316559236529</v>
      </c>
      <c r="AJ253" s="59">
        <f t="shared" si="59"/>
        <v>0</v>
      </c>
    </row>
    <row r="254" spans="1:786" s="10" customFormat="1" ht="24" x14ac:dyDescent="0.3">
      <c r="A254" s="60">
        <v>3</v>
      </c>
      <c r="B254" s="123" t="s">
        <v>727</v>
      </c>
      <c r="C254" s="124" t="s">
        <v>156</v>
      </c>
      <c r="D254" s="125"/>
      <c r="E254" s="125"/>
      <c r="F254" s="125">
        <v>10</v>
      </c>
      <c r="G254" s="73"/>
      <c r="H254" s="125">
        <v>1</v>
      </c>
      <c r="I254" s="125" t="s">
        <v>45</v>
      </c>
      <c r="J254" s="125" t="s">
        <v>46</v>
      </c>
      <c r="K254" s="126">
        <v>22</v>
      </c>
      <c r="L254" s="127">
        <v>1975</v>
      </c>
      <c r="M254" s="84">
        <v>27426</v>
      </c>
      <c r="N254" s="128"/>
      <c r="O254" s="129"/>
      <c r="P254" s="129"/>
      <c r="Q254" s="78" t="s">
        <v>482</v>
      </c>
      <c r="R254" s="103" t="s">
        <v>728</v>
      </c>
      <c r="S254" s="56" t="s">
        <v>729</v>
      </c>
      <c r="T254" s="57" t="str">
        <f t="shared" si="52"/>
        <v>Cu Au</v>
      </c>
      <c r="U254" s="56">
        <v>127</v>
      </c>
      <c r="V254" s="56">
        <v>2.42</v>
      </c>
      <c r="W254" s="56">
        <v>1.1200000000000001</v>
      </c>
      <c r="X254" s="56">
        <v>3.3183447694868353</v>
      </c>
      <c r="Y254" s="56">
        <v>1979</v>
      </c>
      <c r="Z254" s="56"/>
      <c r="AA254" s="56" t="s">
        <v>228</v>
      </c>
      <c r="AC254" s="58">
        <f t="shared" si="53"/>
        <v>0</v>
      </c>
      <c r="AD254" s="58">
        <f t="shared" si="54"/>
        <v>0</v>
      </c>
      <c r="AE254" s="58">
        <f t="shared" si="55"/>
        <v>0</v>
      </c>
      <c r="AF254" s="58">
        <f t="shared" si="56"/>
        <v>0</v>
      </c>
      <c r="AG254" s="59"/>
      <c r="AH254" s="59">
        <f t="shared" si="57"/>
        <v>0</v>
      </c>
      <c r="AI254" s="59">
        <f t="shared" si="58"/>
        <v>0</v>
      </c>
      <c r="AJ254" s="59">
        <f t="shared" si="59"/>
        <v>0</v>
      </c>
    </row>
    <row r="255" spans="1:786" s="10" customFormat="1" ht="24" x14ac:dyDescent="0.3">
      <c r="A255" s="63">
        <v>2</v>
      </c>
      <c r="B255" s="123" t="s">
        <v>730</v>
      </c>
      <c r="C255" s="124" t="s">
        <v>267</v>
      </c>
      <c r="D255" s="125" t="s">
        <v>117</v>
      </c>
      <c r="E255" s="125" t="s">
        <v>135</v>
      </c>
      <c r="F255" s="125">
        <v>18</v>
      </c>
      <c r="G255" s="73">
        <v>750000</v>
      </c>
      <c r="H255" s="125">
        <v>1</v>
      </c>
      <c r="I255" s="125" t="s">
        <v>81</v>
      </c>
      <c r="J255" s="125" t="s">
        <v>51</v>
      </c>
      <c r="K255" s="126">
        <v>79</v>
      </c>
      <c r="L255" s="127">
        <v>1975</v>
      </c>
      <c r="M255" s="146">
        <v>1975</v>
      </c>
      <c r="N255" s="128">
        <v>150000</v>
      </c>
      <c r="O255" s="129">
        <v>24</v>
      </c>
      <c r="P255" s="129"/>
      <c r="Q255" s="78" t="s">
        <v>482</v>
      </c>
      <c r="R255" s="103" t="s">
        <v>731</v>
      </c>
      <c r="S255" s="56" t="s">
        <v>318</v>
      </c>
      <c r="T255" s="57" t="str">
        <f t="shared" si="52"/>
        <v>Pb Zn</v>
      </c>
      <c r="U255" s="56"/>
      <c r="V255" s="56"/>
      <c r="W255" s="56"/>
      <c r="X255" s="56"/>
      <c r="Y255" s="56"/>
      <c r="Z255" s="56"/>
      <c r="AA255" s="56" t="s">
        <v>732</v>
      </c>
      <c r="AC255" s="58">
        <f t="shared" si="53"/>
        <v>7.9086685861884068E-2</v>
      </c>
      <c r="AD255" s="58">
        <f t="shared" si="54"/>
        <v>0.61538461538461542</v>
      </c>
      <c r="AE255" s="58">
        <f t="shared" si="55"/>
        <v>0</v>
      </c>
      <c r="AF255" s="58">
        <f t="shared" si="56"/>
        <v>0.69447130124649947</v>
      </c>
      <c r="AG255" s="59"/>
      <c r="AH255" s="59">
        <f t="shared" si="57"/>
        <v>0</v>
      </c>
      <c r="AI255" s="59">
        <f t="shared" si="58"/>
        <v>0.69447130124649947</v>
      </c>
      <c r="AJ255" s="59">
        <f t="shared" si="59"/>
        <v>0</v>
      </c>
    </row>
    <row r="256" spans="1:786" s="10" customFormat="1" ht="24" x14ac:dyDescent="0.3">
      <c r="A256" s="60">
        <v>3</v>
      </c>
      <c r="B256" s="123" t="s">
        <v>733</v>
      </c>
      <c r="C256" s="124" t="s">
        <v>721</v>
      </c>
      <c r="D256" s="125" t="s">
        <v>274</v>
      </c>
      <c r="E256" s="125" t="s">
        <v>256</v>
      </c>
      <c r="F256" s="125">
        <v>15</v>
      </c>
      <c r="G256" s="73"/>
      <c r="H256" s="125">
        <v>1</v>
      </c>
      <c r="I256" s="125" t="s">
        <v>45</v>
      </c>
      <c r="J256" s="125" t="s">
        <v>159</v>
      </c>
      <c r="K256" s="126">
        <v>40</v>
      </c>
      <c r="L256" s="127">
        <v>1975</v>
      </c>
      <c r="M256" s="146">
        <v>1975</v>
      </c>
      <c r="N256" s="128"/>
      <c r="O256" s="129"/>
      <c r="P256" s="129"/>
      <c r="Q256" s="78" t="s">
        <v>482</v>
      </c>
      <c r="R256" s="103" t="s">
        <v>734</v>
      </c>
      <c r="S256" s="56"/>
      <c r="T256" s="57" t="str">
        <f t="shared" si="52"/>
        <v>Barite</v>
      </c>
      <c r="U256" s="56"/>
      <c r="V256" s="56"/>
      <c r="W256" s="56"/>
      <c r="X256" s="56"/>
      <c r="Y256" s="56"/>
      <c r="Z256" s="56"/>
      <c r="AA256" s="56"/>
      <c r="AC256" s="58">
        <f t="shared" si="53"/>
        <v>0</v>
      </c>
      <c r="AD256" s="58">
        <f t="shared" si="54"/>
        <v>0</v>
      </c>
      <c r="AE256" s="58">
        <f t="shared" si="55"/>
        <v>0</v>
      </c>
      <c r="AF256" s="58">
        <f t="shared" si="56"/>
        <v>0</v>
      </c>
      <c r="AG256" s="59"/>
      <c r="AH256" s="59">
        <f t="shared" si="57"/>
        <v>0</v>
      </c>
      <c r="AI256" s="59">
        <f t="shared" si="58"/>
        <v>0</v>
      </c>
      <c r="AJ256" s="59">
        <f t="shared" si="59"/>
        <v>0</v>
      </c>
    </row>
    <row r="257" spans="1:781" s="10" customFormat="1" ht="15.6" x14ac:dyDescent="0.3">
      <c r="A257" s="60">
        <v>3</v>
      </c>
      <c r="B257" s="123" t="s">
        <v>735</v>
      </c>
      <c r="C257" s="124" t="s">
        <v>116</v>
      </c>
      <c r="D257" s="125"/>
      <c r="E257" s="125"/>
      <c r="F257" s="125"/>
      <c r="G257" s="73"/>
      <c r="H257" s="125">
        <v>1</v>
      </c>
      <c r="I257" s="125" t="s">
        <v>81</v>
      </c>
      <c r="J257" s="125" t="s">
        <v>149</v>
      </c>
      <c r="K257" s="126">
        <v>65</v>
      </c>
      <c r="L257" s="127">
        <v>1975</v>
      </c>
      <c r="M257" s="146">
        <v>1975</v>
      </c>
      <c r="N257" s="128"/>
      <c r="O257" s="129"/>
      <c r="P257" s="129"/>
      <c r="Q257" s="78" t="s">
        <v>482</v>
      </c>
      <c r="R257" s="103" t="s">
        <v>736</v>
      </c>
      <c r="S257" s="56"/>
      <c r="T257" s="57" t="str">
        <f t="shared" si="52"/>
        <v>Mo</v>
      </c>
      <c r="U257" s="56"/>
      <c r="V257" s="56"/>
      <c r="W257" s="56"/>
      <c r="X257" s="56"/>
      <c r="Y257" s="56"/>
      <c r="Z257" s="56"/>
      <c r="AA257" s="56"/>
      <c r="AC257" s="58">
        <f t="shared" si="53"/>
        <v>0</v>
      </c>
      <c r="AD257" s="58">
        <f t="shared" si="54"/>
        <v>0</v>
      </c>
      <c r="AE257" s="58">
        <f t="shared" si="55"/>
        <v>0</v>
      </c>
      <c r="AF257" s="58">
        <f t="shared" si="56"/>
        <v>0</v>
      </c>
      <c r="AG257" s="59"/>
      <c r="AH257" s="59">
        <f t="shared" si="57"/>
        <v>0</v>
      </c>
      <c r="AI257" s="59">
        <f t="shared" si="58"/>
        <v>0</v>
      </c>
      <c r="AJ257" s="59">
        <f t="shared" si="59"/>
        <v>0</v>
      </c>
    </row>
    <row r="258" spans="1:781" s="10" customFormat="1" ht="15.6" x14ac:dyDescent="0.3">
      <c r="A258" s="66">
        <v>4</v>
      </c>
      <c r="B258" s="123" t="s">
        <v>737</v>
      </c>
      <c r="C258" s="124" t="s">
        <v>267</v>
      </c>
      <c r="D258" s="125" t="s">
        <v>325</v>
      </c>
      <c r="E258" s="125" t="s">
        <v>738</v>
      </c>
      <c r="F258" s="125">
        <v>30</v>
      </c>
      <c r="G258" s="73"/>
      <c r="H258" s="125">
        <v>2</v>
      </c>
      <c r="I258" s="125" t="s">
        <v>45</v>
      </c>
      <c r="J258" s="125" t="s">
        <v>159</v>
      </c>
      <c r="K258" s="126">
        <v>186</v>
      </c>
      <c r="L258" s="127">
        <v>1975</v>
      </c>
      <c r="M258" s="146">
        <v>1975</v>
      </c>
      <c r="N258" s="128"/>
      <c r="O258" s="129"/>
      <c r="P258" s="129"/>
      <c r="Q258" s="78" t="s">
        <v>482</v>
      </c>
      <c r="R258" s="103" t="s">
        <v>739</v>
      </c>
      <c r="S258" s="56" t="s">
        <v>396</v>
      </c>
      <c r="T258" s="57" t="str">
        <f t="shared" si="52"/>
        <v>Pb Zn</v>
      </c>
      <c r="U258" s="56">
        <v>40</v>
      </c>
      <c r="V258" s="56">
        <v>1.1100000000000001</v>
      </c>
      <c r="W258" s="56">
        <v>0.93</v>
      </c>
      <c r="X258" s="56">
        <v>5.0224804125971065</v>
      </c>
      <c r="Y258" s="56">
        <v>1956</v>
      </c>
      <c r="Z258" s="56"/>
      <c r="AA258" s="56" t="s">
        <v>740</v>
      </c>
      <c r="AC258" s="58">
        <f t="shared" si="53"/>
        <v>0</v>
      </c>
      <c r="AD258" s="58">
        <f t="shared" si="54"/>
        <v>0</v>
      </c>
      <c r="AE258" s="58">
        <f t="shared" si="55"/>
        <v>0</v>
      </c>
      <c r="AF258" s="58">
        <f t="shared" si="56"/>
        <v>0</v>
      </c>
      <c r="AG258" s="59"/>
      <c r="AH258" s="59">
        <f t="shared" si="57"/>
        <v>0</v>
      </c>
      <c r="AI258" s="59">
        <f t="shared" si="58"/>
        <v>0</v>
      </c>
      <c r="AJ258" s="59">
        <f t="shared" si="59"/>
        <v>0</v>
      </c>
    </row>
    <row r="259" spans="1:781" s="10" customFormat="1" ht="15.6" x14ac:dyDescent="0.3">
      <c r="A259" s="66">
        <v>4</v>
      </c>
      <c r="B259" s="123" t="s">
        <v>741</v>
      </c>
      <c r="C259" s="124" t="s">
        <v>742</v>
      </c>
      <c r="D259" s="125" t="s">
        <v>117</v>
      </c>
      <c r="E259" s="125" t="s">
        <v>135</v>
      </c>
      <c r="F259" s="125">
        <v>12</v>
      </c>
      <c r="G259" s="73"/>
      <c r="H259" s="125">
        <v>3</v>
      </c>
      <c r="I259" s="125" t="s">
        <v>149</v>
      </c>
      <c r="J259" s="125" t="s">
        <v>149</v>
      </c>
      <c r="K259" s="126">
        <v>92</v>
      </c>
      <c r="L259" s="127">
        <v>1975</v>
      </c>
      <c r="M259" s="146">
        <v>1975</v>
      </c>
      <c r="N259" s="128"/>
      <c r="O259" s="129"/>
      <c r="P259" s="129"/>
      <c r="Q259" s="78" t="s">
        <v>482</v>
      </c>
      <c r="R259" s="103" t="s">
        <v>743</v>
      </c>
      <c r="S259" s="130" t="s">
        <v>323</v>
      </c>
      <c r="T259" s="57" t="str">
        <f t="shared" si="52"/>
        <v>K</v>
      </c>
      <c r="U259" s="56"/>
      <c r="V259" s="56"/>
      <c r="W259" s="56"/>
      <c r="X259" s="56"/>
      <c r="Y259" s="56"/>
      <c r="Z259" s="56"/>
      <c r="AA259" s="56"/>
      <c r="AC259" s="58">
        <f t="shared" si="53"/>
        <v>0</v>
      </c>
      <c r="AD259" s="58">
        <f t="shared" si="54"/>
        <v>0</v>
      </c>
      <c r="AE259" s="58">
        <f t="shared" si="55"/>
        <v>0</v>
      </c>
      <c r="AF259" s="58">
        <f t="shared" si="56"/>
        <v>0</v>
      </c>
      <c r="AG259" s="59"/>
      <c r="AH259" s="59">
        <f t="shared" si="57"/>
        <v>0</v>
      </c>
      <c r="AI259" s="59">
        <f t="shared" si="58"/>
        <v>0</v>
      </c>
      <c r="AJ259" s="59">
        <f t="shared" si="59"/>
        <v>0</v>
      </c>
    </row>
    <row r="260" spans="1:781" s="10" customFormat="1" ht="24" x14ac:dyDescent="0.3">
      <c r="A260" s="66">
        <v>4</v>
      </c>
      <c r="B260" s="123" t="s">
        <v>744</v>
      </c>
      <c r="C260" s="124" t="s">
        <v>745</v>
      </c>
      <c r="D260" s="125" t="s">
        <v>325</v>
      </c>
      <c r="E260" s="125" t="s">
        <v>256</v>
      </c>
      <c r="F260" s="125">
        <v>18</v>
      </c>
      <c r="G260" s="73"/>
      <c r="H260" s="125">
        <v>3</v>
      </c>
      <c r="I260" s="125" t="s">
        <v>149</v>
      </c>
      <c r="J260" s="125" t="s">
        <v>149</v>
      </c>
      <c r="K260" s="126">
        <v>161</v>
      </c>
      <c r="L260" s="127">
        <v>1975</v>
      </c>
      <c r="M260" s="146">
        <v>1975</v>
      </c>
      <c r="N260" s="128"/>
      <c r="O260" s="129"/>
      <c r="P260" s="129"/>
      <c r="Q260" s="78" t="s">
        <v>482</v>
      </c>
      <c r="R260" s="103" t="s">
        <v>746</v>
      </c>
      <c r="S260" s="56" t="s">
        <v>323</v>
      </c>
      <c r="T260" s="57" t="str">
        <f t="shared" si="52"/>
        <v>Trona</v>
      </c>
      <c r="U260" s="56"/>
      <c r="V260" s="56"/>
      <c r="W260" s="56"/>
      <c r="X260" s="56"/>
      <c r="Y260" s="56"/>
      <c r="Z260" s="56"/>
      <c r="AA260" s="56"/>
      <c r="AC260" s="58">
        <f t="shared" si="53"/>
        <v>0</v>
      </c>
      <c r="AD260" s="58">
        <f t="shared" si="54"/>
        <v>0</v>
      </c>
      <c r="AE260" s="58">
        <f t="shared" si="55"/>
        <v>0</v>
      </c>
      <c r="AF260" s="58">
        <f t="shared" si="56"/>
        <v>0</v>
      </c>
      <c r="AG260" s="59"/>
      <c r="AH260" s="59">
        <f t="shared" si="57"/>
        <v>0</v>
      </c>
      <c r="AI260" s="59">
        <f t="shared" si="58"/>
        <v>0</v>
      </c>
      <c r="AJ260" s="59">
        <f t="shared" si="59"/>
        <v>0</v>
      </c>
    </row>
    <row r="261" spans="1:781" s="10" customFormat="1" ht="36" customHeight="1" x14ac:dyDescent="0.3">
      <c r="A261" s="82">
        <v>1</v>
      </c>
      <c r="B261" s="123" t="s">
        <v>747</v>
      </c>
      <c r="C261" s="124" t="s">
        <v>748</v>
      </c>
      <c r="D261" s="125" t="s">
        <v>117</v>
      </c>
      <c r="E261" s="125" t="s">
        <v>135</v>
      </c>
      <c r="F261" s="125">
        <v>20</v>
      </c>
      <c r="G261" s="73">
        <v>13000000</v>
      </c>
      <c r="H261" s="125">
        <v>1</v>
      </c>
      <c r="I261" s="125" t="s">
        <v>45</v>
      </c>
      <c r="J261" s="125" t="s">
        <v>260</v>
      </c>
      <c r="K261" s="126">
        <v>7</v>
      </c>
      <c r="L261" s="127">
        <v>1974</v>
      </c>
      <c r="M261" s="89">
        <v>27344</v>
      </c>
      <c r="N261" s="128">
        <v>3000000</v>
      </c>
      <c r="O261" s="129">
        <v>45</v>
      </c>
      <c r="P261" s="129">
        <v>12</v>
      </c>
      <c r="Q261" s="78" t="s">
        <v>749</v>
      </c>
      <c r="R261" s="103" t="s">
        <v>750</v>
      </c>
      <c r="S261" s="56" t="s">
        <v>454</v>
      </c>
      <c r="T261" s="57" t="str">
        <f t="shared" si="52"/>
        <v>Pt</v>
      </c>
      <c r="U261" s="56"/>
      <c r="V261" s="56"/>
      <c r="W261" s="56"/>
      <c r="X261" s="56"/>
      <c r="Y261" s="56"/>
      <c r="Z261" s="56"/>
      <c r="AA261" s="56"/>
      <c r="AC261" s="58">
        <f t="shared" si="53"/>
        <v>1.5817337172376813</v>
      </c>
      <c r="AD261" s="58">
        <f t="shared" si="54"/>
        <v>1.1538461538461537</v>
      </c>
      <c r="AE261" s="58">
        <f t="shared" si="55"/>
        <v>0.8571428571428571</v>
      </c>
      <c r="AF261" s="58">
        <f t="shared" si="56"/>
        <v>3.592722728226692</v>
      </c>
      <c r="AG261" s="59"/>
      <c r="AH261" s="59">
        <f t="shared" si="57"/>
        <v>3.592722728226692</v>
      </c>
      <c r="AI261" s="59">
        <f t="shared" si="58"/>
        <v>0</v>
      </c>
      <c r="AJ261" s="59">
        <f t="shared" si="59"/>
        <v>0</v>
      </c>
    </row>
    <row r="262" spans="1:781" s="10" customFormat="1" ht="15.6" x14ac:dyDescent="0.3">
      <c r="A262" s="60">
        <v>3</v>
      </c>
      <c r="B262" s="123" t="s">
        <v>751</v>
      </c>
      <c r="C262" s="124" t="s">
        <v>70</v>
      </c>
      <c r="D262" s="125"/>
      <c r="E262" s="125"/>
      <c r="F262" s="125">
        <v>12</v>
      </c>
      <c r="G262" s="73"/>
      <c r="H262" s="125">
        <v>1</v>
      </c>
      <c r="I262" s="125" t="s">
        <v>81</v>
      </c>
      <c r="J262" s="125" t="s">
        <v>149</v>
      </c>
      <c r="K262" s="126">
        <v>50</v>
      </c>
      <c r="L262" s="127">
        <v>1974</v>
      </c>
      <c r="M262" s="84">
        <v>27334</v>
      </c>
      <c r="N262" s="128"/>
      <c r="O262" s="129"/>
      <c r="P262" s="129"/>
      <c r="Q262" s="78" t="s">
        <v>482</v>
      </c>
      <c r="R262" s="103"/>
      <c r="S262" s="56"/>
      <c r="T262" s="57" t="str">
        <f t="shared" si="52"/>
        <v>Au</v>
      </c>
      <c r="U262" s="56"/>
      <c r="V262" s="56"/>
      <c r="W262" s="56"/>
      <c r="X262" s="56"/>
      <c r="Y262" s="56"/>
      <c r="Z262" s="56"/>
      <c r="AA262" s="56"/>
      <c r="AC262" s="58">
        <f t="shared" si="53"/>
        <v>0</v>
      </c>
      <c r="AD262" s="58">
        <f t="shared" si="54"/>
        <v>0</v>
      </c>
      <c r="AE262" s="58">
        <f t="shared" si="55"/>
        <v>0</v>
      </c>
      <c r="AF262" s="58">
        <f t="shared" si="56"/>
        <v>0</v>
      </c>
      <c r="AG262" s="59"/>
      <c r="AH262" s="59">
        <f t="shared" si="57"/>
        <v>0</v>
      </c>
      <c r="AI262" s="59">
        <f t="shared" si="58"/>
        <v>0</v>
      </c>
      <c r="AJ262" s="59">
        <f t="shared" si="59"/>
        <v>0</v>
      </c>
    </row>
    <row r="263" spans="1:781" s="10" customFormat="1" ht="24" x14ac:dyDescent="0.3">
      <c r="A263" s="60">
        <v>3</v>
      </c>
      <c r="B263" s="123" t="s">
        <v>752</v>
      </c>
      <c r="C263" s="124" t="s">
        <v>753</v>
      </c>
      <c r="D263" s="125" t="s">
        <v>117</v>
      </c>
      <c r="E263" s="125" t="s">
        <v>302</v>
      </c>
      <c r="F263" s="125">
        <v>18</v>
      </c>
      <c r="G263" s="73">
        <v>300000</v>
      </c>
      <c r="H263" s="125">
        <v>1</v>
      </c>
      <c r="I263" s="125" t="s">
        <v>45</v>
      </c>
      <c r="J263" s="125" t="s">
        <v>75</v>
      </c>
      <c r="K263" s="126">
        <v>37</v>
      </c>
      <c r="L263" s="127">
        <v>1974</v>
      </c>
      <c r="M263" s="84">
        <v>27181</v>
      </c>
      <c r="N263" s="128">
        <v>38000</v>
      </c>
      <c r="O263" s="129">
        <v>0.03</v>
      </c>
      <c r="P263" s="129"/>
      <c r="Q263" s="78" t="s">
        <v>482</v>
      </c>
      <c r="R263" s="103" t="s">
        <v>754</v>
      </c>
      <c r="S263" s="56"/>
      <c r="T263" s="57" t="str">
        <f t="shared" si="52"/>
        <v>Mica</v>
      </c>
      <c r="U263" s="56"/>
      <c r="V263" s="56"/>
      <c r="W263" s="56"/>
      <c r="X263" s="56"/>
      <c r="Y263" s="56"/>
      <c r="Z263" s="56"/>
      <c r="AA263" s="56"/>
      <c r="AC263" s="58">
        <f t="shared" si="53"/>
        <v>2.0035293751677296E-2</v>
      </c>
      <c r="AD263" s="58">
        <f t="shared" si="54"/>
        <v>7.6923076923076923E-4</v>
      </c>
      <c r="AE263" s="58">
        <f t="shared" si="55"/>
        <v>0</v>
      </c>
      <c r="AF263" s="58">
        <f t="shared" si="56"/>
        <v>2.0804524520908065E-2</v>
      </c>
      <c r="AG263" s="59"/>
      <c r="AH263" s="59">
        <f t="shared" si="57"/>
        <v>0</v>
      </c>
      <c r="AI263" s="59">
        <f t="shared" si="58"/>
        <v>0</v>
      </c>
      <c r="AJ263" s="59">
        <f t="shared" si="59"/>
        <v>2.0804524520908065E-2</v>
      </c>
    </row>
    <row r="264" spans="1:781" s="10" customFormat="1" ht="24" x14ac:dyDescent="0.3">
      <c r="A264" s="60">
        <v>3</v>
      </c>
      <c r="B264" s="123" t="s">
        <v>562</v>
      </c>
      <c r="C264" s="124" t="s">
        <v>755</v>
      </c>
      <c r="D264" s="125" t="s">
        <v>255</v>
      </c>
      <c r="E264" s="125" t="s">
        <v>256</v>
      </c>
      <c r="F264" s="125">
        <v>9</v>
      </c>
      <c r="G264" s="73">
        <v>37000</v>
      </c>
      <c r="H264" s="125">
        <v>1</v>
      </c>
      <c r="I264" s="125" t="s">
        <v>45</v>
      </c>
      <c r="J264" s="125" t="s">
        <v>51</v>
      </c>
      <c r="K264" s="126">
        <v>109</v>
      </c>
      <c r="L264" s="127">
        <v>1974</v>
      </c>
      <c r="M264" s="89">
        <v>27045</v>
      </c>
      <c r="N264" s="128">
        <f>6000+7600</f>
        <v>13600</v>
      </c>
      <c r="O264" s="129"/>
      <c r="P264" s="129"/>
      <c r="Q264" s="78" t="s">
        <v>482</v>
      </c>
      <c r="R264" s="103" t="s">
        <v>756</v>
      </c>
      <c r="S264" s="56"/>
      <c r="T264" s="57" t="str">
        <f t="shared" si="52"/>
        <v>Ag</v>
      </c>
      <c r="U264" s="56"/>
      <c r="V264" s="56"/>
      <c r="W264" s="56"/>
      <c r="X264" s="56"/>
      <c r="Y264" s="56"/>
      <c r="Z264" s="56"/>
      <c r="AA264" s="56"/>
      <c r="AC264" s="58">
        <f t="shared" si="53"/>
        <v>7.170526184810822E-3</v>
      </c>
      <c r="AD264" s="58">
        <f t="shared" si="54"/>
        <v>0</v>
      </c>
      <c r="AE264" s="58">
        <f t="shared" si="55"/>
        <v>0</v>
      </c>
      <c r="AF264" s="58">
        <f t="shared" si="56"/>
        <v>7.170526184810822E-3</v>
      </c>
      <c r="AG264" s="59"/>
      <c r="AH264" s="59">
        <f t="shared" si="57"/>
        <v>0</v>
      </c>
      <c r="AI264" s="59">
        <f t="shared" si="58"/>
        <v>0</v>
      </c>
      <c r="AJ264" s="59">
        <f t="shared" si="59"/>
        <v>7.170526184810822E-3</v>
      </c>
    </row>
    <row r="265" spans="1:781" s="10" customFormat="1" ht="60" x14ac:dyDescent="0.3">
      <c r="A265" s="60">
        <v>3</v>
      </c>
      <c r="B265" s="123" t="s">
        <v>757</v>
      </c>
      <c r="C265" s="124" t="s">
        <v>563</v>
      </c>
      <c r="D265" s="125" t="s">
        <v>117</v>
      </c>
      <c r="E265" s="125" t="s">
        <v>158</v>
      </c>
      <c r="F265" s="125">
        <v>9</v>
      </c>
      <c r="G265" s="73"/>
      <c r="H265" s="125">
        <v>1</v>
      </c>
      <c r="I265" s="125" t="s">
        <v>45</v>
      </c>
      <c r="J265" s="125" t="s">
        <v>51</v>
      </c>
      <c r="K265" s="126">
        <v>49</v>
      </c>
      <c r="L265" s="127">
        <v>1974</v>
      </c>
      <c r="M265" s="89">
        <v>27044</v>
      </c>
      <c r="N265" s="128">
        <v>3800</v>
      </c>
      <c r="O265" s="129">
        <v>0.61</v>
      </c>
      <c r="P265" s="129"/>
      <c r="Q265" s="78" t="s">
        <v>467</v>
      </c>
      <c r="R265" s="103" t="s">
        <v>758</v>
      </c>
      <c r="S265" s="56"/>
      <c r="T265" s="57" t="str">
        <f t="shared" si="52"/>
        <v>Ag Pb</v>
      </c>
      <c r="U265" s="56"/>
      <c r="V265" s="56"/>
      <c r="W265" s="56"/>
      <c r="X265" s="56"/>
      <c r="Y265" s="56"/>
      <c r="Z265" s="56"/>
      <c r="AA265" s="56"/>
      <c r="AC265" s="58">
        <f t="shared" si="53"/>
        <v>2.0035293751677298E-3</v>
      </c>
      <c r="AD265" s="58">
        <f t="shared" si="54"/>
        <v>1.5641025641025642E-2</v>
      </c>
      <c r="AE265" s="58">
        <f t="shared" si="55"/>
        <v>0</v>
      </c>
      <c r="AF265" s="58">
        <f t="shared" si="56"/>
        <v>1.7644555016193372E-2</v>
      </c>
      <c r="AG265" s="59"/>
      <c r="AH265" s="59">
        <f t="shared" si="57"/>
        <v>0</v>
      </c>
      <c r="AI265" s="59">
        <f t="shared" si="58"/>
        <v>0</v>
      </c>
      <c r="AJ265" s="59">
        <f t="shared" si="59"/>
        <v>1.7644555016193372E-2</v>
      </c>
    </row>
    <row r="266" spans="1:781" s="10" customFormat="1" ht="15.6" x14ac:dyDescent="0.3">
      <c r="A266" s="60">
        <v>3</v>
      </c>
      <c r="B266" s="123" t="s">
        <v>759</v>
      </c>
      <c r="C266" s="124" t="s">
        <v>563</v>
      </c>
      <c r="D266" s="125" t="s">
        <v>117</v>
      </c>
      <c r="E266" s="125" t="s">
        <v>480</v>
      </c>
      <c r="F266" s="125">
        <v>9</v>
      </c>
      <c r="G266" s="73"/>
      <c r="H266" s="125">
        <v>1</v>
      </c>
      <c r="I266" s="125" t="s">
        <v>45</v>
      </c>
      <c r="J266" s="125" t="s">
        <v>260</v>
      </c>
      <c r="K266" s="126">
        <v>10</v>
      </c>
      <c r="L266" s="127">
        <v>1974</v>
      </c>
      <c r="M266" s="146">
        <v>1974</v>
      </c>
      <c r="N266" s="128"/>
      <c r="O266" s="129"/>
      <c r="P266" s="129"/>
      <c r="Q266" s="78" t="s">
        <v>482</v>
      </c>
      <c r="R266" s="103" t="s">
        <v>760</v>
      </c>
      <c r="S266" s="130" t="s">
        <v>323</v>
      </c>
      <c r="T266" s="57" t="str">
        <f t="shared" si="52"/>
        <v>Ag Pb</v>
      </c>
      <c r="U266" s="56"/>
      <c r="V266" s="56"/>
      <c r="W266" s="56"/>
      <c r="X266" s="56"/>
      <c r="Y266" s="56"/>
      <c r="Z266" s="56"/>
      <c r="AA266" s="56"/>
      <c r="AC266" s="58">
        <f t="shared" si="53"/>
        <v>0</v>
      </c>
      <c r="AD266" s="58">
        <f t="shared" si="54"/>
        <v>0</v>
      </c>
      <c r="AE266" s="58">
        <f t="shared" si="55"/>
        <v>0</v>
      </c>
      <c r="AF266" s="58">
        <f t="shared" si="56"/>
        <v>0</v>
      </c>
      <c r="AG266" s="59"/>
      <c r="AH266" s="59">
        <f t="shared" si="57"/>
        <v>0</v>
      </c>
      <c r="AI266" s="59">
        <f t="shared" si="58"/>
        <v>0</v>
      </c>
      <c r="AJ266" s="59">
        <f t="shared" si="59"/>
        <v>0</v>
      </c>
    </row>
    <row r="267" spans="1:781" s="10" customFormat="1" ht="24" x14ac:dyDescent="0.3">
      <c r="A267" s="60">
        <v>3</v>
      </c>
      <c r="B267" s="123" t="s">
        <v>761</v>
      </c>
      <c r="C267" s="124" t="s">
        <v>681</v>
      </c>
      <c r="D267" s="125" t="s">
        <v>117</v>
      </c>
      <c r="E267" s="125" t="s">
        <v>135</v>
      </c>
      <c r="F267" s="125">
        <v>61</v>
      </c>
      <c r="G267" s="73"/>
      <c r="H267" s="125">
        <v>2</v>
      </c>
      <c r="I267" s="125" t="s">
        <v>45</v>
      </c>
      <c r="J267" s="125" t="s">
        <v>75</v>
      </c>
      <c r="K267" s="126">
        <v>47</v>
      </c>
      <c r="L267" s="127">
        <v>1974</v>
      </c>
      <c r="M267" s="146">
        <v>1974</v>
      </c>
      <c r="N267" s="128"/>
      <c r="O267" s="129"/>
      <c r="P267" s="129"/>
      <c r="Q267" s="78" t="s">
        <v>482</v>
      </c>
      <c r="R267" s="103" t="s">
        <v>762</v>
      </c>
      <c r="S267" s="56"/>
      <c r="T267" s="57" t="str">
        <f t="shared" si="52"/>
        <v>Oil Sands</v>
      </c>
      <c r="U267" s="56"/>
      <c r="V267" s="56"/>
      <c r="W267" s="56"/>
      <c r="X267" s="56"/>
      <c r="Y267" s="56"/>
      <c r="Z267" s="56"/>
      <c r="AA267" s="56"/>
      <c r="AC267" s="58">
        <f t="shared" si="53"/>
        <v>0</v>
      </c>
      <c r="AD267" s="58">
        <f t="shared" si="54"/>
        <v>0</v>
      </c>
      <c r="AE267" s="58">
        <f t="shared" si="55"/>
        <v>0</v>
      </c>
      <c r="AF267" s="58">
        <f t="shared" si="56"/>
        <v>0</v>
      </c>
      <c r="AG267" s="59"/>
      <c r="AH267" s="59">
        <f t="shared" si="57"/>
        <v>0</v>
      </c>
      <c r="AI267" s="59">
        <f t="shared" si="58"/>
        <v>0</v>
      </c>
      <c r="AJ267" s="59">
        <f t="shared" si="59"/>
        <v>0</v>
      </c>
    </row>
    <row r="268" spans="1:781" s="10" customFormat="1" ht="24" x14ac:dyDescent="0.3">
      <c r="A268" s="60">
        <v>3</v>
      </c>
      <c r="B268" s="123" t="s">
        <v>763</v>
      </c>
      <c r="C268" s="124" t="s">
        <v>652</v>
      </c>
      <c r="D268" s="125" t="s">
        <v>117</v>
      </c>
      <c r="E268" s="125" t="s">
        <v>135</v>
      </c>
      <c r="F268" s="125">
        <v>20</v>
      </c>
      <c r="G268" s="73"/>
      <c r="H268" s="125">
        <v>2</v>
      </c>
      <c r="I268" s="125" t="s">
        <v>45</v>
      </c>
      <c r="J268" s="125" t="s">
        <v>159</v>
      </c>
      <c r="K268" s="126">
        <v>153</v>
      </c>
      <c r="L268" s="127">
        <v>1974</v>
      </c>
      <c r="M268" s="146">
        <v>1974</v>
      </c>
      <c r="N268" s="128"/>
      <c r="O268" s="129"/>
      <c r="P268" s="129"/>
      <c r="Q268" s="78" t="s">
        <v>482</v>
      </c>
      <c r="R268" s="103" t="s">
        <v>764</v>
      </c>
      <c r="S268" s="56"/>
      <c r="T268" s="57" t="str">
        <f t="shared" si="52"/>
        <v>Gypsum</v>
      </c>
      <c r="U268" s="56"/>
      <c r="V268" s="56"/>
      <c r="W268" s="56"/>
      <c r="X268" s="56"/>
      <c r="Y268" s="56"/>
      <c r="Z268" s="56"/>
      <c r="AA268" s="56"/>
      <c r="AC268" s="58">
        <f t="shared" si="53"/>
        <v>0</v>
      </c>
      <c r="AD268" s="58">
        <f t="shared" si="54"/>
        <v>0</v>
      </c>
      <c r="AE268" s="58">
        <f t="shared" si="55"/>
        <v>0</v>
      </c>
      <c r="AF268" s="58">
        <f t="shared" si="56"/>
        <v>0</v>
      </c>
      <c r="AG268" s="59"/>
      <c r="AH268" s="59">
        <f t="shared" si="57"/>
        <v>0</v>
      </c>
      <c r="AI268" s="59">
        <f t="shared" si="58"/>
        <v>0</v>
      </c>
      <c r="AJ268" s="59">
        <f t="shared" si="59"/>
        <v>0</v>
      </c>
    </row>
    <row r="269" spans="1:781" s="10" customFormat="1" ht="24" x14ac:dyDescent="0.3">
      <c r="A269" s="60">
        <v>3</v>
      </c>
      <c r="B269" s="123" t="s">
        <v>765</v>
      </c>
      <c r="C269" s="124" t="s">
        <v>97</v>
      </c>
      <c r="D269" s="125" t="s">
        <v>117</v>
      </c>
      <c r="E269" s="125" t="s">
        <v>135</v>
      </c>
      <c r="F269" s="125">
        <v>46</v>
      </c>
      <c r="G269" s="73"/>
      <c r="H269" s="125">
        <v>1</v>
      </c>
      <c r="I269" s="125" t="s">
        <v>45</v>
      </c>
      <c r="J269" s="125" t="s">
        <v>51</v>
      </c>
      <c r="K269" s="126">
        <v>159</v>
      </c>
      <c r="L269" s="127">
        <v>1974</v>
      </c>
      <c r="M269" s="146">
        <v>1974</v>
      </c>
      <c r="N269" s="128"/>
      <c r="O269" s="129"/>
      <c r="P269" s="129"/>
      <c r="Q269" s="78" t="s">
        <v>482</v>
      </c>
      <c r="R269" s="103" t="s">
        <v>766</v>
      </c>
      <c r="S269" s="56"/>
      <c r="T269" s="57" t="str">
        <f t="shared" si="52"/>
        <v>Cu</v>
      </c>
      <c r="U269" s="56"/>
      <c r="V269" s="56"/>
      <c r="W269" s="56"/>
      <c r="X269" s="56"/>
      <c r="Y269" s="56"/>
      <c r="Z269" s="56"/>
      <c r="AA269" s="56"/>
      <c r="AC269" s="58">
        <f t="shared" si="53"/>
        <v>0</v>
      </c>
      <c r="AD269" s="58">
        <f t="shared" si="54"/>
        <v>0</v>
      </c>
      <c r="AE269" s="58">
        <f t="shared" si="55"/>
        <v>0</v>
      </c>
      <c r="AF269" s="58">
        <f t="shared" si="56"/>
        <v>0</v>
      </c>
      <c r="AG269" s="59"/>
      <c r="AH269" s="59">
        <f t="shared" si="57"/>
        <v>0</v>
      </c>
      <c r="AI269" s="59">
        <f t="shared" si="58"/>
        <v>0</v>
      </c>
      <c r="AJ269" s="59">
        <f t="shared" si="59"/>
        <v>0</v>
      </c>
    </row>
    <row r="270" spans="1:781" s="10" customFormat="1" ht="24" x14ac:dyDescent="0.3">
      <c r="A270" s="60">
        <v>3</v>
      </c>
      <c r="B270" s="123" t="s">
        <v>767</v>
      </c>
      <c r="C270" s="124" t="s">
        <v>97</v>
      </c>
      <c r="D270" s="125" t="s">
        <v>117</v>
      </c>
      <c r="E270" s="125" t="s">
        <v>135</v>
      </c>
      <c r="F270" s="125">
        <v>52</v>
      </c>
      <c r="G270" s="73"/>
      <c r="H270" s="125">
        <v>2</v>
      </c>
      <c r="I270" s="125" t="s">
        <v>45</v>
      </c>
      <c r="J270" s="125" t="s">
        <v>75</v>
      </c>
      <c r="K270" s="126">
        <v>101</v>
      </c>
      <c r="L270" s="127">
        <v>1973</v>
      </c>
      <c r="M270" s="89">
        <v>26700</v>
      </c>
      <c r="N270" s="128"/>
      <c r="O270" s="129"/>
      <c r="P270" s="129"/>
      <c r="Q270" s="78" t="s">
        <v>482</v>
      </c>
      <c r="R270" s="103" t="s">
        <v>768</v>
      </c>
      <c r="S270" s="56" t="s">
        <v>227</v>
      </c>
      <c r="T270" s="57" t="str">
        <f t="shared" si="52"/>
        <v>Cu</v>
      </c>
      <c r="U270" s="56">
        <v>3200</v>
      </c>
      <c r="V270" s="56">
        <v>0.49</v>
      </c>
      <c r="W270" s="56"/>
      <c r="X270" s="56">
        <v>0.66999999999999993</v>
      </c>
      <c r="Y270" s="56">
        <v>1911</v>
      </c>
      <c r="Z270" s="56">
        <v>32</v>
      </c>
      <c r="AA270" s="56" t="s">
        <v>228</v>
      </c>
      <c r="AC270" s="58">
        <f t="shared" si="53"/>
        <v>0</v>
      </c>
      <c r="AD270" s="58">
        <f t="shared" si="54"/>
        <v>0</v>
      </c>
      <c r="AE270" s="58">
        <f t="shared" si="55"/>
        <v>0</v>
      </c>
      <c r="AF270" s="58">
        <f t="shared" si="56"/>
        <v>0</v>
      </c>
      <c r="AG270" s="59"/>
      <c r="AH270" s="59">
        <f t="shared" si="57"/>
        <v>0</v>
      </c>
      <c r="AI270" s="59">
        <f t="shared" si="58"/>
        <v>0</v>
      </c>
      <c r="AJ270" s="59">
        <f t="shared" si="59"/>
        <v>0</v>
      </c>
    </row>
    <row r="271" spans="1:781" s="10" customFormat="1" ht="60" x14ac:dyDescent="0.3">
      <c r="A271" s="63">
        <v>2</v>
      </c>
      <c r="B271" s="123" t="s">
        <v>769</v>
      </c>
      <c r="C271" s="124" t="s">
        <v>97</v>
      </c>
      <c r="D271" s="125" t="s">
        <v>117</v>
      </c>
      <c r="E271" s="125" t="s">
        <v>256</v>
      </c>
      <c r="F271" s="125">
        <v>43</v>
      </c>
      <c r="G271" s="73">
        <v>500000</v>
      </c>
      <c r="H271" s="125">
        <v>1</v>
      </c>
      <c r="I271" s="125" t="s">
        <v>45</v>
      </c>
      <c r="J271" s="125" t="s">
        <v>75</v>
      </c>
      <c r="K271" s="126">
        <v>169</v>
      </c>
      <c r="L271" s="127">
        <v>1973</v>
      </c>
      <c r="M271" s="146">
        <v>1973</v>
      </c>
      <c r="N271" s="128">
        <v>170000</v>
      </c>
      <c r="O271" s="129">
        <v>25</v>
      </c>
      <c r="P271" s="129"/>
      <c r="Q271" s="78" t="s">
        <v>421</v>
      </c>
      <c r="R271" s="103" t="s">
        <v>770</v>
      </c>
      <c r="S271" s="130"/>
      <c r="T271" s="57" t="str">
        <f t="shared" si="52"/>
        <v>Cu</v>
      </c>
      <c r="U271" s="130"/>
      <c r="V271" s="130"/>
      <c r="W271" s="130"/>
      <c r="X271" s="130"/>
      <c r="Y271" s="130"/>
      <c r="Z271" s="130"/>
      <c r="AA271" s="130"/>
      <c r="AB271" s="131"/>
      <c r="AC271" s="58">
        <f t="shared" si="53"/>
        <v>8.9631577310135269E-2</v>
      </c>
      <c r="AD271" s="58">
        <f t="shared" si="54"/>
        <v>0.64102564102564108</v>
      </c>
      <c r="AE271" s="58">
        <f t="shared" si="55"/>
        <v>0</v>
      </c>
      <c r="AF271" s="58">
        <f t="shared" si="56"/>
        <v>0.73065721833577635</v>
      </c>
      <c r="AG271" s="59"/>
      <c r="AH271" s="59">
        <f t="shared" si="57"/>
        <v>0</v>
      </c>
      <c r="AI271" s="59">
        <f t="shared" si="58"/>
        <v>0.73065721833577635</v>
      </c>
      <c r="AJ271" s="59">
        <f t="shared" si="59"/>
        <v>0</v>
      </c>
      <c r="AK271" s="132"/>
      <c r="AL271" s="132"/>
      <c r="AM271" s="132"/>
      <c r="AN271" s="132"/>
      <c r="AO271" s="132"/>
      <c r="AP271" s="132"/>
      <c r="AQ271" s="132"/>
      <c r="AR271" s="132"/>
      <c r="AS271" s="132"/>
      <c r="AT271" s="132"/>
      <c r="AU271" s="132"/>
      <c r="AV271" s="132"/>
      <c r="AW271" s="132"/>
      <c r="AX271" s="132"/>
      <c r="AY271" s="132"/>
      <c r="AZ271" s="132"/>
      <c r="BA271" s="132"/>
      <c r="BB271" s="132"/>
      <c r="BC271" s="132"/>
      <c r="BD271" s="132"/>
      <c r="BE271" s="132"/>
      <c r="BF271" s="132"/>
      <c r="BG271" s="132"/>
      <c r="BH271" s="132"/>
      <c r="BI271" s="132"/>
      <c r="BJ271" s="132"/>
      <c r="BK271" s="132"/>
      <c r="BL271" s="132"/>
      <c r="BM271" s="132"/>
      <c r="BN271" s="132"/>
      <c r="BO271" s="132"/>
      <c r="BP271" s="132"/>
      <c r="BQ271" s="132"/>
      <c r="BR271" s="132"/>
      <c r="BS271" s="132"/>
      <c r="BT271" s="132"/>
      <c r="BU271" s="132"/>
      <c r="BV271" s="132"/>
      <c r="BW271" s="132"/>
      <c r="BX271" s="132"/>
      <c r="BY271" s="132"/>
      <c r="BZ271" s="132"/>
      <c r="CA271" s="132"/>
      <c r="CB271" s="132"/>
      <c r="CC271" s="132"/>
      <c r="CD271" s="132"/>
      <c r="CE271" s="132"/>
      <c r="CF271" s="132"/>
      <c r="CG271" s="132"/>
      <c r="CH271" s="132"/>
      <c r="CI271" s="132"/>
      <c r="CJ271" s="132"/>
      <c r="CK271" s="132"/>
      <c r="CL271" s="132"/>
      <c r="CM271" s="132"/>
      <c r="CN271" s="132"/>
      <c r="CO271" s="132"/>
      <c r="CP271" s="132"/>
      <c r="CQ271" s="132"/>
      <c r="CR271" s="132"/>
      <c r="CS271" s="132"/>
      <c r="CT271" s="132"/>
      <c r="CU271" s="132"/>
      <c r="CV271" s="132"/>
      <c r="CW271" s="132"/>
      <c r="CX271" s="132"/>
      <c r="CY271" s="132"/>
      <c r="CZ271" s="132"/>
      <c r="DA271" s="132"/>
      <c r="DB271" s="132"/>
      <c r="DC271" s="132"/>
      <c r="DD271" s="132"/>
      <c r="DE271" s="132"/>
      <c r="DF271" s="132"/>
      <c r="DG271" s="132"/>
      <c r="DH271" s="132"/>
      <c r="DI271" s="132"/>
      <c r="DJ271" s="132"/>
      <c r="DK271" s="132"/>
      <c r="DL271" s="132"/>
      <c r="DM271" s="132"/>
      <c r="DN271" s="132"/>
      <c r="DO271" s="132"/>
      <c r="DP271" s="132"/>
      <c r="DQ271" s="132"/>
      <c r="DR271" s="132"/>
      <c r="DS271" s="132"/>
      <c r="DT271" s="132"/>
      <c r="DU271" s="132"/>
      <c r="DV271" s="132"/>
      <c r="DW271" s="132"/>
      <c r="DX271" s="132"/>
      <c r="DY271" s="132"/>
      <c r="DZ271" s="132"/>
      <c r="EA271" s="132"/>
      <c r="EB271" s="132"/>
      <c r="EC271" s="132"/>
      <c r="ED271" s="132"/>
      <c r="EE271" s="132"/>
      <c r="EF271" s="132"/>
      <c r="EG271" s="132"/>
      <c r="EH271" s="132"/>
      <c r="EI271" s="132"/>
      <c r="EJ271" s="132"/>
      <c r="EK271" s="132"/>
      <c r="EL271" s="132"/>
      <c r="EM271" s="132"/>
      <c r="EN271" s="132"/>
      <c r="EO271" s="132"/>
      <c r="EP271" s="132"/>
      <c r="EQ271" s="132"/>
      <c r="ER271" s="132"/>
      <c r="ES271" s="132"/>
      <c r="ET271" s="132"/>
      <c r="EU271" s="132"/>
      <c r="EV271" s="132"/>
      <c r="EW271" s="132"/>
      <c r="EX271" s="132"/>
      <c r="EY271" s="132"/>
      <c r="EZ271" s="132"/>
      <c r="FA271" s="132"/>
      <c r="FB271" s="132"/>
      <c r="FC271" s="132"/>
      <c r="FD271" s="132"/>
      <c r="FE271" s="132"/>
      <c r="FF271" s="132"/>
      <c r="FG271" s="132"/>
      <c r="FH271" s="132"/>
      <c r="FI271" s="132"/>
      <c r="FJ271" s="132"/>
      <c r="FK271" s="132"/>
      <c r="FL271" s="132"/>
      <c r="FM271" s="132"/>
      <c r="FN271" s="132"/>
      <c r="FO271" s="132"/>
      <c r="FP271" s="132"/>
      <c r="FQ271" s="132"/>
      <c r="FR271" s="132"/>
      <c r="FS271" s="132"/>
      <c r="FT271" s="132"/>
      <c r="FU271" s="132"/>
      <c r="FV271" s="132"/>
      <c r="FW271" s="132"/>
      <c r="FX271" s="132"/>
      <c r="FY271" s="132"/>
      <c r="FZ271" s="132"/>
      <c r="GA271" s="132"/>
      <c r="GB271" s="132"/>
      <c r="GC271" s="132"/>
      <c r="GD271" s="132"/>
      <c r="GE271" s="132"/>
      <c r="GF271" s="132"/>
      <c r="GG271" s="132"/>
      <c r="GH271" s="132"/>
      <c r="GI271" s="132"/>
      <c r="GJ271" s="132"/>
      <c r="GK271" s="132"/>
      <c r="GL271" s="132"/>
      <c r="GM271" s="132"/>
      <c r="GN271" s="132"/>
      <c r="GO271" s="132"/>
      <c r="GP271" s="132"/>
      <c r="GQ271" s="132"/>
      <c r="GR271" s="132"/>
      <c r="GS271" s="132"/>
      <c r="GT271" s="132"/>
      <c r="GU271" s="132"/>
      <c r="GV271" s="132"/>
      <c r="GW271" s="132"/>
      <c r="GX271" s="132"/>
      <c r="GY271" s="132"/>
      <c r="GZ271" s="132"/>
      <c r="HA271" s="132"/>
      <c r="HB271" s="132"/>
      <c r="HC271" s="132"/>
      <c r="HD271" s="132"/>
      <c r="HE271" s="132"/>
      <c r="HF271" s="132"/>
      <c r="HG271" s="132"/>
      <c r="HH271" s="132"/>
      <c r="HI271" s="132"/>
      <c r="HJ271" s="132"/>
      <c r="HK271" s="132"/>
      <c r="HL271" s="132"/>
      <c r="HM271" s="132"/>
      <c r="HN271" s="132"/>
      <c r="HO271" s="132"/>
      <c r="HP271" s="132"/>
      <c r="HQ271" s="132"/>
      <c r="HR271" s="132"/>
      <c r="HS271" s="132"/>
      <c r="HT271" s="132"/>
      <c r="HU271" s="132"/>
      <c r="HV271" s="132"/>
      <c r="HW271" s="132"/>
      <c r="HX271" s="132"/>
      <c r="HY271" s="132"/>
      <c r="HZ271" s="132"/>
      <c r="IA271" s="132"/>
      <c r="IB271" s="132"/>
      <c r="IC271" s="132"/>
      <c r="ID271" s="132"/>
      <c r="IE271" s="132"/>
      <c r="IF271" s="132"/>
      <c r="IG271" s="132"/>
      <c r="IH271" s="132"/>
      <c r="II271" s="132"/>
      <c r="IJ271" s="132"/>
      <c r="IK271" s="132"/>
      <c r="IL271" s="132"/>
      <c r="IM271" s="132"/>
      <c r="IN271" s="132"/>
      <c r="IO271" s="132"/>
      <c r="IP271" s="132"/>
      <c r="IQ271" s="132"/>
      <c r="IR271" s="132"/>
      <c r="IS271" s="132"/>
      <c r="IT271" s="132"/>
      <c r="IU271" s="132"/>
      <c r="IV271" s="132"/>
      <c r="IW271" s="132"/>
      <c r="IX271" s="132"/>
      <c r="IY271" s="132"/>
      <c r="IZ271" s="132"/>
      <c r="JA271" s="132"/>
      <c r="JB271" s="132"/>
      <c r="JC271" s="132"/>
      <c r="JD271" s="132"/>
      <c r="JE271" s="132"/>
      <c r="JF271" s="132"/>
      <c r="JG271" s="132"/>
      <c r="JH271" s="132"/>
      <c r="JI271" s="132"/>
      <c r="JJ271" s="132"/>
      <c r="JK271" s="132"/>
      <c r="JL271" s="132"/>
      <c r="JM271" s="132"/>
      <c r="JN271" s="132"/>
      <c r="JO271" s="132"/>
      <c r="JP271" s="132"/>
      <c r="JQ271" s="132"/>
      <c r="JR271" s="132"/>
      <c r="JS271" s="132"/>
      <c r="JT271" s="132"/>
      <c r="JU271" s="132"/>
      <c r="JV271" s="132"/>
      <c r="JW271" s="132"/>
      <c r="JX271" s="132"/>
      <c r="JY271" s="132"/>
      <c r="JZ271" s="132"/>
      <c r="KA271" s="132"/>
      <c r="KB271" s="132"/>
      <c r="KC271" s="132"/>
      <c r="KD271" s="132"/>
      <c r="KE271" s="132"/>
      <c r="KF271" s="132"/>
      <c r="KG271" s="132"/>
      <c r="KH271" s="132"/>
      <c r="KI271" s="132"/>
      <c r="KJ271" s="132"/>
      <c r="KK271" s="132"/>
      <c r="KL271" s="132"/>
      <c r="KM271" s="132"/>
      <c r="KN271" s="132"/>
      <c r="KO271" s="132"/>
      <c r="KP271" s="132"/>
      <c r="KQ271" s="132"/>
      <c r="KR271" s="132"/>
      <c r="KS271" s="132"/>
      <c r="KT271" s="132"/>
      <c r="KU271" s="132"/>
      <c r="KV271" s="132"/>
      <c r="KW271" s="132"/>
      <c r="KX271" s="132"/>
      <c r="KY271" s="132"/>
      <c r="KZ271" s="132"/>
      <c r="LA271" s="132"/>
      <c r="LB271" s="132"/>
      <c r="LC271" s="132"/>
      <c r="LD271" s="132"/>
      <c r="LE271" s="132"/>
      <c r="LF271" s="132"/>
      <c r="LG271" s="132"/>
      <c r="LH271" s="132"/>
      <c r="LI271" s="132"/>
      <c r="LJ271" s="132"/>
      <c r="LK271" s="132"/>
      <c r="LL271" s="132"/>
      <c r="LM271" s="132"/>
      <c r="LN271" s="132"/>
      <c r="LO271" s="132"/>
      <c r="LP271" s="132"/>
      <c r="LQ271" s="132"/>
      <c r="LR271" s="132"/>
      <c r="LS271" s="132"/>
      <c r="LT271" s="132"/>
      <c r="LU271" s="132"/>
      <c r="LV271" s="132"/>
      <c r="LW271" s="132"/>
      <c r="LX271" s="132"/>
      <c r="LY271" s="132"/>
      <c r="LZ271" s="132"/>
      <c r="MA271" s="132"/>
      <c r="MB271" s="132"/>
      <c r="MC271" s="132"/>
      <c r="MD271" s="132"/>
      <c r="ME271" s="132"/>
      <c r="MF271" s="132"/>
      <c r="MG271" s="132"/>
      <c r="MH271" s="132"/>
      <c r="MI271" s="132"/>
      <c r="MJ271" s="132"/>
      <c r="MK271" s="132"/>
      <c r="ML271" s="132"/>
      <c r="MM271" s="132"/>
      <c r="MN271" s="132"/>
      <c r="MO271" s="132"/>
      <c r="MP271" s="132"/>
      <c r="MQ271" s="132"/>
      <c r="MR271" s="132"/>
      <c r="MS271" s="132"/>
      <c r="MT271" s="132"/>
      <c r="MU271" s="132"/>
      <c r="MV271" s="132"/>
      <c r="MW271" s="132"/>
      <c r="MX271" s="132"/>
      <c r="MY271" s="132"/>
      <c r="MZ271" s="132"/>
      <c r="NA271" s="132"/>
      <c r="NB271" s="132"/>
      <c r="NC271" s="132"/>
      <c r="ND271" s="132"/>
      <c r="NE271" s="132"/>
      <c r="NF271" s="132"/>
      <c r="NG271" s="132"/>
      <c r="NH271" s="132"/>
      <c r="NI271" s="132"/>
      <c r="NJ271" s="132"/>
      <c r="NK271" s="132"/>
      <c r="NL271" s="132"/>
      <c r="NM271" s="132"/>
      <c r="NN271" s="132"/>
      <c r="NO271" s="132"/>
      <c r="NP271" s="132"/>
      <c r="NQ271" s="132"/>
      <c r="NR271" s="132"/>
      <c r="NS271" s="132"/>
      <c r="NT271" s="132"/>
      <c r="NU271" s="132"/>
      <c r="NV271" s="132"/>
      <c r="NW271" s="132"/>
      <c r="NX271" s="132"/>
      <c r="NY271" s="132"/>
      <c r="NZ271" s="132"/>
      <c r="OA271" s="132"/>
      <c r="OB271" s="132"/>
      <c r="OC271" s="132"/>
      <c r="OD271" s="132"/>
      <c r="OE271" s="132"/>
      <c r="OF271" s="132"/>
      <c r="OG271" s="132"/>
      <c r="OH271" s="132"/>
      <c r="OI271" s="132"/>
      <c r="OJ271" s="132"/>
      <c r="OK271" s="132"/>
      <c r="OL271" s="132"/>
      <c r="OM271" s="132"/>
      <c r="ON271" s="132"/>
      <c r="OO271" s="132"/>
      <c r="OP271" s="132"/>
      <c r="OQ271" s="132"/>
      <c r="OR271" s="132"/>
      <c r="OS271" s="132"/>
      <c r="OT271" s="132"/>
      <c r="OU271" s="132"/>
      <c r="OV271" s="132"/>
      <c r="OW271" s="132"/>
      <c r="OX271" s="132"/>
      <c r="OY271" s="132"/>
      <c r="OZ271" s="132"/>
      <c r="PA271" s="132"/>
      <c r="PB271" s="132"/>
      <c r="PC271" s="132"/>
      <c r="PD271" s="132"/>
      <c r="PE271" s="132"/>
      <c r="PF271" s="132"/>
      <c r="PG271" s="132"/>
      <c r="PH271" s="132"/>
      <c r="PI271" s="132"/>
      <c r="PJ271" s="132"/>
      <c r="PK271" s="132"/>
      <c r="PL271" s="132"/>
      <c r="PM271" s="132"/>
      <c r="PN271" s="132"/>
      <c r="PO271" s="132"/>
      <c r="PP271" s="132"/>
      <c r="PQ271" s="132"/>
      <c r="PR271" s="132"/>
      <c r="PS271" s="132"/>
      <c r="PT271" s="132"/>
      <c r="PU271" s="132"/>
      <c r="PV271" s="132"/>
      <c r="PW271" s="132"/>
      <c r="PX271" s="132"/>
      <c r="PY271" s="132"/>
      <c r="PZ271" s="132"/>
      <c r="QA271" s="132"/>
      <c r="QB271" s="132"/>
      <c r="QC271" s="132"/>
      <c r="QD271" s="132"/>
      <c r="QE271" s="132"/>
      <c r="QF271" s="132"/>
      <c r="QG271" s="132"/>
      <c r="QH271" s="132"/>
      <c r="QI271" s="132"/>
      <c r="QJ271" s="132"/>
      <c r="QK271" s="132"/>
      <c r="QL271" s="132"/>
      <c r="QM271" s="132"/>
      <c r="QN271" s="132"/>
      <c r="QO271" s="132"/>
      <c r="QP271" s="132"/>
      <c r="QQ271" s="132"/>
      <c r="QR271" s="132"/>
      <c r="QS271" s="132"/>
      <c r="QT271" s="132"/>
      <c r="QU271" s="132"/>
      <c r="QV271" s="132"/>
      <c r="QW271" s="132"/>
      <c r="QX271" s="132"/>
      <c r="QY271" s="132"/>
      <c r="QZ271" s="132"/>
      <c r="RA271" s="132"/>
      <c r="RB271" s="132"/>
      <c r="RC271" s="132"/>
      <c r="RD271" s="132"/>
      <c r="RE271" s="132"/>
      <c r="RF271" s="132"/>
      <c r="RG271" s="132"/>
      <c r="RH271" s="132"/>
      <c r="RI271" s="132"/>
      <c r="RJ271" s="132"/>
      <c r="RK271" s="132"/>
      <c r="RL271" s="132"/>
      <c r="RM271" s="132"/>
      <c r="RN271" s="132"/>
      <c r="RO271" s="132"/>
      <c r="RP271" s="132"/>
      <c r="RQ271" s="132"/>
      <c r="RR271" s="132"/>
      <c r="RS271" s="132"/>
      <c r="RT271" s="132"/>
      <c r="RU271" s="132"/>
      <c r="RV271" s="132"/>
      <c r="RW271" s="132"/>
      <c r="RX271" s="132"/>
      <c r="RY271" s="132"/>
      <c r="RZ271" s="132"/>
      <c r="SA271" s="132"/>
      <c r="SB271" s="132"/>
      <c r="SC271" s="132"/>
      <c r="SD271" s="132"/>
      <c r="SE271" s="132"/>
      <c r="SF271" s="132"/>
      <c r="SG271" s="132"/>
      <c r="SH271" s="132"/>
      <c r="SI271" s="132"/>
      <c r="SJ271" s="132"/>
      <c r="SK271" s="132"/>
      <c r="SL271" s="132"/>
      <c r="SM271" s="132"/>
      <c r="SN271" s="132"/>
      <c r="SO271" s="132"/>
      <c r="SP271" s="132"/>
      <c r="SQ271" s="132"/>
      <c r="SR271" s="132"/>
      <c r="SS271" s="132"/>
      <c r="ST271" s="132"/>
      <c r="SU271" s="132"/>
      <c r="SV271" s="132"/>
      <c r="SW271" s="132"/>
      <c r="SX271" s="132"/>
      <c r="SY271" s="132"/>
      <c r="SZ271" s="132"/>
      <c r="TA271" s="132"/>
      <c r="TB271" s="132"/>
      <c r="TC271" s="132"/>
      <c r="TD271" s="132"/>
      <c r="TE271" s="132"/>
      <c r="TF271" s="132"/>
      <c r="TG271" s="132"/>
      <c r="TH271" s="132"/>
      <c r="TI271" s="132"/>
      <c r="TJ271" s="132"/>
      <c r="TK271" s="132"/>
      <c r="TL271" s="132"/>
      <c r="TM271" s="132"/>
      <c r="TN271" s="132"/>
      <c r="TO271" s="132"/>
      <c r="TP271" s="132"/>
      <c r="TQ271" s="132"/>
      <c r="TR271" s="132"/>
      <c r="TS271" s="132"/>
      <c r="TT271" s="132"/>
      <c r="TU271" s="132"/>
      <c r="TV271" s="132"/>
      <c r="TW271" s="132"/>
      <c r="TX271" s="132"/>
      <c r="TY271" s="132"/>
      <c r="TZ271" s="132"/>
      <c r="UA271" s="132"/>
      <c r="UB271" s="132"/>
      <c r="UC271" s="132"/>
      <c r="UD271" s="132"/>
      <c r="UE271" s="132"/>
      <c r="UF271" s="132"/>
      <c r="UG271" s="132"/>
      <c r="UH271" s="132"/>
      <c r="UI271" s="132"/>
      <c r="UJ271" s="132"/>
      <c r="UK271" s="132"/>
      <c r="UL271" s="132"/>
      <c r="UM271" s="132"/>
      <c r="UN271" s="132"/>
      <c r="UO271" s="132"/>
      <c r="UP271" s="132"/>
      <c r="UQ271" s="132"/>
      <c r="UR271" s="132"/>
      <c r="US271" s="132"/>
      <c r="UT271" s="132"/>
      <c r="UU271" s="132"/>
      <c r="UV271" s="132"/>
      <c r="UW271" s="132"/>
      <c r="UX271" s="132"/>
      <c r="UY271" s="132"/>
      <c r="UZ271" s="132"/>
      <c r="VA271" s="132"/>
      <c r="VB271" s="132"/>
      <c r="VC271" s="132"/>
      <c r="VD271" s="132"/>
      <c r="VE271" s="132"/>
      <c r="VF271" s="132"/>
      <c r="VG271" s="132"/>
      <c r="VH271" s="132"/>
      <c r="VI271" s="132"/>
      <c r="VJ271" s="132"/>
      <c r="VK271" s="132"/>
      <c r="VL271" s="132"/>
      <c r="VM271" s="132"/>
      <c r="VN271" s="132"/>
      <c r="VO271" s="132"/>
      <c r="VP271" s="132"/>
      <c r="VQ271" s="132"/>
      <c r="VR271" s="132"/>
      <c r="VS271" s="132"/>
      <c r="VT271" s="132"/>
      <c r="VU271" s="132"/>
      <c r="VV271" s="132"/>
      <c r="VW271" s="132"/>
      <c r="VX271" s="132"/>
      <c r="VY271" s="132"/>
      <c r="VZ271" s="132"/>
      <c r="WA271" s="132"/>
      <c r="WB271" s="132"/>
      <c r="WC271" s="132"/>
      <c r="WD271" s="132"/>
      <c r="WE271" s="132"/>
      <c r="WF271" s="132"/>
      <c r="WG271" s="132"/>
      <c r="WH271" s="132"/>
      <c r="WI271" s="132"/>
      <c r="WJ271" s="132"/>
      <c r="WK271" s="132"/>
      <c r="WL271" s="132"/>
      <c r="WM271" s="132"/>
      <c r="WN271" s="132"/>
      <c r="WO271" s="132"/>
      <c r="WP271" s="132"/>
      <c r="WQ271" s="132"/>
      <c r="WR271" s="132"/>
      <c r="WS271" s="132"/>
      <c r="WT271" s="132"/>
      <c r="WU271" s="132"/>
      <c r="WV271" s="132"/>
      <c r="WW271" s="132"/>
      <c r="WX271" s="132"/>
      <c r="WY271" s="132"/>
      <c r="WZ271" s="132"/>
      <c r="XA271" s="132"/>
      <c r="XB271" s="132"/>
      <c r="XC271" s="132"/>
      <c r="XD271" s="132"/>
      <c r="XE271" s="132"/>
      <c r="XF271" s="132"/>
      <c r="XG271" s="132"/>
      <c r="XH271" s="132"/>
      <c r="XI271" s="132"/>
      <c r="XJ271" s="132"/>
      <c r="XK271" s="132"/>
      <c r="XL271" s="132"/>
      <c r="XM271" s="132"/>
      <c r="XN271" s="132"/>
      <c r="XO271" s="132"/>
      <c r="XP271" s="132"/>
      <c r="XQ271" s="132"/>
      <c r="XR271" s="132"/>
      <c r="XS271" s="132"/>
      <c r="XT271" s="132"/>
      <c r="XU271" s="132"/>
      <c r="XV271" s="132"/>
      <c r="XW271" s="132"/>
      <c r="XX271" s="132"/>
      <c r="XY271" s="132"/>
      <c r="XZ271" s="132"/>
      <c r="YA271" s="132"/>
      <c r="YB271" s="132"/>
      <c r="YC271" s="132"/>
      <c r="YD271" s="132"/>
      <c r="YE271" s="132"/>
      <c r="YF271" s="132"/>
      <c r="YG271" s="132"/>
      <c r="YH271" s="132"/>
      <c r="YI271" s="132"/>
      <c r="YJ271" s="132"/>
      <c r="YK271" s="132"/>
      <c r="YL271" s="132"/>
      <c r="YM271" s="132"/>
      <c r="YN271" s="132"/>
      <c r="YO271" s="132"/>
      <c r="YP271" s="132"/>
      <c r="YQ271" s="132"/>
      <c r="YR271" s="132"/>
      <c r="YS271" s="132"/>
      <c r="YT271" s="132"/>
      <c r="YU271" s="132"/>
      <c r="YV271" s="132"/>
      <c r="YW271" s="132"/>
      <c r="YX271" s="132"/>
      <c r="YY271" s="132"/>
      <c r="YZ271" s="132"/>
      <c r="ZA271" s="132"/>
      <c r="ZB271" s="132"/>
      <c r="ZC271" s="132"/>
      <c r="ZD271" s="132"/>
      <c r="ZE271" s="132"/>
      <c r="ZF271" s="132"/>
      <c r="ZG271" s="132"/>
      <c r="ZH271" s="132"/>
      <c r="ZI271" s="132"/>
      <c r="ZJ271" s="132"/>
      <c r="ZK271" s="132"/>
      <c r="ZL271" s="132"/>
      <c r="ZM271" s="132"/>
      <c r="ZN271" s="132"/>
      <c r="ZO271" s="132"/>
      <c r="ZP271" s="132"/>
      <c r="ZQ271" s="132"/>
      <c r="ZR271" s="132"/>
      <c r="ZS271" s="132"/>
      <c r="ZT271" s="132"/>
      <c r="ZU271" s="132"/>
      <c r="ZV271" s="132"/>
      <c r="ZW271" s="132"/>
      <c r="ZX271" s="132"/>
      <c r="ZY271" s="132"/>
      <c r="ZZ271" s="132"/>
      <c r="AAA271" s="132"/>
      <c r="AAB271" s="132"/>
      <c r="AAC271" s="132"/>
      <c r="AAD271" s="132"/>
      <c r="AAE271" s="132"/>
      <c r="AAF271" s="132"/>
      <c r="AAG271" s="132"/>
      <c r="AAH271" s="132"/>
      <c r="AAI271" s="132"/>
      <c r="AAJ271" s="132"/>
      <c r="AAK271" s="132"/>
      <c r="AAL271" s="132"/>
      <c r="AAM271" s="132"/>
      <c r="AAN271" s="132"/>
      <c r="AAO271" s="132"/>
      <c r="AAP271" s="132"/>
      <c r="AAQ271" s="132"/>
      <c r="AAR271" s="132"/>
      <c r="AAS271" s="132"/>
      <c r="AAT271" s="132"/>
      <c r="AAU271" s="132"/>
      <c r="AAV271" s="132"/>
      <c r="AAW271" s="132"/>
      <c r="AAX271" s="132"/>
      <c r="AAY271" s="132"/>
      <c r="AAZ271" s="132"/>
      <c r="ABA271" s="132"/>
      <c r="ABB271" s="132"/>
      <c r="ABC271" s="132"/>
      <c r="ABD271" s="132"/>
      <c r="ABE271" s="132"/>
      <c r="ABF271" s="132"/>
      <c r="ABG271" s="132"/>
      <c r="ABH271" s="132"/>
      <c r="ABI271" s="132"/>
      <c r="ABJ271" s="132"/>
      <c r="ABK271" s="132"/>
      <c r="ABL271" s="132"/>
      <c r="ABM271" s="132"/>
      <c r="ABN271" s="132"/>
      <c r="ABO271" s="132"/>
      <c r="ABP271" s="132"/>
      <c r="ABQ271" s="132"/>
      <c r="ABR271" s="132"/>
      <c r="ABS271" s="132"/>
      <c r="ABT271" s="132"/>
      <c r="ABU271" s="132"/>
      <c r="ABV271" s="132"/>
      <c r="ABW271" s="132"/>
      <c r="ABX271" s="132"/>
      <c r="ABY271" s="132"/>
      <c r="ABZ271" s="132"/>
      <c r="ACA271" s="132"/>
      <c r="ACB271" s="132"/>
      <c r="ACC271" s="132"/>
      <c r="ACD271" s="132"/>
      <c r="ACE271" s="132"/>
      <c r="ACF271" s="132"/>
      <c r="ACG271" s="132"/>
      <c r="ACH271" s="132"/>
      <c r="ACI271" s="132"/>
      <c r="ACJ271" s="132"/>
      <c r="ACK271" s="132"/>
      <c r="ACL271" s="132"/>
      <c r="ACM271" s="132"/>
      <c r="ACN271" s="132"/>
      <c r="ACO271" s="132"/>
      <c r="ACP271" s="132"/>
      <c r="ACQ271" s="132"/>
      <c r="ACR271" s="132"/>
      <c r="ACS271" s="132"/>
      <c r="ACT271" s="132"/>
      <c r="ACU271" s="132"/>
      <c r="ACV271" s="132"/>
      <c r="ACW271" s="132"/>
      <c r="ACX271" s="132"/>
      <c r="ACY271" s="132"/>
      <c r="ACZ271" s="132"/>
      <c r="ADA271" s="132"/>
    </row>
    <row r="272" spans="1:781" ht="15.6" x14ac:dyDescent="0.3">
      <c r="A272" s="60">
        <v>3</v>
      </c>
      <c r="B272" s="123" t="s">
        <v>771</v>
      </c>
      <c r="C272" s="124" t="s">
        <v>97</v>
      </c>
      <c r="D272" s="125" t="s">
        <v>117</v>
      </c>
      <c r="E272" s="125" t="s">
        <v>135</v>
      </c>
      <c r="F272" s="125">
        <v>21</v>
      </c>
      <c r="G272" s="73"/>
      <c r="H272" s="125">
        <v>1</v>
      </c>
      <c r="I272" s="125" t="s">
        <v>45</v>
      </c>
      <c r="J272" s="125" t="s">
        <v>51</v>
      </c>
      <c r="K272" s="126">
        <v>41</v>
      </c>
      <c r="L272" s="127">
        <v>1973</v>
      </c>
      <c r="M272" s="146">
        <v>1973</v>
      </c>
      <c r="N272" s="128"/>
      <c r="O272" s="129"/>
      <c r="P272" s="129"/>
      <c r="Q272" s="78" t="s">
        <v>482</v>
      </c>
      <c r="R272" s="103" t="s">
        <v>772</v>
      </c>
      <c r="S272" s="56"/>
      <c r="T272" s="57" t="str">
        <f t="shared" si="52"/>
        <v>Cu</v>
      </c>
      <c r="U272" s="56"/>
      <c r="V272" s="56"/>
      <c r="W272" s="56"/>
      <c r="X272" s="56"/>
      <c r="Y272" s="56"/>
      <c r="Z272" s="56"/>
      <c r="AA272" s="56"/>
      <c r="AC272" s="58">
        <f t="shared" si="53"/>
        <v>0</v>
      </c>
      <c r="AD272" s="58">
        <f t="shared" si="54"/>
        <v>0</v>
      </c>
      <c r="AE272" s="58">
        <f t="shared" si="55"/>
        <v>0</v>
      </c>
      <c r="AF272" s="58">
        <f t="shared" si="56"/>
        <v>0</v>
      </c>
      <c r="AG272" s="59"/>
      <c r="AH272" s="59">
        <f t="shared" si="57"/>
        <v>0</v>
      </c>
      <c r="AI272" s="59">
        <f t="shared" si="58"/>
        <v>0</v>
      </c>
      <c r="AJ272" s="59">
        <f t="shared" si="59"/>
        <v>0</v>
      </c>
    </row>
    <row r="273" spans="1:786" ht="36" x14ac:dyDescent="0.3">
      <c r="A273" s="60">
        <v>3</v>
      </c>
      <c r="B273" s="123" t="s">
        <v>773</v>
      </c>
      <c r="C273" s="124" t="s">
        <v>97</v>
      </c>
      <c r="D273" s="125" t="s">
        <v>117</v>
      </c>
      <c r="E273" s="125" t="s">
        <v>135</v>
      </c>
      <c r="F273" s="125">
        <v>52</v>
      </c>
      <c r="G273" s="73"/>
      <c r="H273" s="125">
        <v>1</v>
      </c>
      <c r="I273" s="125" t="s">
        <v>45</v>
      </c>
      <c r="J273" s="125" t="s">
        <v>75</v>
      </c>
      <c r="K273" s="126">
        <v>100</v>
      </c>
      <c r="L273" s="127">
        <v>1972</v>
      </c>
      <c r="M273" s="89">
        <v>26635</v>
      </c>
      <c r="N273" s="128"/>
      <c r="O273" s="129"/>
      <c r="P273" s="129"/>
      <c r="Q273" s="78" t="s">
        <v>482</v>
      </c>
      <c r="R273" s="103" t="s">
        <v>774</v>
      </c>
      <c r="S273" s="56" t="s">
        <v>227</v>
      </c>
      <c r="T273" s="57" t="str">
        <f t="shared" si="52"/>
        <v>Cu</v>
      </c>
      <c r="U273" s="56">
        <v>3200</v>
      </c>
      <c r="V273" s="56">
        <v>0.49</v>
      </c>
      <c r="W273" s="56"/>
      <c r="X273" s="56">
        <v>0.66999999999999993</v>
      </c>
      <c r="Y273" s="56">
        <v>1911</v>
      </c>
      <c r="Z273" s="56">
        <v>30</v>
      </c>
      <c r="AA273" s="56" t="s">
        <v>228</v>
      </c>
      <c r="AC273" s="58">
        <f t="shared" si="53"/>
        <v>0</v>
      </c>
      <c r="AD273" s="58">
        <f t="shared" si="54"/>
        <v>0</v>
      </c>
      <c r="AE273" s="58">
        <f t="shared" si="55"/>
        <v>0</v>
      </c>
      <c r="AF273" s="58">
        <f t="shared" si="56"/>
        <v>0</v>
      </c>
      <c r="AG273" s="59"/>
      <c r="AH273" s="59">
        <f t="shared" si="57"/>
        <v>0</v>
      </c>
      <c r="AI273" s="59">
        <f t="shared" si="58"/>
        <v>0</v>
      </c>
      <c r="AJ273" s="59">
        <f t="shared" si="59"/>
        <v>0</v>
      </c>
    </row>
    <row r="274" spans="1:786" ht="24" x14ac:dyDescent="0.3">
      <c r="A274" s="63">
        <v>2</v>
      </c>
      <c r="B274" s="123" t="s">
        <v>775</v>
      </c>
      <c r="C274" s="124" t="s">
        <v>776</v>
      </c>
      <c r="D274" s="125" t="s">
        <v>117</v>
      </c>
      <c r="E274" s="125" t="s">
        <v>158</v>
      </c>
      <c r="F274" s="125">
        <v>25</v>
      </c>
      <c r="G274" s="73">
        <v>1080000</v>
      </c>
      <c r="H274" s="125">
        <v>1</v>
      </c>
      <c r="I274" s="125" t="s">
        <v>45</v>
      </c>
      <c r="J274" s="125" t="s">
        <v>51</v>
      </c>
      <c r="K274" s="126" t="s">
        <v>42</v>
      </c>
      <c r="L274" s="127">
        <v>1972</v>
      </c>
      <c r="M274" s="89">
        <v>26592</v>
      </c>
      <c r="N274" s="128">
        <v>70000</v>
      </c>
      <c r="O274" s="129"/>
      <c r="P274" s="129">
        <v>1</v>
      </c>
      <c r="Q274" s="78" t="s">
        <v>777</v>
      </c>
      <c r="R274" s="103" t="s">
        <v>778</v>
      </c>
      <c r="S274" s="56"/>
      <c r="T274" s="57" t="str">
        <f t="shared" si="52"/>
        <v>Zn, Pb, Cu</v>
      </c>
      <c r="U274" s="56"/>
      <c r="V274" s="56"/>
      <c r="W274" s="56"/>
      <c r="X274" s="56"/>
      <c r="Y274" s="56"/>
      <c r="Z274" s="56"/>
      <c r="AA274" s="56"/>
      <c r="AC274" s="58"/>
      <c r="AD274" s="58"/>
      <c r="AE274" s="58"/>
      <c r="AF274" s="58"/>
      <c r="AG274" s="59"/>
      <c r="AH274" s="59"/>
      <c r="AI274" s="59"/>
      <c r="AJ274" s="59"/>
      <c r="ADB274" s="152"/>
      <c r="ADC274" s="152"/>
      <c r="ADD274" s="152"/>
      <c r="ADE274" s="152"/>
      <c r="ADF274" s="152"/>
    </row>
    <row r="275" spans="1:786" ht="15.6" x14ac:dyDescent="0.3">
      <c r="A275" s="82">
        <v>1</v>
      </c>
      <c r="B275" s="123" t="s">
        <v>779</v>
      </c>
      <c r="C275" s="124" t="s">
        <v>66</v>
      </c>
      <c r="D275" s="125" t="s">
        <v>117</v>
      </c>
      <c r="E275" s="125" t="s">
        <v>325</v>
      </c>
      <c r="F275" s="125">
        <v>16</v>
      </c>
      <c r="G275" s="73">
        <v>500000</v>
      </c>
      <c r="H275" s="125">
        <v>1</v>
      </c>
      <c r="I275" s="125" t="s">
        <v>45</v>
      </c>
      <c r="J275" s="125" t="s">
        <v>51</v>
      </c>
      <c r="K275" s="126" t="s">
        <v>410</v>
      </c>
      <c r="L275" s="127">
        <v>1972</v>
      </c>
      <c r="M275" s="89">
        <v>26355</v>
      </c>
      <c r="N275" s="128">
        <v>500000</v>
      </c>
      <c r="O275" s="129">
        <v>64.400000000000006</v>
      </c>
      <c r="P275" s="129">
        <v>125</v>
      </c>
      <c r="Q275" s="78" t="s">
        <v>780</v>
      </c>
      <c r="R275" s="103" t="s">
        <v>781</v>
      </c>
      <c r="S275" s="130" t="s">
        <v>323</v>
      </c>
      <c r="T275" s="57" t="str">
        <f t="shared" si="52"/>
        <v>Coal</v>
      </c>
      <c r="U275" s="130"/>
      <c r="V275" s="130"/>
      <c r="W275" s="130"/>
      <c r="X275" s="130"/>
      <c r="Y275" s="130"/>
      <c r="Z275" s="130"/>
      <c r="AA275" s="130"/>
      <c r="AB275" s="131"/>
      <c r="AC275" s="58">
        <f>N275/1896653</f>
        <v>0.2636222862062802</v>
      </c>
      <c r="AD275" s="58">
        <f>O275/39</f>
        <v>1.6512820512820514</v>
      </c>
      <c r="AE275" s="58">
        <f>P275/14</f>
        <v>8.9285714285714288</v>
      </c>
      <c r="AF275" s="58">
        <f>SUM(AC275:AE275)</f>
        <v>10.843475766059761</v>
      </c>
      <c r="AG275" s="59"/>
      <c r="AH275" s="59">
        <f>IF(A275=1,AF275,0)</f>
        <v>10.843475766059761</v>
      </c>
      <c r="AI275" s="59">
        <f>IF(A275=2,AF275,0)</f>
        <v>0</v>
      </c>
      <c r="AJ275" s="59">
        <f>IF(A275=3,AF275,0)</f>
        <v>0</v>
      </c>
      <c r="AK275" s="132"/>
      <c r="AL275" s="132"/>
      <c r="AM275" s="132"/>
      <c r="AN275" s="132"/>
      <c r="AO275" s="132"/>
      <c r="AP275" s="132"/>
      <c r="AQ275" s="132"/>
      <c r="AR275" s="132"/>
      <c r="AS275" s="132"/>
      <c r="AT275" s="132"/>
      <c r="AU275" s="132"/>
      <c r="AV275" s="132"/>
      <c r="AW275" s="132"/>
      <c r="AX275" s="132"/>
      <c r="AY275" s="132"/>
      <c r="AZ275" s="132"/>
      <c r="BA275" s="132"/>
      <c r="BB275" s="132"/>
      <c r="BC275" s="132"/>
      <c r="BD275" s="132"/>
      <c r="BE275" s="132"/>
      <c r="BF275" s="132"/>
      <c r="BG275" s="132"/>
      <c r="BH275" s="132"/>
      <c r="BI275" s="132"/>
      <c r="BJ275" s="132"/>
      <c r="BK275" s="132"/>
      <c r="BL275" s="132"/>
      <c r="BM275" s="132"/>
      <c r="BN275" s="132"/>
      <c r="BO275" s="132"/>
      <c r="BP275" s="132"/>
      <c r="BQ275" s="132"/>
      <c r="BR275" s="132"/>
      <c r="BS275" s="132"/>
      <c r="BT275" s="132"/>
      <c r="BU275" s="132"/>
      <c r="BV275" s="132"/>
      <c r="BW275" s="132"/>
      <c r="BX275" s="132"/>
      <c r="BY275" s="132"/>
      <c r="BZ275" s="132"/>
      <c r="CA275" s="132"/>
      <c r="CB275" s="132"/>
      <c r="CC275" s="132"/>
      <c r="CD275" s="132"/>
      <c r="CE275" s="132"/>
      <c r="CF275" s="132"/>
      <c r="CG275" s="132"/>
      <c r="CH275" s="132"/>
      <c r="CI275" s="132"/>
      <c r="CJ275" s="132"/>
      <c r="CK275" s="132"/>
      <c r="CL275" s="132"/>
      <c r="CM275" s="132"/>
      <c r="CN275" s="132"/>
      <c r="CO275" s="132"/>
      <c r="CP275" s="132"/>
      <c r="CQ275" s="132"/>
      <c r="CR275" s="132"/>
      <c r="CS275" s="132"/>
      <c r="CT275" s="132"/>
      <c r="CU275" s="132"/>
      <c r="CV275" s="132"/>
      <c r="CW275" s="132"/>
      <c r="CX275" s="132"/>
      <c r="CY275" s="132"/>
      <c r="CZ275" s="132"/>
      <c r="DA275" s="132"/>
      <c r="DB275" s="132"/>
      <c r="DC275" s="132"/>
      <c r="DD275" s="132"/>
      <c r="DE275" s="132"/>
      <c r="DF275" s="132"/>
      <c r="DG275" s="132"/>
      <c r="DH275" s="132"/>
      <c r="DI275" s="132"/>
      <c r="DJ275" s="132"/>
      <c r="DK275" s="132"/>
      <c r="DL275" s="132"/>
      <c r="DM275" s="132"/>
      <c r="DN275" s="132"/>
      <c r="DO275" s="132"/>
      <c r="DP275" s="132"/>
      <c r="DQ275" s="132"/>
      <c r="DR275" s="132"/>
      <c r="DS275" s="132"/>
      <c r="DT275" s="132"/>
      <c r="DU275" s="132"/>
      <c r="DV275" s="132"/>
      <c r="DW275" s="132"/>
      <c r="DX275" s="132"/>
      <c r="DY275" s="132"/>
      <c r="DZ275" s="132"/>
      <c r="EA275" s="132"/>
      <c r="EB275" s="132"/>
      <c r="EC275" s="132"/>
      <c r="ED275" s="153"/>
      <c r="EE275" s="153"/>
      <c r="EF275" s="153"/>
      <c r="EG275" s="153"/>
      <c r="EH275" s="153"/>
      <c r="EI275" s="153"/>
      <c r="EJ275" s="153"/>
      <c r="EK275" s="153"/>
      <c r="EL275" s="153"/>
      <c r="EM275" s="153"/>
      <c r="EN275" s="153"/>
      <c r="EO275" s="153"/>
      <c r="EP275" s="153"/>
      <c r="EQ275" s="153"/>
      <c r="ER275" s="153"/>
      <c r="ES275" s="153"/>
      <c r="ET275" s="153"/>
      <c r="EU275" s="153"/>
      <c r="EV275" s="153"/>
      <c r="EW275" s="153"/>
      <c r="EX275" s="153"/>
      <c r="EY275" s="153"/>
      <c r="EZ275" s="153"/>
      <c r="FA275" s="153"/>
      <c r="FB275" s="153"/>
      <c r="FC275" s="153"/>
      <c r="FD275" s="153"/>
      <c r="FE275" s="153"/>
      <c r="FF275" s="153"/>
      <c r="FG275" s="153"/>
      <c r="FH275" s="153"/>
      <c r="FI275" s="153"/>
      <c r="FJ275" s="153"/>
      <c r="FK275" s="153"/>
      <c r="FL275" s="153"/>
      <c r="FM275" s="153"/>
      <c r="FN275" s="153"/>
      <c r="FO275" s="153"/>
      <c r="FP275" s="153"/>
      <c r="FQ275" s="153"/>
      <c r="FR275" s="153"/>
      <c r="FS275" s="153"/>
      <c r="FT275" s="153"/>
      <c r="FU275" s="153"/>
      <c r="FV275" s="153"/>
      <c r="FW275" s="153"/>
      <c r="FX275" s="153"/>
      <c r="FY275" s="153"/>
      <c r="FZ275" s="153"/>
      <c r="GA275" s="153"/>
      <c r="GB275" s="153"/>
      <c r="GC275" s="153"/>
      <c r="GD275" s="153"/>
      <c r="GE275" s="153"/>
      <c r="GF275" s="153"/>
      <c r="GG275" s="153"/>
      <c r="GH275" s="153"/>
      <c r="GI275" s="153"/>
      <c r="GJ275" s="153"/>
      <c r="GK275" s="153"/>
      <c r="GL275" s="153"/>
      <c r="GM275" s="153"/>
      <c r="GN275" s="153"/>
      <c r="GO275" s="153"/>
      <c r="GP275" s="153"/>
      <c r="GQ275" s="153"/>
      <c r="GR275" s="153"/>
      <c r="GS275" s="153"/>
      <c r="GT275" s="153"/>
      <c r="GU275" s="153"/>
      <c r="GV275" s="153"/>
      <c r="GW275" s="153"/>
      <c r="GX275" s="153"/>
      <c r="GY275" s="153"/>
      <c r="GZ275" s="153"/>
      <c r="HA275" s="153"/>
      <c r="HB275" s="153"/>
      <c r="HC275" s="153"/>
      <c r="HD275" s="153"/>
      <c r="HE275" s="153"/>
      <c r="HF275" s="153"/>
      <c r="HG275" s="153"/>
      <c r="HH275" s="153"/>
      <c r="HI275" s="153"/>
      <c r="HJ275" s="153"/>
      <c r="HK275" s="153"/>
      <c r="HL275" s="153"/>
      <c r="HM275" s="153"/>
      <c r="HN275" s="153"/>
      <c r="HO275" s="153"/>
      <c r="HP275" s="153"/>
      <c r="HQ275" s="153"/>
      <c r="HR275" s="153"/>
      <c r="HS275" s="153"/>
      <c r="HT275" s="153"/>
      <c r="HU275" s="153"/>
      <c r="HV275" s="153"/>
      <c r="HW275" s="153"/>
      <c r="HX275" s="153"/>
      <c r="HY275" s="153"/>
      <c r="HZ275" s="153"/>
      <c r="IA275" s="153"/>
      <c r="IB275" s="153"/>
      <c r="IC275" s="153"/>
      <c r="ID275" s="153"/>
      <c r="IE275" s="153"/>
      <c r="IF275" s="153"/>
      <c r="IG275" s="153"/>
      <c r="IH275" s="153"/>
      <c r="II275" s="153"/>
      <c r="IJ275" s="153"/>
      <c r="IK275" s="153"/>
      <c r="IL275" s="153"/>
      <c r="IM275" s="153"/>
      <c r="IN275" s="153"/>
      <c r="IO275" s="153"/>
      <c r="IP275" s="153"/>
      <c r="IQ275" s="153"/>
      <c r="IR275" s="153"/>
      <c r="IS275" s="153"/>
      <c r="IT275" s="153"/>
      <c r="IU275" s="153"/>
      <c r="IV275" s="153"/>
      <c r="IW275" s="153"/>
      <c r="IX275" s="153"/>
      <c r="IY275" s="153"/>
      <c r="IZ275" s="153"/>
      <c r="JA275" s="153"/>
      <c r="JB275" s="153"/>
      <c r="JC275" s="153"/>
      <c r="JD275" s="153"/>
      <c r="JE275" s="153"/>
      <c r="JF275" s="153"/>
      <c r="JG275" s="153"/>
      <c r="JH275" s="153"/>
      <c r="JI275" s="153"/>
      <c r="JJ275" s="153"/>
      <c r="JK275" s="153"/>
      <c r="JL275" s="153"/>
      <c r="JM275" s="153"/>
      <c r="JN275" s="153"/>
      <c r="JO275" s="153"/>
      <c r="JP275" s="153"/>
      <c r="JQ275" s="153"/>
      <c r="JR275" s="153"/>
      <c r="JS275" s="153"/>
      <c r="JT275" s="153"/>
      <c r="JU275" s="153"/>
      <c r="JV275" s="153"/>
      <c r="JW275" s="153"/>
      <c r="JX275" s="153"/>
      <c r="JY275" s="153"/>
      <c r="JZ275" s="153"/>
      <c r="KA275" s="153"/>
      <c r="KB275" s="153"/>
      <c r="KC275" s="153"/>
      <c r="KD275" s="153"/>
      <c r="KE275" s="153"/>
      <c r="KF275" s="153"/>
      <c r="KG275" s="153"/>
      <c r="KH275" s="153"/>
      <c r="KI275" s="153"/>
      <c r="KJ275" s="153"/>
      <c r="KK275" s="153"/>
      <c r="KL275" s="153"/>
      <c r="KM275" s="153"/>
      <c r="KN275" s="153"/>
      <c r="KO275" s="153"/>
      <c r="KP275" s="153"/>
      <c r="KQ275" s="153"/>
      <c r="KR275" s="153"/>
      <c r="KS275" s="153"/>
      <c r="KT275" s="153"/>
      <c r="KU275" s="153"/>
      <c r="KV275" s="153"/>
      <c r="KW275" s="153"/>
      <c r="KX275" s="153"/>
      <c r="KY275" s="153"/>
      <c r="KZ275" s="153"/>
      <c r="LA275" s="153"/>
      <c r="LB275" s="153"/>
      <c r="LC275" s="153"/>
      <c r="LD275" s="153"/>
      <c r="LE275" s="153"/>
      <c r="LF275" s="153"/>
      <c r="LG275" s="153"/>
      <c r="LH275" s="153"/>
      <c r="LI275" s="153"/>
      <c r="LJ275" s="153"/>
      <c r="LK275" s="153"/>
      <c r="LL275" s="153"/>
      <c r="LM275" s="153"/>
      <c r="LN275" s="153"/>
      <c r="LO275" s="153"/>
      <c r="LP275" s="153"/>
      <c r="LQ275" s="153"/>
      <c r="LR275" s="153"/>
      <c r="LS275" s="153"/>
      <c r="LT275" s="153"/>
      <c r="LU275" s="153"/>
      <c r="LV275" s="153"/>
      <c r="LW275" s="153"/>
      <c r="LX275" s="153"/>
      <c r="LY275" s="153"/>
      <c r="LZ275" s="153"/>
      <c r="MA275" s="153"/>
      <c r="MB275" s="153"/>
      <c r="MC275" s="153"/>
      <c r="MD275" s="153"/>
      <c r="ME275" s="153"/>
      <c r="MF275" s="153"/>
      <c r="MG275" s="153"/>
      <c r="MH275" s="153"/>
      <c r="MI275" s="153"/>
      <c r="MJ275" s="153"/>
      <c r="MK275" s="153"/>
      <c r="ML275" s="153"/>
      <c r="MM275" s="153"/>
      <c r="MN275" s="153"/>
      <c r="MO275" s="153"/>
      <c r="MP275" s="153"/>
      <c r="MQ275" s="153"/>
      <c r="MR275" s="153"/>
      <c r="MS275" s="153"/>
      <c r="MT275" s="153"/>
      <c r="MU275" s="153"/>
      <c r="MV275" s="153"/>
      <c r="MW275" s="153"/>
      <c r="MX275" s="153"/>
      <c r="MY275" s="153"/>
      <c r="MZ275" s="153"/>
      <c r="NA275" s="153"/>
      <c r="NB275" s="153"/>
      <c r="NC275" s="153"/>
      <c r="ND275" s="153"/>
      <c r="NE275" s="153"/>
      <c r="NF275" s="153"/>
      <c r="NG275" s="153"/>
      <c r="NH275" s="153"/>
      <c r="NI275" s="153"/>
      <c r="NJ275" s="153"/>
      <c r="NK275" s="153"/>
      <c r="NL275" s="153"/>
      <c r="NM275" s="153"/>
      <c r="NN275" s="153"/>
      <c r="NO275" s="153"/>
      <c r="NP275" s="153"/>
      <c r="NQ275" s="153"/>
      <c r="NR275" s="153"/>
      <c r="NS275" s="153"/>
      <c r="NT275" s="153"/>
      <c r="NU275" s="153"/>
      <c r="NV275" s="153"/>
      <c r="NW275" s="153"/>
      <c r="NX275" s="153"/>
      <c r="NY275" s="153"/>
      <c r="NZ275" s="153"/>
      <c r="OA275" s="153"/>
      <c r="OB275" s="153"/>
      <c r="OC275" s="153"/>
      <c r="OD275" s="153"/>
      <c r="OE275" s="153"/>
      <c r="OF275" s="153"/>
      <c r="OG275" s="153"/>
      <c r="OH275" s="153"/>
      <c r="OI275" s="153"/>
      <c r="OJ275" s="153"/>
      <c r="OK275" s="153"/>
      <c r="OL275" s="153"/>
      <c r="OM275" s="153"/>
      <c r="ON275" s="153"/>
      <c r="OO275" s="153"/>
      <c r="OP275" s="153"/>
      <c r="OQ275" s="153"/>
      <c r="OR275" s="153"/>
      <c r="OS275" s="153"/>
      <c r="OT275" s="153"/>
      <c r="OU275" s="153"/>
      <c r="OV275" s="153"/>
      <c r="OW275" s="153"/>
      <c r="OX275" s="153"/>
      <c r="OY275" s="153"/>
      <c r="OZ275" s="153"/>
      <c r="PA275" s="153"/>
      <c r="PB275" s="153"/>
      <c r="PC275" s="153"/>
      <c r="PD275" s="153"/>
      <c r="PE275" s="153"/>
      <c r="PF275" s="153"/>
      <c r="PG275" s="153"/>
      <c r="PH275" s="153"/>
      <c r="PI275" s="153"/>
      <c r="PJ275" s="153"/>
      <c r="PK275" s="153"/>
      <c r="PL275" s="153"/>
      <c r="PM275" s="153"/>
      <c r="PN275" s="153"/>
      <c r="PO275" s="153"/>
      <c r="PP275" s="153"/>
      <c r="PQ275" s="153"/>
      <c r="PR275" s="153"/>
      <c r="PS275" s="153"/>
      <c r="PT275" s="153"/>
      <c r="PU275" s="153"/>
      <c r="PV275" s="153"/>
      <c r="PW275" s="153"/>
      <c r="PX275" s="153"/>
      <c r="PY275" s="153"/>
      <c r="PZ275" s="153"/>
      <c r="QA275" s="153"/>
      <c r="QB275" s="153"/>
      <c r="QC275" s="153"/>
      <c r="QD275" s="153"/>
      <c r="QE275" s="153"/>
      <c r="QF275" s="153"/>
      <c r="QG275" s="153"/>
      <c r="QH275" s="153"/>
      <c r="QI275" s="153"/>
      <c r="QJ275" s="153"/>
      <c r="QK275" s="153"/>
      <c r="QL275" s="153"/>
      <c r="QM275" s="153"/>
      <c r="QN275" s="153"/>
      <c r="QO275" s="153"/>
      <c r="QP275" s="153"/>
      <c r="QQ275" s="153"/>
      <c r="QR275" s="153"/>
      <c r="QS275" s="153"/>
      <c r="QT275" s="153"/>
      <c r="QU275" s="153"/>
      <c r="QV275" s="153"/>
      <c r="QW275" s="153"/>
      <c r="QX275" s="153"/>
      <c r="QY275" s="153"/>
      <c r="QZ275" s="153"/>
      <c r="RA275" s="153"/>
      <c r="RB275" s="153"/>
      <c r="RC275" s="153"/>
      <c r="RD275" s="153"/>
      <c r="RE275" s="153"/>
      <c r="RF275" s="153"/>
      <c r="RG275" s="153"/>
      <c r="RH275" s="153"/>
      <c r="RI275" s="153"/>
      <c r="RJ275" s="153"/>
      <c r="RK275" s="153"/>
      <c r="RL275" s="153"/>
      <c r="RM275" s="153"/>
      <c r="RN275" s="153"/>
      <c r="RO275" s="153"/>
      <c r="RP275" s="153"/>
      <c r="RQ275" s="153"/>
      <c r="RR275" s="153"/>
      <c r="RS275" s="153"/>
      <c r="RT275" s="153"/>
      <c r="RU275" s="153"/>
      <c r="RV275" s="153"/>
      <c r="RW275" s="153"/>
      <c r="RX275" s="153"/>
      <c r="RY275" s="153"/>
      <c r="RZ275" s="153"/>
      <c r="SA275" s="153"/>
      <c r="SB275" s="153"/>
      <c r="SC275" s="153"/>
      <c r="SD275" s="153"/>
      <c r="SE275" s="153"/>
      <c r="SF275" s="153"/>
      <c r="SG275" s="153"/>
      <c r="SH275" s="153"/>
      <c r="SI275" s="153"/>
      <c r="SJ275" s="153"/>
      <c r="SK275" s="153"/>
      <c r="SL275" s="153"/>
      <c r="SM275" s="153"/>
      <c r="SN275" s="153"/>
      <c r="SO275" s="153"/>
      <c r="SP275" s="153"/>
      <c r="SQ275" s="153"/>
      <c r="SR275" s="153"/>
      <c r="SS275" s="153"/>
      <c r="ST275" s="153"/>
      <c r="SU275" s="153"/>
      <c r="SV275" s="153"/>
      <c r="SW275" s="153"/>
      <c r="SX275" s="153"/>
      <c r="SY275" s="153"/>
      <c r="SZ275" s="153"/>
      <c r="TA275" s="153"/>
      <c r="TB275" s="153"/>
      <c r="TC275" s="153"/>
      <c r="TD275" s="153"/>
      <c r="TE275" s="153"/>
      <c r="TF275" s="153"/>
      <c r="TG275" s="153"/>
      <c r="TH275" s="153"/>
      <c r="TI275" s="153"/>
      <c r="TJ275" s="153"/>
      <c r="TK275" s="153"/>
      <c r="TL275" s="153"/>
      <c r="TM275" s="153"/>
      <c r="TN275" s="153"/>
      <c r="TO275" s="153"/>
      <c r="TP275" s="153"/>
      <c r="TQ275" s="153"/>
      <c r="TR275" s="153"/>
      <c r="TS275" s="153"/>
      <c r="TT275" s="153"/>
      <c r="TU275" s="153"/>
      <c r="TV275" s="153"/>
      <c r="TW275" s="153"/>
      <c r="TX275" s="153"/>
      <c r="TY275" s="153"/>
      <c r="TZ275" s="153"/>
      <c r="UA275" s="153"/>
      <c r="UB275" s="153"/>
      <c r="UC275" s="153"/>
      <c r="UD275" s="153"/>
      <c r="UE275" s="153"/>
      <c r="UF275" s="153"/>
      <c r="UG275" s="153"/>
      <c r="UH275" s="153"/>
      <c r="UI275" s="153"/>
      <c r="UJ275" s="153"/>
      <c r="UK275" s="153"/>
      <c r="UL275" s="153"/>
      <c r="UM275" s="153"/>
      <c r="UN275" s="153"/>
      <c r="UO275" s="153"/>
      <c r="UP275" s="153"/>
      <c r="UQ275" s="153"/>
      <c r="UR275" s="153"/>
      <c r="US275" s="153"/>
      <c r="UT275" s="153"/>
      <c r="UU275" s="153"/>
      <c r="UV275" s="153"/>
      <c r="UW275" s="153"/>
      <c r="UX275" s="153"/>
      <c r="UY275" s="153"/>
      <c r="UZ275" s="153"/>
      <c r="VA275" s="153"/>
      <c r="VB275" s="153"/>
      <c r="VC275" s="153"/>
      <c r="VD275" s="153"/>
      <c r="VE275" s="153"/>
      <c r="VF275" s="153"/>
      <c r="VG275" s="153"/>
      <c r="VH275" s="153"/>
      <c r="VI275" s="153"/>
      <c r="VJ275" s="153"/>
      <c r="VK275" s="153"/>
      <c r="VL275" s="153"/>
      <c r="VM275" s="153"/>
      <c r="VN275" s="153"/>
      <c r="VO275" s="153"/>
      <c r="VP275" s="153"/>
      <c r="VQ275" s="153"/>
      <c r="VR275" s="153"/>
      <c r="VS275" s="153"/>
      <c r="VT275" s="153"/>
      <c r="VU275" s="153"/>
      <c r="VV275" s="153"/>
      <c r="VW275" s="153"/>
      <c r="VX275" s="153"/>
      <c r="VY275" s="153"/>
      <c r="VZ275" s="153"/>
      <c r="WA275" s="153"/>
      <c r="WB275" s="153"/>
      <c r="WC275" s="153"/>
      <c r="WD275" s="153"/>
      <c r="WE275" s="153"/>
      <c r="WF275" s="153"/>
      <c r="WG275" s="153"/>
      <c r="WH275" s="153"/>
      <c r="WI275" s="153"/>
      <c r="WJ275" s="153"/>
      <c r="WK275" s="153"/>
      <c r="WL275" s="153"/>
      <c r="WM275" s="153"/>
      <c r="WN275" s="153"/>
      <c r="WO275" s="153"/>
      <c r="WP275" s="153"/>
      <c r="WQ275" s="153"/>
      <c r="WR275" s="153"/>
      <c r="WS275" s="153"/>
      <c r="WT275" s="153"/>
      <c r="WU275" s="153"/>
      <c r="WV275" s="153"/>
      <c r="WW275" s="153"/>
      <c r="WX275" s="153"/>
      <c r="WY275" s="153"/>
      <c r="WZ275" s="153"/>
      <c r="XA275" s="153"/>
      <c r="XB275" s="153"/>
      <c r="XC275" s="153"/>
      <c r="XD275" s="153"/>
      <c r="XE275" s="153"/>
      <c r="XF275" s="153"/>
      <c r="XG275" s="153"/>
      <c r="XH275" s="153"/>
      <c r="XI275" s="153"/>
      <c r="XJ275" s="153"/>
      <c r="XK275" s="153"/>
      <c r="XL275" s="153"/>
      <c r="XM275" s="153"/>
      <c r="XN275" s="153"/>
      <c r="XO275" s="153"/>
      <c r="XP275" s="153"/>
      <c r="XQ275" s="153"/>
      <c r="XR275" s="153"/>
      <c r="XS275" s="153"/>
      <c r="XT275" s="153"/>
      <c r="XU275" s="153"/>
      <c r="XV275" s="153"/>
      <c r="XW275" s="153"/>
      <c r="XX275" s="153"/>
      <c r="XY275" s="153"/>
      <c r="XZ275" s="153"/>
      <c r="YA275" s="153"/>
      <c r="YB275" s="153"/>
      <c r="YC275" s="153"/>
      <c r="YD275" s="153"/>
      <c r="YE275" s="153"/>
      <c r="YF275" s="153"/>
      <c r="YG275" s="153"/>
      <c r="YH275" s="153"/>
      <c r="YI275" s="153"/>
      <c r="YJ275" s="153"/>
      <c r="YK275" s="153"/>
      <c r="YL275" s="153"/>
      <c r="YM275" s="153"/>
      <c r="YN275" s="153"/>
      <c r="YO275" s="153"/>
      <c r="YP275" s="153"/>
      <c r="YQ275" s="153"/>
      <c r="YR275" s="153"/>
      <c r="YS275" s="153"/>
      <c r="YT275" s="153"/>
      <c r="YU275" s="153"/>
      <c r="YV275" s="153"/>
      <c r="YW275" s="153"/>
      <c r="YX275" s="153"/>
      <c r="YY275" s="153"/>
      <c r="YZ275" s="153"/>
      <c r="ZA275" s="153"/>
      <c r="ZB275" s="153"/>
      <c r="ZC275" s="153"/>
      <c r="ZD275" s="153"/>
      <c r="ZE275" s="153"/>
      <c r="ZF275" s="153"/>
      <c r="ZG275" s="153"/>
      <c r="ZH275" s="153"/>
      <c r="ZI275" s="153"/>
      <c r="ZJ275" s="153"/>
      <c r="ZK275" s="153"/>
      <c r="ZL275" s="153"/>
      <c r="ZM275" s="153"/>
      <c r="ZN275" s="153"/>
      <c r="ZO275" s="153"/>
      <c r="ZP275" s="153"/>
      <c r="ZQ275" s="153"/>
      <c r="ZR275" s="153"/>
      <c r="ZS275" s="153"/>
      <c r="ZT275" s="153"/>
      <c r="ZU275" s="153"/>
      <c r="ZV275" s="153"/>
      <c r="ZW275" s="153"/>
      <c r="ZX275" s="153"/>
      <c r="ZY275" s="153"/>
      <c r="ZZ275" s="153"/>
      <c r="AAA275" s="153"/>
      <c r="AAB275" s="153"/>
      <c r="AAC275" s="153"/>
      <c r="AAD275" s="153"/>
      <c r="AAE275" s="153"/>
      <c r="AAF275" s="153"/>
      <c r="AAG275" s="153"/>
      <c r="AAH275" s="153"/>
      <c r="AAI275" s="153"/>
      <c r="AAJ275" s="153"/>
      <c r="AAK275" s="153"/>
      <c r="AAL275" s="153"/>
      <c r="AAM275" s="153"/>
      <c r="AAN275" s="153"/>
      <c r="AAO275" s="153"/>
      <c r="AAP275" s="153"/>
      <c r="AAQ275" s="153"/>
      <c r="AAR275" s="153"/>
      <c r="AAS275" s="153"/>
      <c r="AAT275" s="153"/>
      <c r="AAU275" s="153"/>
      <c r="AAV275" s="153"/>
      <c r="AAW275" s="153"/>
      <c r="AAX275" s="153"/>
      <c r="AAY275" s="153"/>
      <c r="AAZ275" s="153"/>
      <c r="ABA275" s="153"/>
      <c r="ABB275" s="153"/>
      <c r="ABC275" s="153"/>
      <c r="ABD275" s="153"/>
      <c r="ABE275" s="153"/>
      <c r="ABF275" s="153"/>
      <c r="ABG275" s="153"/>
      <c r="ABH275" s="153"/>
      <c r="ABI275" s="153"/>
      <c r="ABJ275" s="153"/>
      <c r="ABK275" s="153"/>
      <c r="ABL275" s="153"/>
      <c r="ABM275" s="153"/>
      <c r="ABN275" s="153"/>
      <c r="ABO275" s="153"/>
      <c r="ABP275" s="153"/>
      <c r="ABQ275" s="153"/>
      <c r="ABR275" s="153"/>
      <c r="ABS275" s="153"/>
      <c r="ABT275" s="153"/>
      <c r="ABU275" s="153"/>
      <c r="ABV275" s="153"/>
      <c r="ABW275" s="153"/>
      <c r="ABX275" s="153"/>
      <c r="ABY275" s="153"/>
      <c r="ABZ275" s="153"/>
      <c r="ACA275" s="153"/>
      <c r="ACB275" s="153"/>
      <c r="ACC275" s="153"/>
      <c r="ACD275" s="153"/>
      <c r="ACE275" s="153"/>
      <c r="ACF275" s="153"/>
      <c r="ACG275" s="153"/>
      <c r="ACH275" s="153"/>
      <c r="ACI275" s="153"/>
      <c r="ACJ275" s="153"/>
      <c r="ACK275" s="153"/>
      <c r="ACL275" s="153"/>
      <c r="ACM275" s="153"/>
      <c r="ACN275" s="153"/>
      <c r="ACO275" s="153"/>
      <c r="ACP275" s="153"/>
      <c r="ACQ275" s="153"/>
      <c r="ACR275" s="153"/>
      <c r="ACS275" s="153"/>
      <c r="ACT275" s="153"/>
      <c r="ACU275" s="153"/>
      <c r="ACV275" s="153"/>
      <c r="ACW275" s="153"/>
      <c r="ACX275" s="153"/>
      <c r="ACY275" s="153"/>
      <c r="ACZ275" s="153"/>
      <c r="ADA275" s="153"/>
      <c r="ADB275" s="152"/>
      <c r="ADC275" s="152"/>
      <c r="ADD275" s="152"/>
      <c r="ADE275" s="152"/>
      <c r="ADF275" s="152"/>
    </row>
    <row r="276" spans="1:786" ht="15.6" x14ac:dyDescent="0.3">
      <c r="A276" s="60">
        <v>3</v>
      </c>
      <c r="B276" s="123" t="s">
        <v>782</v>
      </c>
      <c r="C276" s="124" t="s">
        <v>563</v>
      </c>
      <c r="D276" s="125" t="s">
        <v>117</v>
      </c>
      <c r="E276" s="125" t="s">
        <v>256</v>
      </c>
      <c r="F276" s="125">
        <v>14</v>
      </c>
      <c r="G276" s="73"/>
      <c r="H276" s="125">
        <v>2</v>
      </c>
      <c r="I276" s="125" t="s">
        <v>45</v>
      </c>
      <c r="J276" s="125" t="s">
        <v>188</v>
      </c>
      <c r="K276" s="126">
        <v>48</v>
      </c>
      <c r="L276" s="127">
        <v>1972</v>
      </c>
      <c r="M276" s="146">
        <v>1972</v>
      </c>
      <c r="N276" s="128"/>
      <c r="O276" s="129"/>
      <c r="P276" s="129"/>
      <c r="Q276" s="78" t="s">
        <v>482</v>
      </c>
      <c r="R276" s="103" t="s">
        <v>783</v>
      </c>
      <c r="S276" s="56" t="s">
        <v>318</v>
      </c>
      <c r="T276" s="57" t="str">
        <f t="shared" si="52"/>
        <v>Ag Pb</v>
      </c>
      <c r="U276" s="56"/>
      <c r="V276" s="56"/>
      <c r="W276" s="56"/>
      <c r="X276" s="56"/>
      <c r="Y276" s="56"/>
      <c r="Z276" s="56"/>
      <c r="AA276" s="56"/>
      <c r="AC276" s="58">
        <f>N276/1896653</f>
        <v>0</v>
      </c>
      <c r="AD276" s="58">
        <f>O276/39</f>
        <v>0</v>
      </c>
      <c r="AE276" s="58">
        <f>P276/14</f>
        <v>0</v>
      </c>
      <c r="AF276" s="58">
        <f>SUM(AC276:AE276)</f>
        <v>0</v>
      </c>
      <c r="AG276" s="59"/>
      <c r="AH276" s="59">
        <f>IF(A276=1,AF276,0)</f>
        <v>0</v>
      </c>
      <c r="AI276" s="59">
        <f>IF(A276=2,AF276,0)</f>
        <v>0</v>
      </c>
      <c r="AJ276" s="59">
        <f>IF(A276=3,AF276,0)</f>
        <v>0</v>
      </c>
    </row>
    <row r="277" spans="1:786" ht="24" x14ac:dyDescent="0.3">
      <c r="A277" s="82">
        <v>1</v>
      </c>
      <c r="B277" s="123" t="s">
        <v>784</v>
      </c>
      <c r="C277" s="124" t="s">
        <v>180</v>
      </c>
      <c r="D277" s="125" t="s">
        <v>274</v>
      </c>
      <c r="E277" s="125" t="s">
        <v>256</v>
      </c>
      <c r="F277" s="125">
        <v>15</v>
      </c>
      <c r="G277" s="73">
        <v>12340000</v>
      </c>
      <c r="H277" s="125">
        <v>1</v>
      </c>
      <c r="I277" s="125" t="s">
        <v>45</v>
      </c>
      <c r="J277" s="125" t="s">
        <v>149</v>
      </c>
      <c r="K277" s="126">
        <v>31</v>
      </c>
      <c r="L277" s="127">
        <v>1971</v>
      </c>
      <c r="M277" s="89">
        <v>26270</v>
      </c>
      <c r="N277" s="128">
        <v>9000000</v>
      </c>
      <c r="O277" s="129">
        <v>120</v>
      </c>
      <c r="P277" s="129"/>
      <c r="Q277" s="78" t="s">
        <v>785</v>
      </c>
      <c r="R277" s="103" t="s">
        <v>786</v>
      </c>
      <c r="S277" s="56" t="s">
        <v>323</v>
      </c>
      <c r="T277" s="57" t="str">
        <f t="shared" si="52"/>
        <v>P</v>
      </c>
      <c r="U277" s="56"/>
      <c r="V277" s="56"/>
      <c r="W277" s="56"/>
      <c r="X277" s="56"/>
      <c r="Y277" s="56"/>
      <c r="Z277" s="56"/>
      <c r="AA277" s="56"/>
      <c r="AC277" s="58">
        <f>N277/1896653</f>
        <v>4.7452011517130437</v>
      </c>
      <c r="AD277" s="58">
        <f>O277/39</f>
        <v>3.0769230769230771</v>
      </c>
      <c r="AE277" s="58">
        <f>P277/14</f>
        <v>0</v>
      </c>
      <c r="AF277" s="58">
        <f>SUM(AC277:AE277)</f>
        <v>7.8221242286361203</v>
      </c>
      <c r="AG277" s="59"/>
      <c r="AH277" s="59">
        <f>IF(A277=1,AF277,0)</f>
        <v>7.8221242286361203</v>
      </c>
      <c r="AI277" s="59">
        <f>IF(A277=2,AF277,0)</f>
        <v>0</v>
      </c>
      <c r="AJ277" s="59">
        <f>IF(A277=3,AF277,0)</f>
        <v>0</v>
      </c>
      <c r="ADB277" s="152"/>
      <c r="ADC277" s="152"/>
      <c r="ADD277" s="152"/>
      <c r="ADE277" s="152"/>
      <c r="ADF277" s="152"/>
    </row>
    <row r="278" spans="1:786" ht="24" x14ac:dyDescent="0.3">
      <c r="A278" s="82">
        <v>1</v>
      </c>
      <c r="B278" s="123" t="s">
        <v>787</v>
      </c>
      <c r="C278" s="124" t="s">
        <v>70</v>
      </c>
      <c r="D278" s="154"/>
      <c r="E278" s="154"/>
      <c r="F278" s="125">
        <v>25</v>
      </c>
      <c r="G278" s="73"/>
      <c r="H278" s="125">
        <v>1</v>
      </c>
      <c r="I278" s="125" t="s">
        <v>45</v>
      </c>
      <c r="J278" s="125" t="s">
        <v>75</v>
      </c>
      <c r="K278" s="126" t="s">
        <v>42</v>
      </c>
      <c r="L278" s="127">
        <v>1971</v>
      </c>
      <c r="M278" s="89">
        <v>26236</v>
      </c>
      <c r="N278" s="128">
        <v>300000</v>
      </c>
      <c r="O278" s="129"/>
      <c r="P278" s="129">
        <v>89</v>
      </c>
      <c r="Q278" s="78" t="s">
        <v>788</v>
      </c>
      <c r="R278" s="103" t="s">
        <v>789</v>
      </c>
      <c r="S278" s="56"/>
      <c r="T278" s="57" t="str">
        <f t="shared" si="52"/>
        <v>Au</v>
      </c>
      <c r="U278" s="56"/>
      <c r="V278" s="56"/>
      <c r="W278" s="56"/>
      <c r="X278" s="56"/>
      <c r="Y278" s="56"/>
      <c r="Z278" s="56"/>
      <c r="AA278" s="56"/>
      <c r="AC278" s="58">
        <f>N278/1896653</f>
        <v>0.15817337172376814</v>
      </c>
      <c r="AD278" s="58">
        <f>O278/39</f>
        <v>0</v>
      </c>
      <c r="AE278" s="58">
        <f>P278/14</f>
        <v>6.3571428571428568</v>
      </c>
      <c r="AF278" s="58">
        <f>SUM(AC278:AE278)</f>
        <v>6.5153162288666246</v>
      </c>
      <c r="AG278" s="59"/>
      <c r="AH278" s="59">
        <f>IF(A278=1,AF278,0)</f>
        <v>6.5153162288666246</v>
      </c>
      <c r="AI278" s="59">
        <f>IF(A278=2,AF278,0)</f>
        <v>0</v>
      </c>
      <c r="AJ278" s="59">
        <f>IF(A278=3,AF278,0)</f>
        <v>0</v>
      </c>
      <c r="ADB278" s="152"/>
      <c r="ADC278" s="152"/>
      <c r="ADD278" s="152"/>
      <c r="ADE278" s="152"/>
      <c r="ADF278" s="152"/>
    </row>
    <row r="279" spans="1:786" s="156" customFormat="1" ht="24" x14ac:dyDescent="0.3">
      <c r="A279" s="82">
        <v>1</v>
      </c>
      <c r="B279" s="123" t="s">
        <v>790</v>
      </c>
      <c r="C279" s="124"/>
      <c r="D279" s="125"/>
      <c r="E279" s="125"/>
      <c r="F279" s="125"/>
      <c r="G279" s="73"/>
      <c r="H279" s="125">
        <v>1</v>
      </c>
      <c r="I279" s="125" t="s">
        <v>45</v>
      </c>
      <c r="J279" s="125" t="s">
        <v>303</v>
      </c>
      <c r="K279" s="126" t="s">
        <v>42</v>
      </c>
      <c r="L279" s="127">
        <v>1971</v>
      </c>
      <c r="M279" s="148">
        <v>26011</v>
      </c>
      <c r="N279" s="128"/>
      <c r="O279" s="155"/>
      <c r="P279" s="129" t="s">
        <v>791</v>
      </c>
      <c r="Q279" s="78" t="s">
        <v>792</v>
      </c>
      <c r="R279" s="103" t="s">
        <v>793</v>
      </c>
      <c r="S279" s="56"/>
      <c r="T279" s="57"/>
      <c r="U279" s="56"/>
      <c r="V279" s="56"/>
      <c r="W279" s="56"/>
      <c r="X279" s="56"/>
      <c r="Y279" s="56"/>
      <c r="Z279" s="56"/>
      <c r="AA279" s="56"/>
      <c r="AB279" s="88"/>
      <c r="AC279" s="58">
        <f>N279/1896653</f>
        <v>0</v>
      </c>
      <c r="AD279" s="58">
        <f>O279/39</f>
        <v>0</v>
      </c>
      <c r="AE279" s="58" t="e">
        <f>P279/14</f>
        <v>#VALUE!</v>
      </c>
      <c r="AF279" s="58" t="e">
        <f>SUM(AC279:AE279)</f>
        <v>#VALUE!</v>
      </c>
      <c r="AG279" s="59"/>
      <c r="AH279" s="59" t="e">
        <f>IF(A279=1,AF279,0)</f>
        <v>#VALUE!</v>
      </c>
      <c r="AI279" s="59">
        <f>IF(A279=2,AF279,0)</f>
        <v>0</v>
      </c>
      <c r="AJ279" s="59">
        <f>IF(A279=3,AF279,0)</f>
        <v>0</v>
      </c>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49"/>
      <c r="EJ279" s="149"/>
      <c r="EK279" s="149"/>
      <c r="EL279" s="149"/>
      <c r="EM279" s="149"/>
      <c r="EN279" s="149"/>
      <c r="EO279" s="149"/>
      <c r="EP279" s="149"/>
      <c r="EQ279" s="149"/>
      <c r="ER279" s="149"/>
      <c r="ES279" s="149"/>
      <c r="ET279" s="149"/>
      <c r="EU279" s="149"/>
      <c r="EV279" s="149"/>
      <c r="EW279" s="149"/>
      <c r="EX279" s="149"/>
      <c r="EY279" s="149"/>
      <c r="EZ279" s="149"/>
      <c r="FA279" s="149"/>
      <c r="FB279" s="149"/>
      <c r="FC279" s="149"/>
      <c r="FD279" s="149"/>
      <c r="FE279" s="149"/>
      <c r="FF279" s="149"/>
      <c r="FG279" s="149"/>
      <c r="FH279" s="149"/>
      <c r="FI279" s="149"/>
      <c r="FJ279" s="149"/>
      <c r="FK279" s="149"/>
      <c r="FL279" s="149"/>
      <c r="FM279" s="149"/>
      <c r="FN279" s="149"/>
      <c r="FO279" s="149"/>
      <c r="FP279" s="149"/>
      <c r="FQ279" s="149"/>
      <c r="FR279" s="149"/>
      <c r="FS279" s="149"/>
      <c r="FT279" s="149"/>
      <c r="FU279" s="149"/>
      <c r="FV279" s="149"/>
      <c r="FW279" s="149"/>
      <c r="FX279" s="149"/>
      <c r="FY279" s="149"/>
      <c r="FZ279" s="149"/>
      <c r="GA279" s="149"/>
      <c r="GB279" s="149"/>
      <c r="GC279" s="149"/>
      <c r="GD279" s="149"/>
      <c r="GE279" s="149"/>
      <c r="GF279" s="149"/>
      <c r="GG279" s="149"/>
      <c r="GH279" s="149"/>
      <c r="GI279" s="149"/>
      <c r="GJ279" s="149"/>
      <c r="GK279" s="149"/>
      <c r="GL279" s="149"/>
      <c r="GM279" s="149"/>
      <c r="GN279" s="149"/>
      <c r="GO279" s="149"/>
      <c r="GP279" s="149"/>
      <c r="GQ279" s="149"/>
      <c r="GR279" s="149"/>
      <c r="GS279" s="149"/>
      <c r="GT279" s="149"/>
      <c r="GU279" s="149"/>
      <c r="GV279" s="149"/>
      <c r="GW279" s="149"/>
      <c r="GX279" s="149"/>
      <c r="GY279" s="149"/>
      <c r="GZ279" s="149"/>
      <c r="HA279" s="149"/>
      <c r="HB279" s="149"/>
      <c r="HC279" s="149"/>
      <c r="HD279" s="149"/>
      <c r="HE279" s="149"/>
      <c r="HF279" s="149"/>
      <c r="HG279" s="149"/>
      <c r="HH279" s="149"/>
      <c r="HI279" s="149"/>
      <c r="HJ279" s="149"/>
      <c r="HK279" s="149"/>
      <c r="HL279" s="149"/>
      <c r="HM279" s="149"/>
      <c r="HN279" s="149"/>
      <c r="HO279" s="149"/>
      <c r="HP279" s="149"/>
      <c r="HQ279" s="149"/>
      <c r="HR279" s="149"/>
      <c r="HS279" s="149"/>
      <c r="HT279" s="149"/>
      <c r="HU279" s="149"/>
      <c r="HV279" s="149"/>
      <c r="HW279" s="149"/>
      <c r="HX279" s="149"/>
      <c r="HY279" s="149"/>
      <c r="HZ279" s="149"/>
      <c r="IA279" s="149"/>
      <c r="IB279" s="149"/>
      <c r="IC279" s="149"/>
      <c r="ID279" s="149"/>
      <c r="IE279" s="149"/>
      <c r="IF279" s="149"/>
      <c r="IG279" s="149"/>
      <c r="IH279" s="149"/>
      <c r="II279" s="149"/>
      <c r="IJ279" s="149"/>
      <c r="IK279" s="149"/>
      <c r="IL279" s="149"/>
      <c r="IM279" s="149"/>
      <c r="IN279" s="149"/>
      <c r="IO279" s="149"/>
      <c r="IP279" s="149"/>
      <c r="IQ279" s="149"/>
      <c r="IR279" s="149"/>
      <c r="IS279" s="149"/>
      <c r="IT279" s="149"/>
      <c r="IU279" s="149"/>
      <c r="IV279" s="149"/>
      <c r="IW279" s="149"/>
      <c r="IX279" s="149"/>
      <c r="IY279" s="149"/>
      <c r="IZ279" s="149"/>
      <c r="JA279" s="149"/>
      <c r="JB279" s="149"/>
      <c r="JC279" s="149"/>
      <c r="JD279" s="149"/>
      <c r="JE279" s="149"/>
      <c r="JF279" s="149"/>
      <c r="JG279" s="149"/>
      <c r="JH279" s="149"/>
      <c r="JI279" s="149"/>
      <c r="JJ279" s="149"/>
      <c r="JK279" s="149"/>
      <c r="JL279" s="149"/>
      <c r="JM279" s="149"/>
      <c r="JN279" s="149"/>
      <c r="JO279" s="149"/>
      <c r="JP279" s="149"/>
      <c r="JQ279" s="149"/>
      <c r="JR279" s="149"/>
      <c r="JS279" s="149"/>
      <c r="JT279" s="149"/>
      <c r="JU279" s="149"/>
      <c r="JV279" s="149"/>
      <c r="JW279" s="149"/>
      <c r="JX279" s="149"/>
      <c r="JY279" s="149"/>
      <c r="JZ279" s="149"/>
      <c r="KA279" s="149"/>
      <c r="KB279" s="149"/>
      <c r="KC279" s="149"/>
      <c r="KD279" s="149"/>
      <c r="KE279" s="149"/>
      <c r="KF279" s="149"/>
      <c r="KG279" s="149"/>
      <c r="KH279" s="149"/>
      <c r="KI279" s="149"/>
      <c r="KJ279" s="149"/>
      <c r="KK279" s="149"/>
      <c r="KL279" s="149"/>
      <c r="KM279" s="149"/>
      <c r="KN279" s="149"/>
      <c r="KO279" s="149"/>
      <c r="KP279" s="149"/>
      <c r="KQ279" s="149"/>
      <c r="KR279" s="149"/>
      <c r="KS279" s="149"/>
      <c r="KT279" s="149"/>
      <c r="KU279" s="149"/>
      <c r="KV279" s="149"/>
      <c r="KW279" s="149"/>
      <c r="KX279" s="149"/>
      <c r="KY279" s="149"/>
      <c r="KZ279" s="149"/>
      <c r="LA279" s="149"/>
      <c r="LB279" s="149"/>
      <c r="LC279" s="149"/>
      <c r="LD279" s="149"/>
      <c r="LE279" s="149"/>
      <c r="LF279" s="149"/>
      <c r="LG279" s="149"/>
      <c r="LH279" s="149"/>
      <c r="LI279" s="149"/>
      <c r="LJ279" s="149"/>
      <c r="LK279" s="149"/>
      <c r="LL279" s="149"/>
      <c r="LM279" s="149"/>
      <c r="LN279" s="149"/>
      <c r="LO279" s="149"/>
      <c r="LP279" s="149"/>
      <c r="LQ279" s="149"/>
      <c r="LR279" s="149"/>
      <c r="LS279" s="149"/>
      <c r="LT279" s="149"/>
      <c r="LU279" s="149"/>
      <c r="LV279" s="149"/>
      <c r="LW279" s="149"/>
      <c r="LX279" s="149"/>
      <c r="LY279" s="149"/>
      <c r="LZ279" s="149"/>
      <c r="MA279" s="149"/>
      <c r="MB279" s="149"/>
      <c r="MC279" s="149"/>
      <c r="MD279" s="149"/>
      <c r="ME279" s="149"/>
      <c r="MF279" s="149"/>
      <c r="MG279" s="149"/>
      <c r="MH279" s="149"/>
      <c r="MI279" s="149"/>
      <c r="MJ279" s="149"/>
      <c r="MK279" s="149"/>
      <c r="ML279" s="149"/>
      <c r="MM279" s="149"/>
      <c r="MN279" s="149"/>
      <c r="MO279" s="149"/>
      <c r="MP279" s="149"/>
      <c r="MQ279" s="149"/>
      <c r="MR279" s="149"/>
      <c r="MS279" s="149"/>
      <c r="MT279" s="149"/>
      <c r="MU279" s="149"/>
      <c r="MV279" s="149"/>
      <c r="MW279" s="149"/>
      <c r="MX279" s="149"/>
      <c r="MY279" s="149"/>
      <c r="MZ279" s="149"/>
      <c r="NA279" s="149"/>
      <c r="NB279" s="149"/>
      <c r="NC279" s="149"/>
      <c r="ND279" s="149"/>
      <c r="NE279" s="149"/>
      <c r="NF279" s="149"/>
      <c r="NG279" s="149"/>
      <c r="NH279" s="149"/>
      <c r="NI279" s="149"/>
      <c r="NJ279" s="149"/>
      <c r="NK279" s="149"/>
      <c r="NL279" s="149"/>
      <c r="NM279" s="149"/>
      <c r="NN279" s="149"/>
      <c r="NO279" s="149"/>
      <c r="NP279" s="149"/>
      <c r="NQ279" s="149"/>
      <c r="NR279" s="149"/>
      <c r="NS279" s="149"/>
      <c r="NT279" s="149"/>
      <c r="NU279" s="149"/>
      <c r="NV279" s="149"/>
      <c r="NW279" s="149"/>
      <c r="NX279" s="149"/>
      <c r="NY279" s="149"/>
      <c r="NZ279" s="149"/>
      <c r="OA279" s="149"/>
      <c r="OB279" s="149"/>
      <c r="OC279" s="149"/>
      <c r="OD279" s="149"/>
      <c r="OE279" s="149"/>
      <c r="OF279" s="149"/>
      <c r="OG279" s="149"/>
      <c r="OH279" s="149"/>
      <c r="OI279" s="149"/>
      <c r="OJ279" s="149"/>
      <c r="OK279" s="149"/>
      <c r="OL279" s="149"/>
      <c r="OM279" s="149"/>
      <c r="ON279" s="149"/>
      <c r="OO279" s="149"/>
      <c r="OP279" s="149"/>
      <c r="OQ279" s="149"/>
      <c r="OR279" s="149"/>
      <c r="OS279" s="149"/>
      <c r="OT279" s="149"/>
      <c r="OU279" s="149"/>
      <c r="OV279" s="149"/>
      <c r="OW279" s="149"/>
      <c r="OX279" s="149"/>
      <c r="OY279" s="149"/>
      <c r="OZ279" s="149"/>
      <c r="PA279" s="149"/>
      <c r="PB279" s="149"/>
      <c r="PC279" s="149"/>
      <c r="PD279" s="149"/>
      <c r="PE279" s="149"/>
      <c r="PF279" s="149"/>
      <c r="PG279" s="149"/>
      <c r="PH279" s="149"/>
      <c r="PI279" s="149"/>
      <c r="PJ279" s="149"/>
      <c r="PK279" s="149"/>
      <c r="PL279" s="149"/>
      <c r="PM279" s="149"/>
      <c r="PN279" s="149"/>
      <c r="PO279" s="149"/>
      <c r="PP279" s="149"/>
      <c r="PQ279" s="149"/>
      <c r="PR279" s="149"/>
      <c r="PS279" s="149"/>
      <c r="PT279" s="149"/>
      <c r="PU279" s="149"/>
      <c r="PV279" s="149"/>
      <c r="PW279" s="149"/>
      <c r="PX279" s="149"/>
      <c r="PY279" s="149"/>
      <c r="PZ279" s="149"/>
      <c r="QA279" s="149"/>
      <c r="QB279" s="149"/>
      <c r="QC279" s="149"/>
      <c r="QD279" s="149"/>
      <c r="QE279" s="149"/>
      <c r="QF279" s="149"/>
      <c r="QG279" s="149"/>
      <c r="QH279" s="149"/>
      <c r="QI279" s="149"/>
      <c r="QJ279" s="149"/>
      <c r="QK279" s="149"/>
      <c r="QL279" s="149"/>
      <c r="QM279" s="149"/>
      <c r="QN279" s="149"/>
      <c r="QO279" s="149"/>
      <c r="QP279" s="149"/>
      <c r="QQ279" s="149"/>
      <c r="QR279" s="149"/>
      <c r="QS279" s="149"/>
      <c r="QT279" s="149"/>
      <c r="QU279" s="149"/>
      <c r="QV279" s="149"/>
      <c r="QW279" s="149"/>
      <c r="QX279" s="149"/>
      <c r="QY279" s="149"/>
      <c r="QZ279" s="149"/>
      <c r="RA279" s="149"/>
      <c r="RB279" s="149"/>
      <c r="RC279" s="149"/>
      <c r="RD279" s="149"/>
      <c r="RE279" s="149"/>
      <c r="RF279" s="149"/>
      <c r="RG279" s="149"/>
      <c r="RH279" s="149"/>
      <c r="RI279" s="149"/>
      <c r="RJ279" s="149"/>
      <c r="RK279" s="149"/>
      <c r="RL279" s="149"/>
      <c r="RM279" s="149"/>
      <c r="RN279" s="149"/>
      <c r="RO279" s="149"/>
      <c r="RP279" s="149"/>
      <c r="RQ279" s="149"/>
      <c r="RR279" s="149"/>
      <c r="RS279" s="149"/>
      <c r="RT279" s="149"/>
      <c r="RU279" s="149"/>
      <c r="RV279" s="149"/>
      <c r="RW279" s="149"/>
      <c r="RX279" s="149"/>
      <c r="RY279" s="149"/>
      <c r="RZ279" s="149"/>
      <c r="SA279" s="149"/>
      <c r="SB279" s="149"/>
      <c r="SC279" s="149"/>
      <c r="SD279" s="149"/>
      <c r="SE279" s="149"/>
      <c r="SF279" s="149"/>
      <c r="SG279" s="149"/>
      <c r="SH279" s="149"/>
      <c r="SI279" s="149"/>
      <c r="SJ279" s="149"/>
      <c r="SK279" s="149"/>
      <c r="SL279" s="149"/>
      <c r="SM279" s="149"/>
      <c r="SN279" s="149"/>
      <c r="SO279" s="149"/>
      <c r="SP279" s="149"/>
      <c r="SQ279" s="149"/>
      <c r="SR279" s="149"/>
      <c r="SS279" s="149"/>
      <c r="ST279" s="149"/>
      <c r="SU279" s="149"/>
      <c r="SV279" s="149"/>
      <c r="SW279" s="149"/>
      <c r="SX279" s="149"/>
      <c r="SY279" s="149"/>
      <c r="SZ279" s="149"/>
      <c r="TA279" s="149"/>
      <c r="TB279" s="149"/>
      <c r="TC279" s="149"/>
      <c r="TD279" s="149"/>
      <c r="TE279" s="149"/>
      <c r="TF279" s="149"/>
      <c r="TG279" s="149"/>
      <c r="TH279" s="149"/>
      <c r="TI279" s="149"/>
      <c r="TJ279" s="149"/>
      <c r="TK279" s="149"/>
      <c r="TL279" s="149"/>
      <c r="TM279" s="149"/>
      <c r="TN279" s="149"/>
      <c r="TO279" s="149"/>
      <c r="TP279" s="149"/>
      <c r="TQ279" s="149"/>
      <c r="TR279" s="149"/>
      <c r="TS279" s="149"/>
      <c r="TT279" s="149"/>
      <c r="TU279" s="149"/>
      <c r="TV279" s="149"/>
      <c r="TW279" s="149"/>
      <c r="TX279" s="149"/>
      <c r="TY279" s="149"/>
      <c r="TZ279" s="149"/>
      <c r="UA279" s="149"/>
      <c r="UB279" s="149"/>
      <c r="UC279" s="149"/>
      <c r="UD279" s="149"/>
      <c r="UE279" s="149"/>
      <c r="UF279" s="149"/>
      <c r="UG279" s="149"/>
      <c r="UH279" s="149"/>
      <c r="UI279" s="149"/>
      <c r="UJ279" s="149"/>
      <c r="UK279" s="149"/>
      <c r="UL279" s="149"/>
      <c r="UM279" s="149"/>
      <c r="UN279" s="149"/>
      <c r="UO279" s="149"/>
      <c r="UP279" s="149"/>
      <c r="UQ279" s="149"/>
      <c r="UR279" s="149"/>
      <c r="US279" s="149"/>
      <c r="UT279" s="149"/>
      <c r="UU279" s="149"/>
      <c r="UV279" s="149"/>
      <c r="UW279" s="149"/>
      <c r="UX279" s="149"/>
      <c r="UY279" s="149"/>
      <c r="UZ279" s="149"/>
      <c r="VA279" s="149"/>
      <c r="VB279" s="149"/>
      <c r="VC279" s="149"/>
      <c r="VD279" s="149"/>
      <c r="VE279" s="149"/>
      <c r="VF279" s="149"/>
      <c r="VG279" s="149"/>
      <c r="VH279" s="149"/>
      <c r="VI279" s="149"/>
      <c r="VJ279" s="149"/>
      <c r="VK279" s="149"/>
      <c r="VL279" s="149"/>
      <c r="VM279" s="149"/>
      <c r="VN279" s="149"/>
      <c r="VO279" s="149"/>
      <c r="VP279" s="149"/>
      <c r="VQ279" s="149"/>
      <c r="VR279" s="149"/>
      <c r="VS279" s="149"/>
      <c r="VT279" s="149"/>
      <c r="VU279" s="149"/>
      <c r="VV279" s="149"/>
      <c r="VW279" s="149"/>
      <c r="VX279" s="149"/>
      <c r="VY279" s="149"/>
      <c r="VZ279" s="149"/>
      <c r="WA279" s="149"/>
      <c r="WB279" s="149"/>
      <c r="WC279" s="149"/>
      <c r="WD279" s="149"/>
      <c r="WE279" s="149"/>
      <c r="WF279" s="149"/>
      <c r="WG279" s="149"/>
      <c r="WH279" s="149"/>
      <c r="WI279" s="149"/>
      <c r="WJ279" s="149"/>
      <c r="WK279" s="149"/>
      <c r="WL279" s="149"/>
      <c r="WM279" s="149"/>
      <c r="WN279" s="149"/>
      <c r="WO279" s="149"/>
      <c r="WP279" s="149"/>
      <c r="WQ279" s="149"/>
      <c r="WR279" s="149"/>
      <c r="WS279" s="149"/>
      <c r="WT279" s="149"/>
      <c r="WU279" s="149"/>
      <c r="WV279" s="149"/>
      <c r="WW279" s="149"/>
      <c r="WX279" s="149"/>
      <c r="WY279" s="149"/>
      <c r="WZ279" s="149"/>
      <c r="XA279" s="149"/>
      <c r="XB279" s="149"/>
      <c r="XC279" s="149"/>
      <c r="XD279" s="149"/>
      <c r="XE279" s="149"/>
      <c r="XF279" s="149"/>
      <c r="XG279" s="149"/>
      <c r="XH279" s="149"/>
      <c r="XI279" s="149"/>
      <c r="XJ279" s="149"/>
      <c r="XK279" s="149"/>
      <c r="XL279" s="149"/>
      <c r="XM279" s="149"/>
      <c r="XN279" s="149"/>
      <c r="XO279" s="149"/>
      <c r="XP279" s="149"/>
      <c r="XQ279" s="149"/>
      <c r="XR279" s="149"/>
      <c r="XS279" s="149"/>
      <c r="XT279" s="149"/>
      <c r="XU279" s="149"/>
      <c r="XV279" s="149"/>
      <c r="XW279" s="149"/>
      <c r="XX279" s="149"/>
      <c r="XY279" s="149"/>
      <c r="XZ279" s="149"/>
      <c r="YA279" s="149"/>
      <c r="YB279" s="149"/>
      <c r="YC279" s="149"/>
      <c r="YD279" s="149"/>
      <c r="YE279" s="149"/>
      <c r="YF279" s="149"/>
      <c r="YG279" s="149"/>
      <c r="YH279" s="149"/>
      <c r="YI279" s="149"/>
      <c r="YJ279" s="149"/>
      <c r="YK279" s="149"/>
      <c r="YL279" s="149"/>
      <c r="YM279" s="149"/>
      <c r="YN279" s="149"/>
      <c r="YO279" s="149"/>
      <c r="YP279" s="149"/>
      <c r="YQ279" s="149"/>
      <c r="YR279" s="149"/>
      <c r="YS279" s="149"/>
      <c r="YT279" s="149"/>
      <c r="YU279" s="149"/>
      <c r="YV279" s="149"/>
      <c r="YW279" s="149"/>
      <c r="YX279" s="149"/>
      <c r="YY279" s="149"/>
      <c r="YZ279" s="149"/>
      <c r="ZA279" s="149"/>
      <c r="ZB279" s="149"/>
      <c r="ZC279" s="149"/>
      <c r="ZD279" s="149"/>
      <c r="ZE279" s="149"/>
      <c r="ZF279" s="149"/>
      <c r="ZG279" s="149"/>
      <c r="ZH279" s="149"/>
      <c r="ZI279" s="149"/>
      <c r="ZJ279" s="149"/>
      <c r="ZK279" s="149"/>
      <c r="ZL279" s="149"/>
      <c r="ZM279" s="149"/>
      <c r="ZN279" s="149"/>
      <c r="ZO279" s="149"/>
      <c r="ZP279" s="149"/>
      <c r="ZQ279" s="149"/>
      <c r="ZR279" s="149"/>
      <c r="ZS279" s="149"/>
      <c r="ZT279" s="149"/>
      <c r="ZU279" s="149"/>
      <c r="ZV279" s="149"/>
      <c r="ZW279" s="149"/>
      <c r="ZX279" s="149"/>
      <c r="ZY279" s="149"/>
      <c r="ZZ279" s="149"/>
      <c r="AAA279" s="149"/>
      <c r="AAB279" s="149"/>
      <c r="AAC279" s="149"/>
      <c r="AAD279" s="149"/>
      <c r="AAE279" s="149"/>
      <c r="AAF279" s="149"/>
      <c r="AAG279" s="149"/>
      <c r="AAH279" s="149"/>
      <c r="AAI279" s="149"/>
      <c r="AAJ279" s="149"/>
      <c r="AAK279" s="149"/>
      <c r="AAL279" s="149"/>
      <c r="AAM279" s="149"/>
      <c r="AAN279" s="149"/>
      <c r="AAO279" s="149"/>
      <c r="AAP279" s="149"/>
      <c r="AAQ279" s="149"/>
      <c r="AAR279" s="149"/>
      <c r="AAS279" s="149"/>
      <c r="AAT279" s="149"/>
      <c r="AAU279" s="149"/>
      <c r="AAV279" s="149"/>
      <c r="AAW279" s="149"/>
      <c r="AAX279" s="149"/>
      <c r="AAY279" s="149"/>
      <c r="AAZ279" s="149"/>
      <c r="ABA279" s="149"/>
      <c r="ABB279" s="149"/>
      <c r="ABC279" s="149"/>
      <c r="ABD279" s="149"/>
      <c r="ABE279" s="149"/>
      <c r="ABF279" s="149"/>
      <c r="ABG279" s="149"/>
      <c r="ABH279" s="149"/>
      <c r="ABI279" s="149"/>
      <c r="ABJ279" s="149"/>
      <c r="ABK279" s="149"/>
      <c r="ABL279" s="149"/>
      <c r="ABM279" s="149"/>
      <c r="ABN279" s="149"/>
      <c r="ABO279" s="149"/>
      <c r="ABP279" s="149"/>
      <c r="ABQ279" s="149"/>
      <c r="ABR279" s="149"/>
      <c r="ABS279" s="149"/>
      <c r="ABT279" s="149"/>
      <c r="ABU279" s="149"/>
      <c r="ABV279" s="149"/>
      <c r="ABW279" s="149"/>
      <c r="ABX279" s="149"/>
      <c r="ABY279" s="149"/>
      <c r="ABZ279" s="149"/>
      <c r="ACA279" s="149"/>
      <c r="ACB279" s="149"/>
      <c r="ACC279" s="149"/>
      <c r="ACD279" s="149"/>
      <c r="ACE279" s="149"/>
      <c r="ACF279" s="149"/>
      <c r="ACG279" s="149"/>
      <c r="ACH279" s="149"/>
      <c r="ACI279" s="149"/>
      <c r="ACJ279" s="149"/>
      <c r="ACK279" s="149"/>
      <c r="ACL279" s="149"/>
      <c r="ACM279" s="149"/>
      <c r="ACN279" s="149"/>
      <c r="ACO279" s="149"/>
      <c r="ACP279" s="149"/>
      <c r="ACQ279" s="149"/>
      <c r="ACR279" s="149"/>
      <c r="ACS279" s="149"/>
      <c r="ACT279" s="149"/>
      <c r="ACU279" s="149"/>
      <c r="ACV279" s="149"/>
      <c r="ACW279" s="149"/>
      <c r="ACX279" s="149"/>
      <c r="ACY279" s="149"/>
      <c r="ACZ279" s="149"/>
      <c r="ADA279" s="149"/>
      <c r="ADB279" s="149"/>
      <c r="ADC279" s="149"/>
      <c r="ADD279" s="149"/>
      <c r="ADE279" s="149"/>
      <c r="ADF279" s="149"/>
    </row>
    <row r="280" spans="1:786" ht="15.6" x14ac:dyDescent="0.3">
      <c r="A280" s="157">
        <v>2</v>
      </c>
      <c r="B280" s="123" t="s">
        <v>794</v>
      </c>
      <c r="C280" s="124"/>
      <c r="D280" s="125"/>
      <c r="E280" s="125"/>
      <c r="F280" s="125">
        <v>20</v>
      </c>
      <c r="G280" s="73"/>
      <c r="H280" s="125">
        <v>1</v>
      </c>
      <c r="I280" s="125" t="s">
        <v>81</v>
      </c>
      <c r="J280" s="125" t="s">
        <v>303</v>
      </c>
      <c r="K280" s="126" t="s">
        <v>42</v>
      </c>
      <c r="L280" s="127">
        <v>1971</v>
      </c>
      <c r="M280" s="146">
        <v>1971</v>
      </c>
      <c r="N280" s="128"/>
      <c r="O280" s="129"/>
      <c r="P280" s="129">
        <v>3</v>
      </c>
      <c r="Q280" s="78" t="s">
        <v>462</v>
      </c>
      <c r="R280" s="103" t="s">
        <v>795</v>
      </c>
      <c r="S280" s="56"/>
      <c r="T280" s="57"/>
      <c r="U280" s="56"/>
      <c r="V280" s="56"/>
      <c r="W280" s="56"/>
      <c r="X280" s="56"/>
      <c r="Y280" s="56"/>
      <c r="Z280" s="56"/>
      <c r="AA280" s="56"/>
      <c r="AC280" s="58"/>
      <c r="AD280" s="58"/>
      <c r="AE280" s="58"/>
      <c r="AF280" s="58"/>
      <c r="AG280" s="59"/>
      <c r="AH280" s="59"/>
      <c r="AI280" s="59"/>
      <c r="AJ280" s="59"/>
      <c r="ADB280" s="152"/>
      <c r="ADC280" s="152"/>
      <c r="ADD280" s="152"/>
      <c r="ADE280" s="152"/>
      <c r="ADF280" s="152"/>
    </row>
    <row r="281" spans="1:786" ht="49.8" customHeight="1" x14ac:dyDescent="0.3">
      <c r="A281" s="60">
        <v>3</v>
      </c>
      <c r="B281" s="123" t="s">
        <v>796</v>
      </c>
      <c r="C281" s="124" t="s">
        <v>361</v>
      </c>
      <c r="D281" s="125" t="s">
        <v>325</v>
      </c>
      <c r="E281" s="125" t="s">
        <v>256</v>
      </c>
      <c r="F281" s="125">
        <v>13</v>
      </c>
      <c r="G281" s="73"/>
      <c r="H281" s="125">
        <v>2</v>
      </c>
      <c r="I281" s="125" t="s">
        <v>45</v>
      </c>
      <c r="J281" s="125" t="s">
        <v>188</v>
      </c>
      <c r="K281" s="126">
        <v>95</v>
      </c>
      <c r="L281" s="127">
        <v>1971</v>
      </c>
      <c r="M281" s="146">
        <v>1971</v>
      </c>
      <c r="N281" s="128"/>
      <c r="O281" s="129"/>
      <c r="P281" s="129"/>
      <c r="Q281" s="78" t="s">
        <v>482</v>
      </c>
      <c r="R281" s="103" t="s">
        <v>797</v>
      </c>
      <c r="S281" s="56" t="s">
        <v>363</v>
      </c>
      <c r="T281" s="57" t="str">
        <f>C281</f>
        <v>Hg</v>
      </c>
      <c r="U281" s="56">
        <v>1.1000000000000001</v>
      </c>
      <c r="V281" s="56"/>
      <c r="W281" s="56"/>
      <c r="X281" s="56"/>
      <c r="Y281" s="56">
        <v>1940</v>
      </c>
      <c r="Z281" s="56"/>
      <c r="AA281" s="56"/>
      <c r="AC281" s="58">
        <f>N281/1896653</f>
        <v>0</v>
      </c>
      <c r="AD281" s="58">
        <f>O281/39</f>
        <v>0</v>
      </c>
      <c r="AE281" s="58">
        <f>P281/14</f>
        <v>0</v>
      </c>
      <c r="AF281" s="58">
        <f>SUM(AC281:AE281)</f>
        <v>0</v>
      </c>
      <c r="AG281" s="59"/>
      <c r="AH281" s="59">
        <f>IF(A281=1,AF281,0)</f>
        <v>0</v>
      </c>
      <c r="AI281" s="59">
        <f>IF(A281=2,AF281,0)</f>
        <v>0</v>
      </c>
      <c r="AJ281" s="59">
        <f>IF(A281=3,AF281,0)</f>
        <v>0</v>
      </c>
    </row>
    <row r="282" spans="1:786" ht="15.6" x14ac:dyDescent="0.3">
      <c r="A282" s="60">
        <v>3</v>
      </c>
      <c r="B282" s="123" t="s">
        <v>798</v>
      </c>
      <c r="C282" s="124" t="s">
        <v>74</v>
      </c>
      <c r="D282" s="125"/>
      <c r="E282" s="125"/>
      <c r="F282" s="125"/>
      <c r="G282" s="73"/>
      <c r="H282" s="125">
        <v>1</v>
      </c>
      <c r="I282" s="125" t="s">
        <v>81</v>
      </c>
      <c r="J282" s="125" t="s">
        <v>799</v>
      </c>
      <c r="K282" s="126" t="s">
        <v>42</v>
      </c>
      <c r="L282" s="127">
        <v>1971</v>
      </c>
      <c r="M282" s="146">
        <v>1971</v>
      </c>
      <c r="N282" s="128"/>
      <c r="O282" s="129"/>
      <c r="P282" s="129"/>
      <c r="Q282" s="78" t="s">
        <v>462</v>
      </c>
      <c r="R282" s="103" t="s">
        <v>800</v>
      </c>
      <c r="S282" s="56"/>
      <c r="T282" s="57"/>
      <c r="U282" s="56"/>
      <c r="V282" s="56"/>
      <c r="W282" s="56"/>
      <c r="X282" s="56"/>
      <c r="Y282" s="56"/>
      <c r="Z282" s="56"/>
      <c r="AA282" s="56"/>
      <c r="AC282" s="58"/>
      <c r="AD282" s="58"/>
      <c r="AE282" s="58"/>
      <c r="AF282" s="58"/>
      <c r="AG282" s="59"/>
      <c r="AH282" s="59"/>
      <c r="AI282" s="59"/>
      <c r="AJ282" s="59"/>
    </row>
    <row r="283" spans="1:786" ht="15.6" x14ac:dyDescent="0.3">
      <c r="A283" s="60">
        <v>3</v>
      </c>
      <c r="B283" s="123" t="s">
        <v>801</v>
      </c>
      <c r="C283" s="124" t="s">
        <v>802</v>
      </c>
      <c r="D283" s="125"/>
      <c r="E283" s="125"/>
      <c r="F283" s="125">
        <v>40</v>
      </c>
      <c r="G283" s="73"/>
      <c r="H283" s="125">
        <v>1</v>
      </c>
      <c r="I283" s="125" t="s">
        <v>45</v>
      </c>
      <c r="J283" s="125" t="s">
        <v>303</v>
      </c>
      <c r="K283" s="126">
        <v>135</v>
      </c>
      <c r="L283" s="127">
        <v>1971</v>
      </c>
      <c r="M283" s="146">
        <v>1971</v>
      </c>
      <c r="N283" s="128"/>
      <c r="O283" s="129"/>
      <c r="P283" s="129"/>
      <c r="Q283" s="78" t="s">
        <v>462</v>
      </c>
      <c r="R283" s="103" t="s">
        <v>803</v>
      </c>
      <c r="S283" s="56"/>
      <c r="T283" s="57" t="s">
        <v>802</v>
      </c>
      <c r="U283" s="56"/>
      <c r="V283" s="56"/>
      <c r="W283" s="56"/>
      <c r="X283" s="56"/>
      <c r="Y283" s="56"/>
      <c r="Z283" s="56"/>
      <c r="AA283" s="56"/>
      <c r="AC283" s="58">
        <v>0</v>
      </c>
      <c r="AD283" s="58">
        <v>0</v>
      </c>
      <c r="AE283" s="58">
        <v>0</v>
      </c>
      <c r="AF283" s="58">
        <v>0</v>
      </c>
      <c r="AG283" s="59"/>
      <c r="AH283" s="59">
        <v>0</v>
      </c>
      <c r="AI283" s="59">
        <v>0</v>
      </c>
      <c r="AJ283" s="59">
        <v>0</v>
      </c>
    </row>
    <row r="284" spans="1:786" ht="30" customHeight="1" x14ac:dyDescent="0.3">
      <c r="A284" s="60">
        <v>3</v>
      </c>
      <c r="B284" s="123" t="s">
        <v>804</v>
      </c>
      <c r="C284" s="124" t="s">
        <v>149</v>
      </c>
      <c r="D284" s="125"/>
      <c r="E284" s="125"/>
      <c r="F284" s="125"/>
      <c r="G284" s="73"/>
      <c r="H284" s="125">
        <v>1</v>
      </c>
      <c r="I284" s="125" t="s">
        <v>45</v>
      </c>
      <c r="J284" s="125" t="s">
        <v>46</v>
      </c>
      <c r="K284" s="126">
        <v>181</v>
      </c>
      <c r="L284" s="127">
        <v>1971</v>
      </c>
      <c r="M284" s="146">
        <v>1971</v>
      </c>
      <c r="N284" s="128"/>
      <c r="O284" s="129"/>
      <c r="P284" s="129"/>
      <c r="Q284" s="78" t="s">
        <v>482</v>
      </c>
      <c r="R284" s="103" t="s">
        <v>805</v>
      </c>
      <c r="S284" s="56" t="s">
        <v>323</v>
      </c>
      <c r="T284" s="57" t="str">
        <f t="shared" ref="T284:T292" si="60">C284</f>
        <v>U</v>
      </c>
      <c r="U284" s="56"/>
      <c r="V284" s="56"/>
      <c r="W284" s="56"/>
      <c r="X284" s="56"/>
      <c r="Y284" s="56"/>
      <c r="Z284" s="56"/>
      <c r="AA284" s="56"/>
      <c r="AC284" s="58">
        <f t="shared" ref="AC284:AC335" si="61">N284/1896653</f>
        <v>0</v>
      </c>
      <c r="AD284" s="58">
        <f t="shared" ref="AD284:AD335" si="62">O284/39</f>
        <v>0</v>
      </c>
      <c r="AE284" s="58">
        <f t="shared" ref="AE284:AE335" si="63">P284/14</f>
        <v>0</v>
      </c>
      <c r="AF284" s="58">
        <f t="shared" ref="AF284:AF314" si="64">SUM(AC284:AE284)</f>
        <v>0</v>
      </c>
      <c r="AG284" s="59"/>
      <c r="AH284" s="59">
        <f t="shared" ref="AH284:AH335" si="65">IF(A284=1,AF284,0)</f>
        <v>0</v>
      </c>
      <c r="AI284" s="59">
        <f t="shared" ref="AI284:AI335" si="66">IF(A284=2,AF284,0)</f>
        <v>0</v>
      </c>
      <c r="AJ284" s="59">
        <f t="shared" ref="AJ284:AJ335" si="67">IF(A284=3,AF284,0)</f>
        <v>0</v>
      </c>
    </row>
    <row r="285" spans="1:786" ht="15.6" x14ac:dyDescent="0.3">
      <c r="A285" s="82">
        <v>1</v>
      </c>
      <c r="B285" s="123" t="s">
        <v>806</v>
      </c>
      <c r="C285" s="124" t="s">
        <v>97</v>
      </c>
      <c r="D285" s="125"/>
      <c r="E285" s="125"/>
      <c r="F285" s="125">
        <v>50</v>
      </c>
      <c r="G285" s="73">
        <v>1000000</v>
      </c>
      <c r="H285" s="125">
        <v>1</v>
      </c>
      <c r="I285" s="125" t="s">
        <v>45</v>
      </c>
      <c r="J285" s="125" t="s">
        <v>393</v>
      </c>
      <c r="K285" s="126">
        <v>88</v>
      </c>
      <c r="L285" s="127">
        <v>1970</v>
      </c>
      <c r="M285" s="84">
        <v>25812</v>
      </c>
      <c r="N285" s="128">
        <v>68000</v>
      </c>
      <c r="O285" s="129"/>
      <c r="P285" s="129">
        <v>89</v>
      </c>
      <c r="Q285" s="78" t="s">
        <v>415</v>
      </c>
      <c r="R285" s="103" t="s">
        <v>807</v>
      </c>
      <c r="S285" s="56" t="s">
        <v>348</v>
      </c>
      <c r="T285" s="57" t="str">
        <f t="shared" si="60"/>
        <v>Cu</v>
      </c>
      <c r="U285" s="56">
        <v>612</v>
      </c>
      <c r="V285" s="56">
        <v>3</v>
      </c>
      <c r="W285" s="56"/>
      <c r="X285" s="56">
        <v>3</v>
      </c>
      <c r="Y285" s="56">
        <v>1967</v>
      </c>
      <c r="Z285" s="56">
        <v>50</v>
      </c>
      <c r="AA285" s="56"/>
      <c r="AC285" s="58">
        <f t="shared" si="61"/>
        <v>3.5852630924054107E-2</v>
      </c>
      <c r="AD285" s="58">
        <f t="shared" si="62"/>
        <v>0</v>
      </c>
      <c r="AE285" s="58">
        <f t="shared" si="63"/>
        <v>6.3571428571428568</v>
      </c>
      <c r="AF285" s="58">
        <f t="shared" si="64"/>
        <v>6.3929954880669104</v>
      </c>
      <c r="AG285" s="59"/>
      <c r="AH285" s="59">
        <f t="shared" si="65"/>
        <v>6.3929954880669104</v>
      </c>
      <c r="AI285" s="59">
        <f t="shared" si="66"/>
        <v>0</v>
      </c>
      <c r="AJ285" s="59">
        <f t="shared" si="67"/>
        <v>0</v>
      </c>
      <c r="ADB285" s="152"/>
      <c r="ADC285" s="152"/>
      <c r="ADD285" s="152"/>
      <c r="ADE285" s="152"/>
      <c r="ADF285" s="152"/>
    </row>
    <row r="286" spans="1:786" ht="27.6" customHeight="1" x14ac:dyDescent="0.3">
      <c r="A286" s="60">
        <v>3</v>
      </c>
      <c r="B286" s="123" t="s">
        <v>808</v>
      </c>
      <c r="C286" s="124" t="s">
        <v>565</v>
      </c>
      <c r="D286" s="125" t="s">
        <v>117</v>
      </c>
      <c r="E286" s="125" t="s">
        <v>135</v>
      </c>
      <c r="F286" s="125">
        <v>18</v>
      </c>
      <c r="G286" s="73"/>
      <c r="H286" s="125">
        <v>1</v>
      </c>
      <c r="I286" s="125" t="s">
        <v>45</v>
      </c>
      <c r="J286" s="125" t="s">
        <v>75</v>
      </c>
      <c r="K286" s="126">
        <v>75</v>
      </c>
      <c r="L286" s="127">
        <v>1970</v>
      </c>
      <c r="M286" s="84">
        <v>25569</v>
      </c>
      <c r="N286" s="128">
        <v>15000</v>
      </c>
      <c r="O286" s="129">
        <v>3.5000000000000003E-2</v>
      </c>
      <c r="P286" s="129"/>
      <c r="Q286" s="78" t="s">
        <v>415</v>
      </c>
      <c r="R286" s="103" t="s">
        <v>809</v>
      </c>
      <c r="S286" s="56" t="s">
        <v>323</v>
      </c>
      <c r="T286" s="57" t="str">
        <f t="shared" si="60"/>
        <v>Clay</v>
      </c>
      <c r="U286" s="56"/>
      <c r="V286" s="56"/>
      <c r="W286" s="56"/>
      <c r="X286" s="56"/>
      <c r="Y286" s="56"/>
      <c r="Z286" s="56"/>
      <c r="AA286" s="56"/>
      <c r="AC286" s="58">
        <f t="shared" si="61"/>
        <v>7.9086685861884075E-3</v>
      </c>
      <c r="AD286" s="58">
        <f t="shared" si="62"/>
        <v>8.9743589743589754E-4</v>
      </c>
      <c r="AE286" s="58">
        <f t="shared" si="63"/>
        <v>0</v>
      </c>
      <c r="AF286" s="58">
        <f t="shared" si="64"/>
        <v>8.8061044836243059E-3</v>
      </c>
      <c r="AG286" s="59"/>
      <c r="AH286" s="59">
        <f t="shared" si="65"/>
        <v>0</v>
      </c>
      <c r="AI286" s="59">
        <f t="shared" si="66"/>
        <v>0</v>
      </c>
      <c r="AJ286" s="59">
        <f t="shared" si="67"/>
        <v>8.8061044836243059E-3</v>
      </c>
    </row>
    <row r="287" spans="1:786" ht="15.6" x14ac:dyDescent="0.3">
      <c r="A287" s="60">
        <v>3</v>
      </c>
      <c r="B287" s="123" t="s">
        <v>810</v>
      </c>
      <c r="C287" s="124" t="s">
        <v>565</v>
      </c>
      <c r="D287" s="125" t="s">
        <v>325</v>
      </c>
      <c r="E287" s="125" t="s">
        <v>135</v>
      </c>
      <c r="F287" s="125">
        <v>3</v>
      </c>
      <c r="G287" s="73"/>
      <c r="H287" s="125">
        <v>1</v>
      </c>
      <c r="I287" s="125" t="s">
        <v>45</v>
      </c>
      <c r="J287" s="125" t="s">
        <v>51</v>
      </c>
      <c r="K287" s="126">
        <v>93</v>
      </c>
      <c r="L287" s="127">
        <v>1970</v>
      </c>
      <c r="M287" s="146">
        <v>1970</v>
      </c>
      <c r="N287" s="128"/>
      <c r="O287" s="129"/>
      <c r="P287" s="129"/>
      <c r="Q287" s="78" t="s">
        <v>482</v>
      </c>
      <c r="R287" s="103" t="s">
        <v>811</v>
      </c>
      <c r="S287" s="56" t="s">
        <v>323</v>
      </c>
      <c r="T287" s="57" t="str">
        <f t="shared" si="60"/>
        <v>Clay</v>
      </c>
      <c r="U287" s="56"/>
      <c r="V287" s="56"/>
      <c r="W287" s="56"/>
      <c r="X287" s="56"/>
      <c r="Y287" s="56"/>
      <c r="Z287" s="56"/>
      <c r="AA287" s="56"/>
      <c r="AC287" s="58">
        <f t="shared" si="61"/>
        <v>0</v>
      </c>
      <c r="AD287" s="58">
        <f t="shared" si="62"/>
        <v>0</v>
      </c>
      <c r="AE287" s="58">
        <f t="shared" si="63"/>
        <v>0</v>
      </c>
      <c r="AF287" s="58">
        <f t="shared" si="64"/>
        <v>0</v>
      </c>
      <c r="AG287" s="59"/>
      <c r="AH287" s="59">
        <f t="shared" si="65"/>
        <v>0</v>
      </c>
      <c r="AI287" s="59">
        <f t="shared" si="66"/>
        <v>0</v>
      </c>
      <c r="AJ287" s="59">
        <f t="shared" si="67"/>
        <v>0</v>
      </c>
    </row>
    <row r="288" spans="1:786" ht="15.6" x14ac:dyDescent="0.3">
      <c r="A288" s="60">
        <v>3</v>
      </c>
      <c r="B288" s="123" t="s">
        <v>812</v>
      </c>
      <c r="C288" s="124" t="s">
        <v>565</v>
      </c>
      <c r="D288" s="125" t="s">
        <v>255</v>
      </c>
      <c r="E288" s="125" t="s">
        <v>480</v>
      </c>
      <c r="F288" s="125">
        <v>15</v>
      </c>
      <c r="G288" s="73"/>
      <c r="H288" s="125">
        <v>1</v>
      </c>
      <c r="I288" s="125" t="s">
        <v>45</v>
      </c>
      <c r="J288" s="125" t="s">
        <v>46</v>
      </c>
      <c r="K288" s="126">
        <v>97</v>
      </c>
      <c r="L288" s="127">
        <v>1970</v>
      </c>
      <c r="M288" s="146">
        <v>1970</v>
      </c>
      <c r="N288" s="128"/>
      <c r="O288" s="129"/>
      <c r="P288" s="129"/>
      <c r="Q288" s="78" t="s">
        <v>482</v>
      </c>
      <c r="R288" s="103" t="s">
        <v>813</v>
      </c>
      <c r="S288" s="56" t="s">
        <v>323</v>
      </c>
      <c r="T288" s="57" t="str">
        <f t="shared" si="60"/>
        <v>Clay</v>
      </c>
      <c r="U288" s="56"/>
      <c r="V288" s="56"/>
      <c r="W288" s="56"/>
      <c r="X288" s="56"/>
      <c r="Y288" s="56"/>
      <c r="Z288" s="56"/>
      <c r="AA288" s="56"/>
      <c r="AC288" s="58">
        <f t="shared" si="61"/>
        <v>0</v>
      </c>
      <c r="AD288" s="58">
        <f t="shared" si="62"/>
        <v>0</v>
      </c>
      <c r="AE288" s="58">
        <f t="shared" si="63"/>
        <v>0</v>
      </c>
      <c r="AF288" s="58">
        <f t="shared" si="64"/>
        <v>0</v>
      </c>
      <c r="AG288" s="59"/>
      <c r="AH288" s="59">
        <f t="shared" si="65"/>
        <v>0</v>
      </c>
      <c r="AI288" s="59">
        <f t="shared" si="66"/>
        <v>0</v>
      </c>
      <c r="AJ288" s="59">
        <f t="shared" si="67"/>
        <v>0</v>
      </c>
    </row>
    <row r="289" spans="1:781" ht="24" x14ac:dyDescent="0.3">
      <c r="A289" s="60">
        <v>3</v>
      </c>
      <c r="B289" s="123" t="s">
        <v>814</v>
      </c>
      <c r="C289" s="124" t="s">
        <v>652</v>
      </c>
      <c r="D289" s="125" t="s">
        <v>117</v>
      </c>
      <c r="E289" s="125" t="s">
        <v>135</v>
      </c>
      <c r="F289" s="125">
        <v>15</v>
      </c>
      <c r="G289" s="73"/>
      <c r="H289" s="125">
        <v>1</v>
      </c>
      <c r="I289" s="125" t="s">
        <v>45</v>
      </c>
      <c r="J289" s="125" t="s">
        <v>51</v>
      </c>
      <c r="K289" s="126">
        <v>152</v>
      </c>
      <c r="L289" s="127">
        <v>1970</v>
      </c>
      <c r="M289" s="146">
        <v>1970</v>
      </c>
      <c r="N289" s="128"/>
      <c r="O289" s="129"/>
      <c r="P289" s="129"/>
      <c r="Q289" s="78" t="s">
        <v>482</v>
      </c>
      <c r="R289" s="103" t="s">
        <v>815</v>
      </c>
      <c r="S289" s="56" t="s">
        <v>323</v>
      </c>
      <c r="T289" s="57" t="str">
        <f t="shared" si="60"/>
        <v>Gypsum</v>
      </c>
      <c r="U289" s="56"/>
      <c r="V289" s="56"/>
      <c r="W289" s="56"/>
      <c r="X289" s="56"/>
      <c r="Y289" s="56"/>
      <c r="Z289" s="56"/>
      <c r="AA289" s="56"/>
      <c r="AC289" s="58">
        <f t="shared" si="61"/>
        <v>0</v>
      </c>
      <c r="AD289" s="58">
        <f t="shared" si="62"/>
        <v>0</v>
      </c>
      <c r="AE289" s="58">
        <f t="shared" si="63"/>
        <v>0</v>
      </c>
      <c r="AF289" s="58">
        <f t="shared" si="64"/>
        <v>0</v>
      </c>
      <c r="AG289" s="59"/>
      <c r="AH289" s="59">
        <f t="shared" si="65"/>
        <v>0</v>
      </c>
      <c r="AI289" s="59">
        <f t="shared" si="66"/>
        <v>0</v>
      </c>
      <c r="AJ289" s="59">
        <f t="shared" si="67"/>
        <v>0</v>
      </c>
    </row>
    <row r="290" spans="1:781" s="10" customFormat="1" ht="15.6" x14ac:dyDescent="0.3">
      <c r="A290" s="60">
        <v>3</v>
      </c>
      <c r="B290" s="123" t="s">
        <v>816</v>
      </c>
      <c r="C290" s="124" t="s">
        <v>180</v>
      </c>
      <c r="D290" s="125"/>
      <c r="E290" s="125"/>
      <c r="F290" s="125">
        <v>21</v>
      </c>
      <c r="G290" s="73"/>
      <c r="H290" s="125">
        <v>1</v>
      </c>
      <c r="I290" s="125" t="s">
        <v>45</v>
      </c>
      <c r="J290" s="125" t="s">
        <v>149</v>
      </c>
      <c r="K290" s="126">
        <v>182</v>
      </c>
      <c r="L290" s="127">
        <v>1970</v>
      </c>
      <c r="M290" s="146">
        <v>1970</v>
      </c>
      <c r="N290" s="128"/>
      <c r="O290" s="129"/>
      <c r="P290" s="129"/>
      <c r="Q290" s="78" t="s">
        <v>482</v>
      </c>
      <c r="R290" s="103" t="s">
        <v>817</v>
      </c>
      <c r="S290" s="56" t="s">
        <v>323</v>
      </c>
      <c r="T290" s="57" t="str">
        <f t="shared" si="60"/>
        <v>P</v>
      </c>
      <c r="U290" s="56"/>
      <c r="V290" s="56"/>
      <c r="W290" s="56"/>
      <c r="X290" s="56"/>
      <c r="Y290" s="56"/>
      <c r="Z290" s="56"/>
      <c r="AA290" s="56"/>
      <c r="AC290" s="58">
        <f t="shared" si="61"/>
        <v>0</v>
      </c>
      <c r="AD290" s="58">
        <f t="shared" si="62"/>
        <v>0</v>
      </c>
      <c r="AE290" s="58">
        <f t="shared" si="63"/>
        <v>0</v>
      </c>
      <c r="AF290" s="58">
        <f t="shared" si="64"/>
        <v>0</v>
      </c>
      <c r="AG290" s="59"/>
      <c r="AH290" s="59">
        <f t="shared" si="65"/>
        <v>0</v>
      </c>
      <c r="AI290" s="59">
        <f t="shared" si="66"/>
        <v>0</v>
      </c>
      <c r="AJ290" s="59">
        <f t="shared" si="67"/>
        <v>0</v>
      </c>
    </row>
    <row r="291" spans="1:781" s="10" customFormat="1" ht="15.6" x14ac:dyDescent="0.3">
      <c r="A291" s="60">
        <v>3</v>
      </c>
      <c r="B291" s="69" t="s">
        <v>818</v>
      </c>
      <c r="C291" s="46" t="s">
        <v>97</v>
      </c>
      <c r="D291" s="47" t="s">
        <v>117</v>
      </c>
      <c r="E291" s="47"/>
      <c r="F291" s="47"/>
      <c r="G291" s="104"/>
      <c r="H291" s="47">
        <v>2</v>
      </c>
      <c r="I291" s="47" t="s">
        <v>45</v>
      </c>
      <c r="J291" s="47" t="s">
        <v>260</v>
      </c>
      <c r="K291" s="120"/>
      <c r="L291" s="50">
        <v>1969</v>
      </c>
      <c r="M291" s="122">
        <v>25458</v>
      </c>
      <c r="N291" s="52">
        <v>11356</v>
      </c>
      <c r="O291" s="53"/>
      <c r="P291" s="53"/>
      <c r="Q291" s="54" t="s">
        <v>430</v>
      </c>
      <c r="R291" s="55" t="s">
        <v>819</v>
      </c>
      <c r="S291" s="56"/>
      <c r="T291" s="57" t="str">
        <f t="shared" si="60"/>
        <v>Cu</v>
      </c>
      <c r="U291" s="56"/>
      <c r="V291" s="56"/>
      <c r="W291" s="56"/>
      <c r="X291" s="56"/>
      <c r="Y291" s="56"/>
      <c r="Z291" s="56"/>
      <c r="AA291" s="56"/>
      <c r="AC291" s="58">
        <f t="shared" si="61"/>
        <v>5.9873893643170367E-3</v>
      </c>
      <c r="AD291" s="58">
        <f t="shared" si="62"/>
        <v>0</v>
      </c>
      <c r="AE291" s="58">
        <f t="shared" si="63"/>
        <v>0</v>
      </c>
      <c r="AF291" s="58">
        <f t="shared" si="64"/>
        <v>5.9873893643170367E-3</v>
      </c>
      <c r="AG291" s="59"/>
      <c r="AH291" s="59">
        <f t="shared" si="65"/>
        <v>0</v>
      </c>
      <c r="AI291" s="59">
        <f t="shared" si="66"/>
        <v>0</v>
      </c>
      <c r="AJ291" s="59">
        <f t="shared" si="67"/>
        <v>5.9873893643170367E-3</v>
      </c>
    </row>
    <row r="292" spans="1:781" s="10" customFormat="1" ht="24" x14ac:dyDescent="0.3">
      <c r="A292" s="63">
        <v>2</v>
      </c>
      <c r="B292" s="69" t="s">
        <v>820</v>
      </c>
      <c r="C292" s="46" t="s">
        <v>55</v>
      </c>
      <c r="D292" s="47"/>
      <c r="E292" s="47"/>
      <c r="F292" s="47"/>
      <c r="G292" s="104"/>
      <c r="H292" s="47">
        <v>1</v>
      </c>
      <c r="I292" s="47" t="s">
        <v>45</v>
      </c>
      <c r="J292" s="47" t="s">
        <v>75</v>
      </c>
      <c r="K292" s="120">
        <v>15</v>
      </c>
      <c r="L292" s="50">
        <v>1969</v>
      </c>
      <c r="M292" s="117">
        <v>1969</v>
      </c>
      <c r="N292" s="52">
        <v>115000</v>
      </c>
      <c r="O292" s="53">
        <v>3.5000000000000003E-2</v>
      </c>
      <c r="P292" s="53">
        <v>1</v>
      </c>
      <c r="Q292" s="54" t="s">
        <v>415</v>
      </c>
      <c r="R292" s="55" t="s">
        <v>821</v>
      </c>
      <c r="S292" s="130"/>
      <c r="T292" s="57" t="str">
        <f t="shared" si="60"/>
        <v>Fe</v>
      </c>
      <c r="U292" s="130"/>
      <c r="V292" s="130"/>
      <c r="W292" s="130"/>
      <c r="X292" s="130"/>
      <c r="Y292" s="130"/>
      <c r="Z292" s="130"/>
      <c r="AA292" s="130"/>
      <c r="AB292" s="131"/>
      <c r="AC292" s="58">
        <f t="shared" si="61"/>
        <v>6.0633125827444449E-2</v>
      </c>
      <c r="AD292" s="58">
        <f t="shared" si="62"/>
        <v>8.9743589743589754E-4</v>
      </c>
      <c r="AE292" s="58">
        <f t="shared" si="63"/>
        <v>7.1428571428571425E-2</v>
      </c>
      <c r="AF292" s="58">
        <f t="shared" si="64"/>
        <v>0.13295913315345176</v>
      </c>
      <c r="AG292" s="59"/>
      <c r="AH292" s="59">
        <f t="shared" si="65"/>
        <v>0</v>
      </c>
      <c r="AI292" s="59">
        <f t="shared" si="66"/>
        <v>0.13295913315345176</v>
      </c>
      <c r="AJ292" s="59">
        <f t="shared" si="67"/>
        <v>0</v>
      </c>
      <c r="AU292" s="132"/>
      <c r="AV292" s="132"/>
      <c r="AW292" s="132"/>
      <c r="AX292" s="132"/>
      <c r="AY292" s="132"/>
      <c r="AZ292" s="132"/>
      <c r="BA292" s="132"/>
      <c r="BB292" s="132"/>
      <c r="BC292" s="132"/>
      <c r="BD292" s="132"/>
      <c r="BE292" s="132"/>
      <c r="BF292" s="132"/>
      <c r="BG292" s="132"/>
      <c r="BH292" s="132"/>
      <c r="BI292" s="132"/>
      <c r="BJ292" s="132"/>
      <c r="BK292" s="132"/>
      <c r="BL292" s="132"/>
      <c r="BM292" s="132"/>
      <c r="BN292" s="132"/>
      <c r="BO292" s="132"/>
      <c r="BP292" s="132"/>
      <c r="BQ292" s="132"/>
      <c r="BR292" s="132"/>
      <c r="BS292" s="132"/>
      <c r="BT292" s="132"/>
      <c r="BU292" s="132"/>
      <c r="BV292" s="132"/>
      <c r="BW292" s="132"/>
      <c r="BX292" s="132"/>
      <c r="BY292" s="132"/>
      <c r="BZ292" s="132"/>
      <c r="CA292" s="132"/>
      <c r="CB292" s="132"/>
      <c r="CC292" s="132"/>
      <c r="CD292" s="132"/>
      <c r="CE292" s="132"/>
      <c r="CF292" s="132"/>
      <c r="CG292" s="132"/>
      <c r="CH292" s="132"/>
      <c r="CI292" s="132"/>
      <c r="CJ292" s="132"/>
      <c r="CK292" s="132"/>
      <c r="CL292" s="132"/>
      <c r="CM292" s="132"/>
      <c r="CN292" s="132"/>
      <c r="CO292" s="132"/>
      <c r="CP292" s="132"/>
      <c r="CQ292" s="132"/>
      <c r="CR292" s="132"/>
      <c r="CS292" s="132"/>
      <c r="CT292" s="132"/>
      <c r="CU292" s="132"/>
      <c r="CV292" s="132"/>
      <c r="CW292" s="132"/>
      <c r="CX292" s="132"/>
      <c r="CY292" s="132"/>
      <c r="CZ292" s="132"/>
      <c r="DA292" s="132"/>
      <c r="DB292" s="132"/>
      <c r="DC292" s="132"/>
      <c r="DD292" s="132"/>
      <c r="DE292" s="132"/>
      <c r="DF292" s="132"/>
      <c r="DG292" s="132"/>
      <c r="DH292" s="132"/>
      <c r="DI292" s="132"/>
      <c r="DJ292" s="132"/>
      <c r="DK292" s="132"/>
      <c r="DL292" s="132"/>
      <c r="DM292" s="132"/>
      <c r="DN292" s="132"/>
      <c r="DO292" s="132"/>
      <c r="DP292" s="132"/>
      <c r="DQ292" s="132"/>
      <c r="DR292" s="132"/>
      <c r="DS292" s="132"/>
      <c r="DT292" s="132"/>
      <c r="DU292" s="132"/>
      <c r="DV292" s="132"/>
      <c r="DW292" s="132"/>
      <c r="DX292" s="132"/>
      <c r="DY292" s="132"/>
      <c r="DZ292" s="132"/>
      <c r="EA292" s="132"/>
      <c r="EB292" s="132"/>
      <c r="EC292" s="132"/>
      <c r="ED292" s="132"/>
      <c r="EE292" s="132"/>
      <c r="EF292" s="132"/>
      <c r="EG292" s="132"/>
      <c r="EH292" s="132"/>
      <c r="EI292" s="132"/>
      <c r="EJ292" s="132"/>
      <c r="EK292" s="132"/>
      <c r="EL292" s="132"/>
      <c r="EM292" s="132"/>
      <c r="EN292" s="132"/>
      <c r="EO292" s="132"/>
      <c r="EP292" s="132"/>
      <c r="EQ292" s="132"/>
      <c r="ER292" s="132"/>
      <c r="ES292" s="132"/>
      <c r="ET292" s="132"/>
      <c r="EU292" s="132"/>
      <c r="EV292" s="132"/>
      <c r="EW292" s="132"/>
      <c r="EX292" s="132"/>
      <c r="EY292" s="132"/>
      <c r="EZ292" s="132"/>
      <c r="FA292" s="132"/>
      <c r="FB292" s="132"/>
      <c r="FC292" s="132"/>
      <c r="FD292" s="132"/>
      <c r="FE292" s="132"/>
      <c r="FF292" s="132"/>
      <c r="FG292" s="132"/>
      <c r="FH292" s="132"/>
      <c r="FI292" s="132"/>
      <c r="FJ292" s="132"/>
      <c r="FK292" s="132"/>
      <c r="FL292" s="132"/>
      <c r="FM292" s="132"/>
      <c r="FN292" s="132"/>
      <c r="FO292" s="132"/>
      <c r="FP292" s="132"/>
      <c r="FQ292" s="132"/>
      <c r="FR292" s="132"/>
      <c r="FS292" s="132"/>
      <c r="FT292" s="132"/>
      <c r="FU292" s="132"/>
      <c r="FV292" s="132"/>
      <c r="FW292" s="132"/>
      <c r="FX292" s="132"/>
      <c r="FY292" s="132"/>
      <c r="FZ292" s="132"/>
      <c r="GA292" s="132"/>
      <c r="GB292" s="132"/>
      <c r="GC292" s="132"/>
      <c r="GD292" s="132"/>
      <c r="GE292" s="132"/>
      <c r="GF292" s="132"/>
      <c r="GG292" s="132"/>
      <c r="GH292" s="132"/>
      <c r="GI292" s="132"/>
      <c r="GJ292" s="132"/>
      <c r="GK292" s="132"/>
      <c r="GL292" s="132"/>
      <c r="GM292" s="132"/>
      <c r="GN292" s="132"/>
      <c r="GO292" s="132"/>
      <c r="GP292" s="132"/>
      <c r="GQ292" s="132"/>
      <c r="GR292" s="132"/>
      <c r="GS292" s="132"/>
      <c r="GT292" s="132"/>
      <c r="GU292" s="132"/>
      <c r="GV292" s="132"/>
      <c r="GW292" s="132"/>
      <c r="GX292" s="132"/>
      <c r="GY292" s="132"/>
      <c r="GZ292" s="132"/>
      <c r="HA292" s="132"/>
      <c r="HB292" s="132"/>
      <c r="HC292" s="132"/>
      <c r="HD292" s="132"/>
      <c r="HE292" s="132"/>
      <c r="HF292" s="132"/>
      <c r="HG292" s="132"/>
      <c r="HH292" s="132"/>
      <c r="HI292" s="132"/>
      <c r="HJ292" s="132"/>
      <c r="HK292" s="132"/>
      <c r="HL292" s="132"/>
      <c r="HM292" s="132"/>
      <c r="HN292" s="132"/>
      <c r="HO292" s="132"/>
      <c r="HP292" s="132"/>
      <c r="HQ292" s="132"/>
      <c r="HR292" s="132"/>
      <c r="HS292" s="132"/>
      <c r="HT292" s="132"/>
      <c r="HU292" s="132"/>
      <c r="HV292" s="132"/>
      <c r="HW292" s="132"/>
      <c r="HX292" s="132"/>
      <c r="HY292" s="132"/>
      <c r="HZ292" s="132"/>
      <c r="IA292" s="132"/>
      <c r="IB292" s="132"/>
      <c r="IC292" s="132"/>
      <c r="ID292" s="132"/>
      <c r="IE292" s="132"/>
      <c r="IF292" s="132"/>
      <c r="IG292" s="132"/>
      <c r="IH292" s="132"/>
      <c r="II292" s="132"/>
      <c r="IJ292" s="132"/>
      <c r="IK292" s="132"/>
      <c r="IL292" s="132"/>
      <c r="IM292" s="132"/>
      <c r="IN292" s="132"/>
      <c r="IO292" s="132"/>
      <c r="IP292" s="132"/>
      <c r="IQ292" s="132"/>
      <c r="IR292" s="132"/>
      <c r="IS292" s="132"/>
      <c r="IT292" s="132"/>
      <c r="IU292" s="132"/>
      <c r="IV292" s="132"/>
      <c r="IW292" s="132"/>
      <c r="IX292" s="132"/>
      <c r="IY292" s="132"/>
      <c r="IZ292" s="132"/>
      <c r="JA292" s="132"/>
      <c r="JB292" s="132"/>
      <c r="JC292" s="132"/>
      <c r="JD292" s="132"/>
      <c r="JE292" s="132"/>
      <c r="JF292" s="132"/>
      <c r="JG292" s="132"/>
      <c r="JH292" s="132"/>
      <c r="JI292" s="132"/>
      <c r="JJ292" s="132"/>
      <c r="JK292" s="132"/>
      <c r="JL292" s="132"/>
      <c r="JM292" s="132"/>
      <c r="JN292" s="132"/>
      <c r="JO292" s="132"/>
      <c r="JP292" s="132"/>
      <c r="JQ292" s="132"/>
      <c r="JR292" s="132"/>
      <c r="JS292" s="132"/>
      <c r="JT292" s="132"/>
      <c r="JU292" s="132"/>
      <c r="JV292" s="132"/>
      <c r="JW292" s="132"/>
      <c r="JX292" s="132"/>
      <c r="JY292" s="132"/>
      <c r="JZ292" s="132"/>
      <c r="KA292" s="132"/>
      <c r="KB292" s="132"/>
      <c r="KC292" s="132"/>
      <c r="KD292" s="132"/>
      <c r="KE292" s="132"/>
      <c r="KF292" s="132"/>
      <c r="KG292" s="132"/>
      <c r="KH292" s="132"/>
      <c r="KI292" s="132"/>
      <c r="KJ292" s="132"/>
      <c r="KK292" s="132"/>
      <c r="KL292" s="132"/>
      <c r="KM292" s="132"/>
      <c r="KN292" s="132"/>
      <c r="KO292" s="132"/>
      <c r="KP292" s="132"/>
      <c r="KQ292" s="132"/>
      <c r="KR292" s="132"/>
      <c r="KS292" s="132"/>
      <c r="KT292" s="132"/>
      <c r="KU292" s="132"/>
      <c r="KV292" s="132"/>
      <c r="KW292" s="132"/>
      <c r="KX292" s="132"/>
      <c r="KY292" s="132"/>
      <c r="KZ292" s="132"/>
      <c r="LA292" s="132"/>
      <c r="LB292" s="132"/>
      <c r="LC292" s="132"/>
      <c r="LD292" s="132"/>
      <c r="LE292" s="132"/>
      <c r="LF292" s="132"/>
      <c r="LG292" s="132"/>
      <c r="LH292" s="132"/>
      <c r="LI292" s="132"/>
      <c r="LJ292" s="132"/>
      <c r="LK292" s="132"/>
      <c r="LL292" s="132"/>
      <c r="LM292" s="132"/>
      <c r="LN292" s="132"/>
      <c r="LO292" s="132"/>
      <c r="LP292" s="132"/>
      <c r="LQ292" s="132"/>
      <c r="LR292" s="132"/>
      <c r="LS292" s="132"/>
      <c r="LT292" s="132"/>
      <c r="LU292" s="132"/>
      <c r="LV292" s="132"/>
      <c r="LW292" s="132"/>
      <c r="LX292" s="132"/>
      <c r="LY292" s="132"/>
      <c r="LZ292" s="132"/>
      <c r="MA292" s="132"/>
      <c r="MB292" s="132"/>
      <c r="MC292" s="132"/>
      <c r="MD292" s="132"/>
      <c r="ME292" s="132"/>
      <c r="MF292" s="132"/>
      <c r="MG292" s="132"/>
      <c r="MH292" s="132"/>
      <c r="MI292" s="132"/>
      <c r="MJ292" s="132"/>
      <c r="MK292" s="132"/>
      <c r="ML292" s="132"/>
      <c r="MM292" s="132"/>
      <c r="MN292" s="132"/>
      <c r="MO292" s="132"/>
      <c r="MP292" s="132"/>
      <c r="MQ292" s="132"/>
      <c r="MR292" s="132"/>
      <c r="MS292" s="132"/>
      <c r="MT292" s="132"/>
      <c r="MU292" s="132"/>
      <c r="MV292" s="132"/>
      <c r="MW292" s="132"/>
      <c r="MX292" s="132"/>
      <c r="MY292" s="132"/>
      <c r="MZ292" s="132"/>
      <c r="NA292" s="132"/>
      <c r="NB292" s="132"/>
      <c r="NC292" s="132"/>
      <c r="ND292" s="132"/>
      <c r="NE292" s="132"/>
      <c r="NF292" s="132"/>
      <c r="NG292" s="132"/>
      <c r="NH292" s="132"/>
      <c r="NI292" s="132"/>
      <c r="NJ292" s="132"/>
      <c r="NK292" s="132"/>
      <c r="NL292" s="132"/>
      <c r="NM292" s="132"/>
      <c r="NN292" s="132"/>
      <c r="NO292" s="132"/>
      <c r="NP292" s="132"/>
      <c r="NQ292" s="132"/>
      <c r="NR292" s="132"/>
      <c r="NS292" s="132"/>
      <c r="NT292" s="132"/>
      <c r="NU292" s="132"/>
      <c r="NV292" s="132"/>
      <c r="NW292" s="132"/>
      <c r="NX292" s="132"/>
      <c r="NY292" s="132"/>
      <c r="NZ292" s="132"/>
      <c r="OA292" s="132"/>
      <c r="OB292" s="132"/>
      <c r="OC292" s="132"/>
      <c r="OD292" s="132"/>
      <c r="OE292" s="132"/>
      <c r="OF292" s="132"/>
      <c r="OG292" s="132"/>
      <c r="OH292" s="132"/>
      <c r="OI292" s="132"/>
      <c r="OJ292" s="132"/>
      <c r="OK292" s="132"/>
      <c r="OL292" s="132"/>
      <c r="OM292" s="132"/>
      <c r="ON292" s="132"/>
      <c r="OO292" s="132"/>
      <c r="OP292" s="132"/>
      <c r="OQ292" s="132"/>
      <c r="OR292" s="132"/>
      <c r="OS292" s="132"/>
      <c r="OT292" s="132"/>
      <c r="OU292" s="132"/>
      <c r="OV292" s="132"/>
      <c r="OW292" s="132"/>
      <c r="OX292" s="132"/>
      <c r="OY292" s="132"/>
      <c r="OZ292" s="132"/>
      <c r="PA292" s="132"/>
      <c r="PB292" s="132"/>
      <c r="PC292" s="132"/>
      <c r="PD292" s="132"/>
      <c r="PE292" s="132"/>
      <c r="PF292" s="132"/>
      <c r="PG292" s="132"/>
      <c r="PH292" s="132"/>
      <c r="PI292" s="132"/>
      <c r="PJ292" s="132"/>
      <c r="PK292" s="132"/>
      <c r="PL292" s="132"/>
      <c r="PM292" s="132"/>
      <c r="PN292" s="132"/>
      <c r="PO292" s="132"/>
      <c r="PP292" s="132"/>
      <c r="PQ292" s="132"/>
      <c r="PR292" s="132"/>
      <c r="PS292" s="132"/>
      <c r="PT292" s="132"/>
      <c r="PU292" s="132"/>
      <c r="PV292" s="132"/>
      <c r="PW292" s="132"/>
      <c r="PX292" s="132"/>
      <c r="PY292" s="132"/>
      <c r="PZ292" s="132"/>
      <c r="QA292" s="132"/>
      <c r="QB292" s="132"/>
      <c r="QC292" s="132"/>
      <c r="QD292" s="132"/>
      <c r="QE292" s="132"/>
      <c r="QF292" s="132"/>
      <c r="QG292" s="132"/>
      <c r="QH292" s="132"/>
      <c r="QI292" s="132"/>
      <c r="QJ292" s="132"/>
      <c r="QK292" s="132"/>
      <c r="QL292" s="132"/>
      <c r="QM292" s="132"/>
      <c r="QN292" s="132"/>
      <c r="QO292" s="132"/>
      <c r="QP292" s="132"/>
      <c r="QQ292" s="132"/>
      <c r="QR292" s="132"/>
      <c r="QS292" s="132"/>
      <c r="QT292" s="132"/>
      <c r="QU292" s="132"/>
      <c r="QV292" s="132"/>
      <c r="QW292" s="132"/>
      <c r="QX292" s="132"/>
      <c r="QY292" s="132"/>
      <c r="QZ292" s="132"/>
      <c r="RA292" s="132"/>
      <c r="RB292" s="132"/>
      <c r="RC292" s="132"/>
      <c r="RD292" s="132"/>
      <c r="RE292" s="132"/>
      <c r="RF292" s="132"/>
      <c r="RG292" s="132"/>
      <c r="RH292" s="132"/>
      <c r="RI292" s="132"/>
      <c r="RJ292" s="132"/>
      <c r="RK292" s="132"/>
      <c r="RL292" s="132"/>
      <c r="RM292" s="132"/>
      <c r="RN292" s="132"/>
      <c r="RO292" s="132"/>
      <c r="RP292" s="132"/>
      <c r="RQ292" s="132"/>
      <c r="RR292" s="132"/>
      <c r="RS292" s="132"/>
      <c r="RT292" s="132"/>
      <c r="RU292" s="132"/>
      <c r="RV292" s="132"/>
      <c r="RW292" s="132"/>
      <c r="RX292" s="132"/>
      <c r="RY292" s="132"/>
      <c r="RZ292" s="132"/>
      <c r="SA292" s="132"/>
      <c r="SB292" s="132"/>
      <c r="SC292" s="132"/>
      <c r="SD292" s="132"/>
      <c r="SE292" s="132"/>
      <c r="SF292" s="132"/>
      <c r="SG292" s="132"/>
      <c r="SH292" s="132"/>
      <c r="SI292" s="132"/>
      <c r="SJ292" s="132"/>
      <c r="SK292" s="132"/>
      <c r="SL292" s="132"/>
      <c r="SM292" s="132"/>
      <c r="SN292" s="132"/>
      <c r="SO292" s="132"/>
      <c r="SP292" s="132"/>
      <c r="SQ292" s="132"/>
      <c r="SR292" s="132"/>
      <c r="SS292" s="132"/>
      <c r="ST292" s="132"/>
      <c r="SU292" s="132"/>
      <c r="SV292" s="132"/>
      <c r="SW292" s="132"/>
      <c r="SX292" s="132"/>
      <c r="SY292" s="132"/>
      <c r="SZ292" s="132"/>
      <c r="TA292" s="132"/>
      <c r="TB292" s="132"/>
      <c r="TC292" s="132"/>
      <c r="TD292" s="132"/>
      <c r="TE292" s="132"/>
      <c r="TF292" s="132"/>
      <c r="TG292" s="132"/>
      <c r="TH292" s="132"/>
      <c r="TI292" s="132"/>
      <c r="TJ292" s="132"/>
      <c r="TK292" s="132"/>
      <c r="TL292" s="132"/>
      <c r="TM292" s="132"/>
      <c r="TN292" s="132"/>
      <c r="TO292" s="132"/>
      <c r="TP292" s="132"/>
      <c r="TQ292" s="132"/>
      <c r="TR292" s="132"/>
      <c r="TS292" s="132"/>
      <c r="TT292" s="132"/>
      <c r="TU292" s="132"/>
      <c r="TV292" s="132"/>
      <c r="TW292" s="132"/>
      <c r="TX292" s="132"/>
      <c r="TY292" s="132"/>
      <c r="TZ292" s="132"/>
      <c r="UA292" s="132"/>
      <c r="UB292" s="132"/>
      <c r="UC292" s="132"/>
      <c r="UD292" s="132"/>
      <c r="UE292" s="132"/>
      <c r="UF292" s="132"/>
      <c r="UG292" s="132"/>
      <c r="UH292" s="132"/>
      <c r="UI292" s="132"/>
      <c r="UJ292" s="132"/>
      <c r="UK292" s="132"/>
      <c r="UL292" s="132"/>
      <c r="UM292" s="132"/>
      <c r="UN292" s="132"/>
      <c r="UO292" s="132"/>
      <c r="UP292" s="132"/>
      <c r="UQ292" s="132"/>
      <c r="UR292" s="132"/>
      <c r="US292" s="132"/>
      <c r="UT292" s="132"/>
      <c r="UU292" s="132"/>
      <c r="UV292" s="132"/>
      <c r="UW292" s="132"/>
      <c r="UX292" s="132"/>
      <c r="UY292" s="132"/>
      <c r="UZ292" s="132"/>
      <c r="VA292" s="132"/>
      <c r="VB292" s="132"/>
      <c r="VC292" s="132"/>
      <c r="VD292" s="132"/>
      <c r="VE292" s="132"/>
      <c r="VF292" s="132"/>
      <c r="VG292" s="132"/>
      <c r="VH292" s="132"/>
      <c r="VI292" s="132"/>
      <c r="VJ292" s="132"/>
      <c r="VK292" s="132"/>
      <c r="VL292" s="132"/>
      <c r="VM292" s="132"/>
      <c r="VN292" s="132"/>
      <c r="VO292" s="132"/>
      <c r="VP292" s="132"/>
      <c r="VQ292" s="132"/>
      <c r="VR292" s="132"/>
      <c r="VS292" s="132"/>
      <c r="VT292" s="132"/>
      <c r="VU292" s="132"/>
      <c r="VV292" s="132"/>
      <c r="VW292" s="132"/>
      <c r="VX292" s="132"/>
      <c r="VY292" s="132"/>
      <c r="VZ292" s="132"/>
      <c r="WA292" s="132"/>
      <c r="WB292" s="132"/>
      <c r="WC292" s="132"/>
      <c r="WD292" s="132"/>
      <c r="WE292" s="132"/>
      <c r="WF292" s="132"/>
      <c r="WG292" s="132"/>
      <c r="WH292" s="132"/>
      <c r="WI292" s="132"/>
      <c r="WJ292" s="132"/>
      <c r="WK292" s="132"/>
      <c r="WL292" s="132"/>
      <c r="WM292" s="132"/>
      <c r="WN292" s="132"/>
      <c r="WO292" s="132"/>
      <c r="WP292" s="132"/>
      <c r="WQ292" s="132"/>
      <c r="WR292" s="132"/>
      <c r="WS292" s="132"/>
      <c r="WT292" s="132"/>
      <c r="WU292" s="132"/>
      <c r="WV292" s="132"/>
      <c r="WW292" s="132"/>
      <c r="WX292" s="132"/>
      <c r="WY292" s="132"/>
      <c r="WZ292" s="132"/>
      <c r="XA292" s="132"/>
      <c r="XB292" s="132"/>
      <c r="XC292" s="132"/>
      <c r="XD292" s="132"/>
      <c r="XE292" s="132"/>
      <c r="XF292" s="132"/>
      <c r="XG292" s="132"/>
      <c r="XH292" s="132"/>
      <c r="XI292" s="132"/>
      <c r="XJ292" s="132"/>
      <c r="XK292" s="132"/>
      <c r="XL292" s="132"/>
      <c r="XM292" s="132"/>
      <c r="XN292" s="132"/>
      <c r="XO292" s="132"/>
      <c r="XP292" s="132"/>
      <c r="XQ292" s="132"/>
      <c r="XR292" s="132"/>
      <c r="XS292" s="132"/>
      <c r="XT292" s="132"/>
      <c r="XU292" s="132"/>
      <c r="XV292" s="132"/>
      <c r="XW292" s="132"/>
      <c r="XX292" s="132"/>
      <c r="XY292" s="132"/>
      <c r="XZ292" s="132"/>
      <c r="YA292" s="132"/>
      <c r="YB292" s="132"/>
      <c r="YC292" s="132"/>
      <c r="YD292" s="132"/>
      <c r="YE292" s="132"/>
      <c r="YF292" s="132"/>
      <c r="YG292" s="132"/>
      <c r="YH292" s="132"/>
      <c r="YI292" s="132"/>
      <c r="YJ292" s="132"/>
      <c r="YK292" s="132"/>
      <c r="YL292" s="132"/>
      <c r="YM292" s="132"/>
      <c r="YN292" s="132"/>
      <c r="YO292" s="132"/>
      <c r="YP292" s="132"/>
      <c r="YQ292" s="132"/>
      <c r="YR292" s="132"/>
      <c r="YS292" s="132"/>
      <c r="YT292" s="132"/>
      <c r="YU292" s="132"/>
      <c r="YV292" s="132"/>
      <c r="YW292" s="132"/>
      <c r="YX292" s="132"/>
      <c r="YY292" s="132"/>
      <c r="YZ292" s="132"/>
      <c r="ZA292" s="132"/>
      <c r="ZB292" s="132"/>
      <c r="ZC292" s="132"/>
      <c r="ZD292" s="132"/>
      <c r="ZE292" s="132"/>
      <c r="ZF292" s="132"/>
      <c r="ZG292" s="132"/>
      <c r="ZH292" s="132"/>
      <c r="ZI292" s="132"/>
      <c r="ZJ292" s="132"/>
      <c r="ZK292" s="132"/>
      <c r="ZL292" s="132"/>
      <c r="ZM292" s="132"/>
      <c r="ZN292" s="132"/>
      <c r="ZO292" s="132"/>
      <c r="ZP292" s="132"/>
      <c r="ZQ292" s="132"/>
      <c r="ZR292" s="132"/>
      <c r="ZS292" s="132"/>
      <c r="ZT292" s="132"/>
      <c r="ZU292" s="132"/>
      <c r="ZV292" s="132"/>
      <c r="ZW292" s="132"/>
      <c r="ZX292" s="132"/>
      <c r="ZY292" s="132"/>
      <c r="ZZ292" s="132"/>
      <c r="AAA292" s="132"/>
      <c r="AAB292" s="132"/>
      <c r="AAC292" s="132"/>
      <c r="AAD292" s="132"/>
      <c r="AAE292" s="132"/>
      <c r="AAF292" s="132"/>
      <c r="AAG292" s="132"/>
      <c r="AAH292" s="132"/>
      <c r="AAI292" s="132"/>
      <c r="AAJ292" s="132"/>
      <c r="AAK292" s="132"/>
      <c r="AAL292" s="132"/>
      <c r="AAM292" s="132"/>
      <c r="AAN292" s="132"/>
      <c r="AAO292" s="132"/>
      <c r="AAP292" s="132"/>
      <c r="AAQ292" s="132"/>
      <c r="AAR292" s="132"/>
      <c r="AAS292" s="132"/>
      <c r="AAT292" s="132"/>
      <c r="AAU292" s="132"/>
      <c r="AAV292" s="132"/>
      <c r="AAW292" s="132"/>
      <c r="AAX292" s="132"/>
      <c r="AAY292" s="132"/>
      <c r="AAZ292" s="132"/>
      <c r="ABA292" s="132"/>
      <c r="ABB292" s="132"/>
      <c r="ABC292" s="132"/>
      <c r="ABD292" s="132"/>
      <c r="ABE292" s="132"/>
      <c r="ABF292" s="132"/>
      <c r="ABG292" s="132"/>
      <c r="ABH292" s="132"/>
      <c r="ABI292" s="132"/>
      <c r="ABJ292" s="132"/>
      <c r="ABK292" s="132"/>
      <c r="ABL292" s="132"/>
      <c r="ABM292" s="132"/>
      <c r="ABN292" s="132"/>
      <c r="ABO292" s="132"/>
      <c r="ABP292" s="132"/>
      <c r="ABQ292" s="132"/>
      <c r="ABR292" s="132"/>
      <c r="ABS292" s="132"/>
      <c r="ABT292" s="132"/>
      <c r="ABU292" s="132"/>
      <c r="ABV292" s="132"/>
      <c r="ABW292" s="132"/>
      <c r="ABX292" s="132"/>
      <c r="ABY292" s="132"/>
      <c r="ABZ292" s="132"/>
      <c r="ACA292" s="132"/>
      <c r="ACB292" s="132"/>
      <c r="ACC292" s="132"/>
      <c r="ACD292" s="132"/>
      <c r="ACE292" s="132"/>
      <c r="ACF292" s="132"/>
      <c r="ACG292" s="132"/>
      <c r="ACH292" s="132"/>
      <c r="ACI292" s="132"/>
      <c r="ACJ292" s="132"/>
      <c r="ACK292" s="132"/>
      <c r="ACL292" s="132"/>
      <c r="ACM292" s="132"/>
      <c r="ACN292" s="132"/>
      <c r="ACO292" s="132"/>
      <c r="ACP292" s="132"/>
      <c r="ACQ292" s="132"/>
      <c r="ACR292" s="132"/>
      <c r="ACS292" s="132"/>
      <c r="ACT292" s="132"/>
      <c r="ACU292" s="132"/>
      <c r="ACV292" s="132"/>
      <c r="ACW292" s="132"/>
      <c r="ACX292" s="132"/>
      <c r="ACY292" s="132"/>
      <c r="ACZ292" s="132"/>
      <c r="ADA292" s="132"/>
    </row>
    <row r="293" spans="1:781" s="10" customFormat="1" ht="24" x14ac:dyDescent="0.3">
      <c r="A293" s="60">
        <v>3</v>
      </c>
      <c r="B293" s="69" t="s">
        <v>822</v>
      </c>
      <c r="C293" s="55"/>
      <c r="D293" s="112"/>
      <c r="E293" s="158"/>
      <c r="F293" s="159"/>
      <c r="G293" s="104"/>
      <c r="H293" s="47">
        <v>1</v>
      </c>
      <c r="I293" s="47" t="s">
        <v>81</v>
      </c>
      <c r="J293" s="47" t="s">
        <v>303</v>
      </c>
      <c r="K293" s="120"/>
      <c r="L293" s="50">
        <v>1969</v>
      </c>
      <c r="M293" s="47">
        <v>1969</v>
      </c>
      <c r="N293" s="160"/>
      <c r="O293" s="160"/>
      <c r="P293" s="161"/>
      <c r="Q293" s="54" t="s">
        <v>823</v>
      </c>
      <c r="R293" s="55" t="s">
        <v>824</v>
      </c>
      <c r="S293" s="56"/>
      <c r="T293" s="57"/>
      <c r="U293" s="56"/>
      <c r="V293" s="56"/>
      <c r="W293" s="56"/>
      <c r="X293" s="56"/>
      <c r="Y293" s="56"/>
      <c r="Z293" s="56"/>
      <c r="AA293" s="56"/>
      <c r="AB293" s="88"/>
      <c r="AC293" s="58">
        <f t="shared" si="61"/>
        <v>0</v>
      </c>
      <c r="AD293" s="58">
        <f t="shared" si="62"/>
        <v>0</v>
      </c>
      <c r="AE293" s="58">
        <f t="shared" si="63"/>
        <v>0</v>
      </c>
      <c r="AF293" s="58">
        <f t="shared" si="64"/>
        <v>0</v>
      </c>
      <c r="AG293" s="59"/>
      <c r="AH293" s="59">
        <f t="shared" si="65"/>
        <v>0</v>
      </c>
      <c r="AI293" s="59">
        <f t="shared" si="66"/>
        <v>0</v>
      </c>
      <c r="AJ293" s="59">
        <f t="shared" si="67"/>
        <v>0</v>
      </c>
    </row>
    <row r="294" spans="1:781" s="10" customFormat="1" ht="15.6" x14ac:dyDescent="0.3">
      <c r="A294" s="66">
        <v>4</v>
      </c>
      <c r="B294" s="69" t="s">
        <v>825</v>
      </c>
      <c r="C294" s="46" t="s">
        <v>180</v>
      </c>
      <c r="D294" s="47" t="s">
        <v>255</v>
      </c>
      <c r="E294" s="47" t="s">
        <v>256</v>
      </c>
      <c r="F294" s="47">
        <v>43</v>
      </c>
      <c r="G294" s="104">
        <v>1230000</v>
      </c>
      <c r="H294" s="47">
        <v>2</v>
      </c>
      <c r="I294" s="47" t="s">
        <v>45</v>
      </c>
      <c r="J294" s="47" t="s">
        <v>260</v>
      </c>
      <c r="K294" s="120">
        <v>86</v>
      </c>
      <c r="L294" s="50">
        <v>1969</v>
      </c>
      <c r="M294" s="117">
        <v>1969</v>
      </c>
      <c r="N294" s="52"/>
      <c r="O294" s="53"/>
      <c r="P294" s="53"/>
      <c r="Q294" s="54" t="s">
        <v>482</v>
      </c>
      <c r="R294" s="55" t="s">
        <v>826</v>
      </c>
      <c r="S294" s="56" t="s">
        <v>323</v>
      </c>
      <c r="T294" s="57" t="str">
        <f>C294</f>
        <v>P</v>
      </c>
      <c r="U294" s="56"/>
      <c r="V294" s="56"/>
      <c r="W294" s="56"/>
      <c r="X294" s="56"/>
      <c r="Y294" s="56"/>
      <c r="Z294" s="56"/>
      <c r="AA294" s="56"/>
      <c r="AC294" s="58">
        <f t="shared" si="61"/>
        <v>0</v>
      </c>
      <c r="AD294" s="58">
        <f t="shared" si="62"/>
        <v>0</v>
      </c>
      <c r="AE294" s="58">
        <f t="shared" si="63"/>
        <v>0</v>
      </c>
      <c r="AF294" s="58">
        <f t="shared" si="64"/>
        <v>0</v>
      </c>
      <c r="AG294" s="59"/>
      <c r="AH294" s="59">
        <f t="shared" si="65"/>
        <v>0</v>
      </c>
      <c r="AI294" s="59">
        <f t="shared" si="66"/>
        <v>0</v>
      </c>
      <c r="AJ294" s="59">
        <f t="shared" si="67"/>
        <v>0</v>
      </c>
    </row>
    <row r="295" spans="1:781" s="10" customFormat="1" ht="15.6" x14ac:dyDescent="0.3">
      <c r="A295" s="60">
        <v>3</v>
      </c>
      <c r="B295" s="69" t="s">
        <v>827</v>
      </c>
      <c r="C295" s="46" t="s">
        <v>343</v>
      </c>
      <c r="D295" s="47"/>
      <c r="E295" s="47"/>
      <c r="F295" s="47"/>
      <c r="G295" s="104"/>
      <c r="H295" s="47">
        <v>1</v>
      </c>
      <c r="I295" s="47" t="s">
        <v>45</v>
      </c>
      <c r="J295" s="47" t="s">
        <v>75</v>
      </c>
      <c r="K295" s="120">
        <v>217</v>
      </c>
      <c r="L295" s="50">
        <v>1968</v>
      </c>
      <c r="M295" s="51">
        <v>24876</v>
      </c>
      <c r="N295" s="52"/>
      <c r="O295" s="53"/>
      <c r="P295" s="53"/>
      <c r="Q295" s="54" t="s">
        <v>482</v>
      </c>
      <c r="R295" s="55" t="s">
        <v>828</v>
      </c>
      <c r="S295" s="56"/>
      <c r="T295" s="57" t="str">
        <f>C295</f>
        <v>?</v>
      </c>
      <c r="U295" s="56"/>
      <c r="V295" s="56"/>
      <c r="W295" s="56"/>
      <c r="X295" s="56"/>
      <c r="Y295" s="56"/>
      <c r="Z295" s="56"/>
      <c r="AA295" s="56"/>
      <c r="AC295" s="58">
        <f t="shared" si="61"/>
        <v>0</v>
      </c>
      <c r="AD295" s="58">
        <f t="shared" si="62"/>
        <v>0</v>
      </c>
      <c r="AE295" s="58">
        <f t="shared" si="63"/>
        <v>0</v>
      </c>
      <c r="AF295" s="58">
        <f t="shared" si="64"/>
        <v>0</v>
      </c>
      <c r="AG295" s="59"/>
      <c r="AH295" s="59">
        <f t="shared" si="65"/>
        <v>0</v>
      </c>
      <c r="AI295" s="59">
        <f t="shared" si="66"/>
        <v>0</v>
      </c>
      <c r="AJ295" s="59">
        <f t="shared" si="67"/>
        <v>0</v>
      </c>
    </row>
    <row r="296" spans="1:781" s="10" customFormat="1" ht="15.6" x14ac:dyDescent="0.3">
      <c r="A296" s="60">
        <v>3</v>
      </c>
      <c r="B296" s="69" t="s">
        <v>829</v>
      </c>
      <c r="C296" s="46"/>
      <c r="D296" s="47" t="s">
        <v>117</v>
      </c>
      <c r="E296" s="47"/>
      <c r="F296" s="47">
        <v>80</v>
      </c>
      <c r="G296" s="104"/>
      <c r="H296" s="47">
        <v>1</v>
      </c>
      <c r="I296" s="47" t="s">
        <v>81</v>
      </c>
      <c r="J296" s="47" t="s">
        <v>303</v>
      </c>
      <c r="K296" s="120"/>
      <c r="L296" s="50">
        <v>1968</v>
      </c>
      <c r="M296" s="117">
        <v>1969</v>
      </c>
      <c r="N296" s="52"/>
      <c r="O296" s="53"/>
      <c r="P296" s="53"/>
      <c r="Q296" s="54" t="s">
        <v>830</v>
      </c>
      <c r="R296" s="55" t="s">
        <v>831</v>
      </c>
      <c r="S296" s="56"/>
      <c r="T296" s="57"/>
      <c r="U296" s="56"/>
      <c r="V296" s="56"/>
      <c r="W296" s="56"/>
      <c r="X296" s="56"/>
      <c r="Y296" s="56"/>
      <c r="Z296" s="56"/>
      <c r="AA296" s="56"/>
      <c r="AB296" s="162"/>
      <c r="AC296" s="58">
        <f t="shared" si="61"/>
        <v>0</v>
      </c>
      <c r="AD296" s="58">
        <f t="shared" si="62"/>
        <v>0</v>
      </c>
      <c r="AE296" s="58">
        <f t="shared" si="63"/>
        <v>0</v>
      </c>
      <c r="AF296" s="58">
        <f t="shared" si="64"/>
        <v>0</v>
      </c>
      <c r="AG296" s="59"/>
      <c r="AH296" s="59">
        <f t="shared" si="65"/>
        <v>0</v>
      </c>
      <c r="AI296" s="59">
        <f t="shared" si="66"/>
        <v>0</v>
      </c>
      <c r="AJ296" s="59">
        <f t="shared" si="67"/>
        <v>0</v>
      </c>
    </row>
    <row r="297" spans="1:781" s="10" customFormat="1" ht="24" x14ac:dyDescent="0.3">
      <c r="A297" s="60">
        <v>3</v>
      </c>
      <c r="B297" s="69" t="s">
        <v>832</v>
      </c>
      <c r="C297" s="46" t="s">
        <v>267</v>
      </c>
      <c r="D297" s="47" t="s">
        <v>117</v>
      </c>
      <c r="E297" s="47" t="s">
        <v>135</v>
      </c>
      <c r="F297" s="47">
        <v>12</v>
      </c>
      <c r="G297" s="104">
        <v>300000</v>
      </c>
      <c r="H297" s="47">
        <v>1</v>
      </c>
      <c r="I297" s="47" t="s">
        <v>45</v>
      </c>
      <c r="J297" s="47" t="s">
        <v>303</v>
      </c>
      <c r="K297" s="120">
        <v>57</v>
      </c>
      <c r="L297" s="50">
        <v>1968</v>
      </c>
      <c r="M297" s="117">
        <v>1968</v>
      </c>
      <c r="N297" s="52">
        <v>90000</v>
      </c>
      <c r="O297" s="53">
        <v>0.15</v>
      </c>
      <c r="P297" s="53"/>
      <c r="Q297" s="54" t="s">
        <v>421</v>
      </c>
      <c r="R297" s="55" t="s">
        <v>833</v>
      </c>
      <c r="S297" s="56"/>
      <c r="T297" s="57" t="str">
        <f>C297</f>
        <v>Pb Zn</v>
      </c>
      <c r="U297" s="56"/>
      <c r="V297" s="56"/>
      <c r="W297" s="56"/>
      <c r="X297" s="56"/>
      <c r="Y297" s="56"/>
      <c r="Z297" s="56"/>
      <c r="AA297" s="56"/>
      <c r="AC297" s="58">
        <f t="shared" si="61"/>
        <v>4.7452011517130438E-2</v>
      </c>
      <c r="AD297" s="58">
        <f t="shared" si="62"/>
        <v>3.8461538461538459E-3</v>
      </c>
      <c r="AE297" s="58">
        <f t="shared" si="63"/>
        <v>0</v>
      </c>
      <c r="AF297" s="58">
        <f t="shared" si="64"/>
        <v>5.1298165363284284E-2</v>
      </c>
      <c r="AG297" s="59"/>
      <c r="AH297" s="59">
        <f t="shared" si="65"/>
        <v>0</v>
      </c>
      <c r="AI297" s="59">
        <f t="shared" si="66"/>
        <v>0</v>
      </c>
      <c r="AJ297" s="59">
        <f t="shared" si="67"/>
        <v>5.1298165363284284E-2</v>
      </c>
    </row>
    <row r="298" spans="1:781" s="10" customFormat="1" ht="15.6" x14ac:dyDescent="0.3">
      <c r="A298" s="60">
        <v>3</v>
      </c>
      <c r="B298" s="69" t="s">
        <v>834</v>
      </c>
      <c r="C298" s="46" t="s">
        <v>180</v>
      </c>
      <c r="D298" s="47"/>
      <c r="E298" s="47"/>
      <c r="F298" s="47"/>
      <c r="G298" s="104"/>
      <c r="H298" s="47">
        <v>1</v>
      </c>
      <c r="I298" s="47" t="s">
        <v>45</v>
      </c>
      <c r="J298" s="47" t="s">
        <v>149</v>
      </c>
      <c r="K298" s="120">
        <v>1</v>
      </c>
      <c r="L298" s="50">
        <v>1968</v>
      </c>
      <c r="M298" s="117">
        <v>1968</v>
      </c>
      <c r="N298" s="52"/>
      <c r="O298" s="53"/>
      <c r="P298" s="53"/>
      <c r="Q298" s="54" t="s">
        <v>482</v>
      </c>
      <c r="R298" s="55" t="s">
        <v>835</v>
      </c>
      <c r="S298" s="56" t="s">
        <v>323</v>
      </c>
      <c r="T298" s="57" t="str">
        <f>C298</f>
        <v>P</v>
      </c>
      <c r="U298" s="56"/>
      <c r="V298" s="56"/>
      <c r="W298" s="56"/>
      <c r="X298" s="56"/>
      <c r="Y298" s="56"/>
      <c r="Z298" s="56"/>
      <c r="AA298" s="56"/>
      <c r="AC298" s="58">
        <f t="shared" si="61"/>
        <v>0</v>
      </c>
      <c r="AD298" s="58">
        <f t="shared" si="62"/>
        <v>0</v>
      </c>
      <c r="AE298" s="58">
        <f t="shared" si="63"/>
        <v>0</v>
      </c>
      <c r="AF298" s="58">
        <f t="shared" si="64"/>
        <v>0</v>
      </c>
      <c r="AG298" s="59"/>
      <c r="AH298" s="59">
        <f t="shared" si="65"/>
        <v>0</v>
      </c>
      <c r="AI298" s="59">
        <f t="shared" si="66"/>
        <v>0</v>
      </c>
      <c r="AJ298" s="59">
        <f t="shared" si="67"/>
        <v>0</v>
      </c>
    </row>
    <row r="299" spans="1:781" s="10" customFormat="1" ht="15.6" x14ac:dyDescent="0.3">
      <c r="A299" s="66">
        <v>4</v>
      </c>
      <c r="B299" s="69" t="s">
        <v>836</v>
      </c>
      <c r="C299" s="46" t="s">
        <v>742</v>
      </c>
      <c r="D299" s="47" t="s">
        <v>117</v>
      </c>
      <c r="E299" s="47" t="s">
        <v>135</v>
      </c>
      <c r="F299" s="47">
        <v>30</v>
      </c>
      <c r="G299" s="104"/>
      <c r="H299" s="47">
        <v>3</v>
      </c>
      <c r="I299" s="47" t="s">
        <v>149</v>
      </c>
      <c r="J299" s="47" t="s">
        <v>149</v>
      </c>
      <c r="K299" s="120">
        <v>60</v>
      </c>
      <c r="L299" s="50">
        <v>1968</v>
      </c>
      <c r="M299" s="117">
        <v>1968</v>
      </c>
      <c r="N299" s="52"/>
      <c r="O299" s="53"/>
      <c r="P299" s="53"/>
      <c r="Q299" s="54" t="s">
        <v>482</v>
      </c>
      <c r="R299" s="55" t="s">
        <v>837</v>
      </c>
      <c r="S299" s="56" t="s">
        <v>323</v>
      </c>
      <c r="T299" s="57" t="str">
        <f>C299</f>
        <v>K</v>
      </c>
      <c r="U299" s="56"/>
      <c r="V299" s="56"/>
      <c r="W299" s="56"/>
      <c r="X299" s="56"/>
      <c r="Y299" s="56"/>
      <c r="Z299" s="56"/>
      <c r="AA299" s="56"/>
      <c r="AC299" s="58">
        <f t="shared" si="61"/>
        <v>0</v>
      </c>
      <c r="AD299" s="58">
        <f t="shared" si="62"/>
        <v>0</v>
      </c>
      <c r="AE299" s="58">
        <f t="shared" si="63"/>
        <v>0</v>
      </c>
      <c r="AF299" s="58">
        <f t="shared" si="64"/>
        <v>0</v>
      </c>
      <c r="AG299" s="59"/>
      <c r="AH299" s="59">
        <f t="shared" si="65"/>
        <v>0</v>
      </c>
      <c r="AI299" s="59">
        <f t="shared" si="66"/>
        <v>0</v>
      </c>
      <c r="AJ299" s="59">
        <f t="shared" si="67"/>
        <v>0</v>
      </c>
    </row>
    <row r="300" spans="1:781" s="10" customFormat="1" ht="24" x14ac:dyDescent="0.3">
      <c r="A300" s="163">
        <v>1</v>
      </c>
      <c r="B300" s="69" t="s">
        <v>838</v>
      </c>
      <c r="C300" s="46" t="s">
        <v>97</v>
      </c>
      <c r="D300" s="47" t="s">
        <v>117</v>
      </c>
      <c r="E300" s="47" t="s">
        <v>256</v>
      </c>
      <c r="F300" s="47"/>
      <c r="G300" s="104">
        <v>16000000</v>
      </c>
      <c r="H300" s="47">
        <v>2</v>
      </c>
      <c r="I300" s="47" t="s">
        <v>45</v>
      </c>
      <c r="J300" s="47" t="s">
        <v>393</v>
      </c>
      <c r="K300" s="120">
        <v>73</v>
      </c>
      <c r="L300" s="50">
        <v>1967</v>
      </c>
      <c r="M300" s="117">
        <v>24732</v>
      </c>
      <c r="N300" s="52">
        <v>4600000</v>
      </c>
      <c r="O300" s="53">
        <v>15</v>
      </c>
      <c r="P300" s="53">
        <v>18</v>
      </c>
      <c r="Q300" s="54" t="s">
        <v>839</v>
      </c>
      <c r="R300" s="55" t="s">
        <v>840</v>
      </c>
      <c r="S300" s="56"/>
      <c r="T300" s="57" t="s">
        <v>97</v>
      </c>
      <c r="U300" s="56"/>
      <c r="V300" s="56"/>
      <c r="W300" s="56"/>
      <c r="X300" s="56"/>
      <c r="Y300" s="56"/>
      <c r="Z300" s="56"/>
      <c r="AA300" s="56"/>
      <c r="AB300" s="88"/>
      <c r="AC300" s="58">
        <f t="shared" si="61"/>
        <v>2.4253250330977782</v>
      </c>
      <c r="AD300" s="58">
        <f t="shared" si="62"/>
        <v>0.38461538461538464</v>
      </c>
      <c r="AE300" s="58">
        <f t="shared" si="63"/>
        <v>1.2857142857142858</v>
      </c>
      <c r="AF300" s="58">
        <f t="shared" si="64"/>
        <v>4.0956547034274484</v>
      </c>
      <c r="AG300" s="59"/>
      <c r="AH300" s="59">
        <f t="shared" si="65"/>
        <v>4.0956547034274484</v>
      </c>
      <c r="AI300" s="59">
        <f t="shared" si="66"/>
        <v>0</v>
      </c>
      <c r="AJ300" s="59">
        <f t="shared" si="67"/>
        <v>0</v>
      </c>
    </row>
    <row r="301" spans="1:781" s="10" customFormat="1" ht="15.6" x14ac:dyDescent="0.3">
      <c r="A301" s="60">
        <v>3</v>
      </c>
      <c r="B301" s="69" t="s">
        <v>841</v>
      </c>
      <c r="C301" s="46" t="s">
        <v>149</v>
      </c>
      <c r="D301" s="47"/>
      <c r="E301" s="47"/>
      <c r="F301" s="47"/>
      <c r="G301" s="104"/>
      <c r="H301" s="47">
        <v>1</v>
      </c>
      <c r="I301" s="47" t="s">
        <v>45</v>
      </c>
      <c r="J301" s="47" t="s">
        <v>149</v>
      </c>
      <c r="K301" s="120">
        <v>33</v>
      </c>
      <c r="L301" s="50">
        <v>1967</v>
      </c>
      <c r="M301" s="51">
        <v>24655</v>
      </c>
      <c r="N301" s="52">
        <v>12000</v>
      </c>
      <c r="O301" s="53"/>
      <c r="P301" s="53"/>
      <c r="Q301" s="54" t="s">
        <v>482</v>
      </c>
      <c r="R301" s="55" t="s">
        <v>842</v>
      </c>
      <c r="S301" s="56"/>
      <c r="T301" s="57" t="str">
        <f t="shared" ref="T301:T345" si="68">C301</f>
        <v>U</v>
      </c>
      <c r="U301" s="56"/>
      <c r="V301" s="56"/>
      <c r="W301" s="56"/>
      <c r="X301" s="56"/>
      <c r="Y301" s="56"/>
      <c r="Z301" s="56"/>
      <c r="AA301" s="56"/>
      <c r="AC301" s="58">
        <f t="shared" si="61"/>
        <v>6.3269348689507249E-3</v>
      </c>
      <c r="AD301" s="58">
        <f t="shared" si="62"/>
        <v>0</v>
      </c>
      <c r="AE301" s="58">
        <f t="shared" si="63"/>
        <v>0</v>
      </c>
      <c r="AF301" s="58">
        <f t="shared" si="64"/>
        <v>6.3269348689507249E-3</v>
      </c>
      <c r="AG301" s="59"/>
      <c r="AH301" s="59">
        <f t="shared" si="65"/>
        <v>0</v>
      </c>
      <c r="AI301" s="59">
        <f t="shared" si="66"/>
        <v>0</v>
      </c>
      <c r="AJ301" s="59">
        <f t="shared" si="67"/>
        <v>6.3269348689507249E-3</v>
      </c>
    </row>
    <row r="302" spans="1:781" s="10" customFormat="1" ht="15.6" x14ac:dyDescent="0.3">
      <c r="A302" s="82">
        <v>1</v>
      </c>
      <c r="B302" s="69" t="s">
        <v>843</v>
      </c>
      <c r="C302" s="46" t="s">
        <v>180</v>
      </c>
      <c r="D302" s="47"/>
      <c r="E302" s="47"/>
      <c r="F302" s="47"/>
      <c r="G302" s="104"/>
      <c r="H302" s="47">
        <v>1</v>
      </c>
      <c r="I302" s="47" t="s">
        <v>45</v>
      </c>
      <c r="J302" s="47" t="s">
        <v>149</v>
      </c>
      <c r="K302" s="120">
        <v>83</v>
      </c>
      <c r="L302" s="50">
        <v>1967</v>
      </c>
      <c r="M302" s="164">
        <v>24532</v>
      </c>
      <c r="N302" s="52">
        <v>2000000</v>
      </c>
      <c r="O302" s="53"/>
      <c r="P302" s="53"/>
      <c r="Q302" s="54" t="s">
        <v>415</v>
      </c>
      <c r="R302" s="55" t="s">
        <v>844</v>
      </c>
      <c r="S302" s="56" t="s">
        <v>323</v>
      </c>
      <c r="T302" s="57" t="str">
        <f t="shared" si="68"/>
        <v>P</v>
      </c>
      <c r="U302" s="56"/>
      <c r="V302" s="56"/>
      <c r="W302" s="56"/>
      <c r="X302" s="56"/>
      <c r="Y302" s="56"/>
      <c r="Z302" s="56"/>
      <c r="AA302" s="56"/>
      <c r="AC302" s="58">
        <f t="shared" si="61"/>
        <v>1.0544891448251208</v>
      </c>
      <c r="AD302" s="58">
        <f t="shared" si="62"/>
        <v>0</v>
      </c>
      <c r="AE302" s="58">
        <f t="shared" si="63"/>
        <v>0</v>
      </c>
      <c r="AF302" s="58">
        <f t="shared" si="64"/>
        <v>1.0544891448251208</v>
      </c>
      <c r="AG302" s="59"/>
      <c r="AH302" s="59">
        <f t="shared" si="65"/>
        <v>1.0544891448251208</v>
      </c>
      <c r="AI302" s="59">
        <f t="shared" si="66"/>
        <v>0</v>
      </c>
      <c r="AJ302" s="59">
        <f t="shared" si="67"/>
        <v>0</v>
      </c>
    </row>
    <row r="303" spans="1:781" s="10" customFormat="1" ht="24" x14ac:dyDescent="0.3">
      <c r="A303" s="60">
        <v>3</v>
      </c>
      <c r="B303" s="69" t="s">
        <v>845</v>
      </c>
      <c r="C303" s="46" t="s">
        <v>66</v>
      </c>
      <c r="D303" s="47" t="s">
        <v>255</v>
      </c>
      <c r="E303" s="47"/>
      <c r="F303" s="47">
        <v>20</v>
      </c>
      <c r="G303" s="104"/>
      <c r="H303" s="47">
        <v>1</v>
      </c>
      <c r="I303" s="47" t="s">
        <v>45</v>
      </c>
      <c r="J303" s="47" t="s">
        <v>75</v>
      </c>
      <c r="K303" s="120">
        <v>144</v>
      </c>
      <c r="L303" s="50">
        <v>1967</v>
      </c>
      <c r="M303" s="117">
        <v>1967</v>
      </c>
      <c r="N303" s="52"/>
      <c r="O303" s="53"/>
      <c r="P303" s="53"/>
      <c r="Q303" s="54" t="s">
        <v>482</v>
      </c>
      <c r="R303" s="55" t="s">
        <v>846</v>
      </c>
      <c r="S303" s="56" t="s">
        <v>323</v>
      </c>
      <c r="T303" s="57" t="str">
        <f t="shared" si="68"/>
        <v>Coal</v>
      </c>
      <c r="U303" s="56"/>
      <c r="V303" s="56"/>
      <c r="W303" s="56"/>
      <c r="X303" s="56"/>
      <c r="Y303" s="56"/>
      <c r="Z303" s="56"/>
      <c r="AA303" s="56"/>
      <c r="AC303" s="58">
        <f t="shared" si="61"/>
        <v>0</v>
      </c>
      <c r="AD303" s="58">
        <f t="shared" si="62"/>
        <v>0</v>
      </c>
      <c r="AE303" s="58">
        <f t="shared" si="63"/>
        <v>0</v>
      </c>
      <c r="AF303" s="58">
        <f t="shared" si="64"/>
        <v>0</v>
      </c>
      <c r="AG303" s="59"/>
      <c r="AH303" s="59">
        <f t="shared" si="65"/>
        <v>0</v>
      </c>
      <c r="AI303" s="59">
        <f t="shared" si="66"/>
        <v>0</v>
      </c>
      <c r="AJ303" s="59">
        <f t="shared" si="67"/>
        <v>0</v>
      </c>
    </row>
    <row r="304" spans="1:781" s="10" customFormat="1" ht="15.6" x14ac:dyDescent="0.3">
      <c r="A304" s="60">
        <v>3</v>
      </c>
      <c r="B304" s="69" t="s">
        <v>847</v>
      </c>
      <c r="C304" s="46" t="s">
        <v>66</v>
      </c>
      <c r="D304" s="47" t="s">
        <v>255</v>
      </c>
      <c r="E304" s="47" t="s">
        <v>158</v>
      </c>
      <c r="F304" s="47">
        <v>14</v>
      </c>
      <c r="G304" s="104"/>
      <c r="H304" s="47">
        <v>2</v>
      </c>
      <c r="I304" s="47" t="s">
        <v>45</v>
      </c>
      <c r="J304" s="47" t="s">
        <v>75</v>
      </c>
      <c r="K304" s="120">
        <v>145</v>
      </c>
      <c r="L304" s="50">
        <v>1967</v>
      </c>
      <c r="M304" s="165">
        <v>1967</v>
      </c>
      <c r="N304" s="52"/>
      <c r="O304" s="53"/>
      <c r="P304" s="53"/>
      <c r="Q304" s="54" t="s">
        <v>482</v>
      </c>
      <c r="R304" s="55"/>
      <c r="S304" s="56" t="s">
        <v>323</v>
      </c>
      <c r="T304" s="57" t="str">
        <f t="shared" si="68"/>
        <v>Coal</v>
      </c>
      <c r="U304" s="56"/>
      <c r="V304" s="56"/>
      <c r="W304" s="56"/>
      <c r="X304" s="56"/>
      <c r="Y304" s="56"/>
      <c r="Z304" s="56"/>
      <c r="AA304" s="56"/>
      <c r="AC304" s="58">
        <f t="shared" si="61"/>
        <v>0</v>
      </c>
      <c r="AD304" s="58">
        <f t="shared" si="62"/>
        <v>0</v>
      </c>
      <c r="AE304" s="58">
        <f t="shared" si="63"/>
        <v>0</v>
      </c>
      <c r="AF304" s="58">
        <f t="shared" si="64"/>
        <v>0</v>
      </c>
      <c r="AG304" s="59"/>
      <c r="AH304" s="59">
        <f t="shared" si="65"/>
        <v>0</v>
      </c>
      <c r="AI304" s="59">
        <f t="shared" si="66"/>
        <v>0</v>
      </c>
      <c r="AJ304" s="59">
        <f t="shared" si="67"/>
        <v>0</v>
      </c>
    </row>
    <row r="305" spans="1:786" s="10" customFormat="1" ht="15.6" x14ac:dyDescent="0.3">
      <c r="A305" s="60">
        <v>3</v>
      </c>
      <c r="B305" s="69" t="s">
        <v>848</v>
      </c>
      <c r="C305" s="46" t="s">
        <v>187</v>
      </c>
      <c r="D305" s="47" t="s">
        <v>255</v>
      </c>
      <c r="E305" s="47" t="s">
        <v>256</v>
      </c>
      <c r="F305" s="47">
        <v>30</v>
      </c>
      <c r="G305" s="104"/>
      <c r="H305" s="47">
        <v>2</v>
      </c>
      <c r="I305" s="47" t="s">
        <v>45</v>
      </c>
      <c r="J305" s="47" t="s">
        <v>260</v>
      </c>
      <c r="K305" s="120">
        <v>146</v>
      </c>
      <c r="L305" s="50">
        <v>1967</v>
      </c>
      <c r="M305" s="117">
        <v>1967</v>
      </c>
      <c r="N305" s="52"/>
      <c r="O305" s="53"/>
      <c r="P305" s="53"/>
      <c r="Q305" s="54" t="s">
        <v>482</v>
      </c>
      <c r="R305" s="55"/>
      <c r="S305" s="56" t="s">
        <v>323</v>
      </c>
      <c r="T305" s="57" t="str">
        <f t="shared" si="68"/>
        <v>Sand</v>
      </c>
      <c r="U305" s="56"/>
      <c r="V305" s="56"/>
      <c r="W305" s="56"/>
      <c r="X305" s="56"/>
      <c r="Y305" s="56"/>
      <c r="Z305" s="56"/>
      <c r="AA305" s="56"/>
      <c r="AC305" s="58">
        <f t="shared" si="61"/>
        <v>0</v>
      </c>
      <c r="AD305" s="58">
        <f t="shared" si="62"/>
        <v>0</v>
      </c>
      <c r="AE305" s="58">
        <f t="shared" si="63"/>
        <v>0</v>
      </c>
      <c r="AF305" s="58">
        <f t="shared" si="64"/>
        <v>0</v>
      </c>
      <c r="AG305" s="59"/>
      <c r="AH305" s="59">
        <f t="shared" si="65"/>
        <v>0</v>
      </c>
      <c r="AI305" s="59">
        <f t="shared" si="66"/>
        <v>0</v>
      </c>
      <c r="AJ305" s="59">
        <f t="shared" si="67"/>
        <v>0</v>
      </c>
    </row>
    <row r="306" spans="1:786" s="106" customFormat="1" ht="24" x14ac:dyDescent="0.3">
      <c r="A306" s="66">
        <v>4</v>
      </c>
      <c r="B306" s="69" t="s">
        <v>849</v>
      </c>
      <c r="C306" s="46" t="s">
        <v>66</v>
      </c>
      <c r="D306" s="47" t="s">
        <v>401</v>
      </c>
      <c r="E306" s="47"/>
      <c r="F306" s="47">
        <v>37</v>
      </c>
      <c r="G306" s="104">
        <v>230000</v>
      </c>
      <c r="H306" s="47">
        <v>3</v>
      </c>
      <c r="I306" s="47" t="s">
        <v>149</v>
      </c>
      <c r="J306" s="47" t="s">
        <v>149</v>
      </c>
      <c r="K306" s="120"/>
      <c r="L306" s="50">
        <v>1966</v>
      </c>
      <c r="M306" s="51">
        <v>24401</v>
      </c>
      <c r="N306" s="52">
        <v>162000</v>
      </c>
      <c r="O306" s="53">
        <v>0.6</v>
      </c>
      <c r="P306" s="53">
        <v>144</v>
      </c>
      <c r="Q306" s="54" t="s">
        <v>850</v>
      </c>
      <c r="R306" s="55" t="s">
        <v>851</v>
      </c>
      <c r="S306" s="130" t="s">
        <v>323</v>
      </c>
      <c r="T306" s="57" t="str">
        <f t="shared" si="68"/>
        <v>Coal</v>
      </c>
      <c r="U306" s="130"/>
      <c r="V306" s="130"/>
      <c r="W306" s="130"/>
      <c r="X306" s="130"/>
      <c r="Y306" s="130">
        <v>1869</v>
      </c>
      <c r="Z306" s="130"/>
      <c r="AA306" s="130"/>
      <c r="AB306" s="131"/>
      <c r="AC306" s="58">
        <f t="shared" si="61"/>
        <v>8.5413620730834791E-2</v>
      </c>
      <c r="AD306" s="58">
        <f t="shared" si="62"/>
        <v>1.5384615384615384E-2</v>
      </c>
      <c r="AE306" s="58">
        <f t="shared" si="63"/>
        <v>10.285714285714286</v>
      </c>
      <c r="AF306" s="58">
        <f t="shared" si="64"/>
        <v>10.386512521829736</v>
      </c>
      <c r="AG306" s="59"/>
      <c r="AH306" s="59">
        <f t="shared" si="65"/>
        <v>0</v>
      </c>
      <c r="AI306" s="59">
        <f t="shared" si="66"/>
        <v>0</v>
      </c>
      <c r="AJ306" s="59">
        <f t="shared" si="67"/>
        <v>0</v>
      </c>
      <c r="AK306" s="10"/>
      <c r="AL306" s="10"/>
      <c r="AM306" s="10"/>
      <c r="AN306" s="10"/>
      <c r="AO306" s="10"/>
      <c r="AP306" s="10"/>
      <c r="AQ306" s="10"/>
      <c r="AR306" s="10"/>
      <c r="AS306" s="10"/>
      <c r="AT306" s="10"/>
      <c r="AU306" s="132"/>
      <c r="AV306" s="132"/>
      <c r="AW306" s="132"/>
      <c r="AX306" s="132"/>
      <c r="AY306" s="132"/>
      <c r="AZ306" s="132"/>
      <c r="BA306" s="132"/>
      <c r="BB306" s="132"/>
      <c r="BC306" s="132"/>
      <c r="BD306" s="132"/>
      <c r="BE306" s="132"/>
      <c r="BF306" s="132"/>
      <c r="BG306" s="132"/>
      <c r="BH306" s="132"/>
      <c r="BI306" s="132"/>
      <c r="BJ306" s="132"/>
      <c r="BK306" s="132"/>
      <c r="BL306" s="132"/>
      <c r="BM306" s="132"/>
      <c r="BN306" s="132"/>
      <c r="BO306" s="132"/>
      <c r="BP306" s="132"/>
      <c r="BQ306" s="132"/>
      <c r="BR306" s="132"/>
      <c r="BS306" s="132"/>
      <c r="BT306" s="132"/>
      <c r="BU306" s="132"/>
      <c r="BV306" s="132"/>
      <c r="BW306" s="132"/>
      <c r="BX306" s="132"/>
      <c r="BY306" s="132"/>
      <c r="BZ306" s="132"/>
      <c r="CA306" s="132"/>
      <c r="CB306" s="132"/>
      <c r="CC306" s="132"/>
      <c r="CD306" s="132"/>
      <c r="CE306" s="132"/>
      <c r="CF306" s="132"/>
      <c r="CG306" s="132"/>
      <c r="CH306" s="132"/>
      <c r="CI306" s="132"/>
      <c r="CJ306" s="132"/>
      <c r="CK306" s="132"/>
      <c r="CL306" s="132"/>
      <c r="CM306" s="132"/>
      <c r="CN306" s="132"/>
      <c r="CO306" s="132"/>
      <c r="CP306" s="132"/>
      <c r="CQ306" s="132"/>
      <c r="CR306" s="132"/>
      <c r="CS306" s="132"/>
      <c r="CT306" s="132"/>
      <c r="CU306" s="132"/>
      <c r="CV306" s="132"/>
      <c r="CW306" s="132"/>
      <c r="CX306" s="132"/>
      <c r="CY306" s="132"/>
      <c r="CZ306" s="132"/>
      <c r="DA306" s="132"/>
      <c r="DB306" s="132"/>
      <c r="DC306" s="132"/>
      <c r="DD306" s="132"/>
      <c r="DE306" s="132"/>
      <c r="DF306" s="132"/>
      <c r="DG306" s="132"/>
      <c r="DH306" s="132"/>
      <c r="DI306" s="132"/>
      <c r="DJ306" s="132"/>
      <c r="DK306" s="132"/>
      <c r="DL306" s="132"/>
      <c r="DM306" s="132"/>
      <c r="DN306" s="132"/>
      <c r="DO306" s="132"/>
      <c r="DP306" s="132"/>
      <c r="DQ306" s="132"/>
      <c r="DR306" s="132"/>
      <c r="DS306" s="132"/>
      <c r="DT306" s="132"/>
      <c r="DU306" s="132"/>
      <c r="DV306" s="132"/>
      <c r="DW306" s="132"/>
      <c r="DX306" s="132"/>
      <c r="DY306" s="132"/>
      <c r="DZ306" s="132"/>
      <c r="EA306" s="132"/>
      <c r="EB306" s="132"/>
      <c r="EC306" s="132"/>
      <c r="ED306" s="132"/>
      <c r="EE306" s="132"/>
      <c r="EF306" s="132"/>
      <c r="EG306" s="132"/>
      <c r="EH306" s="132"/>
      <c r="EI306" s="132"/>
      <c r="EJ306" s="132"/>
      <c r="EK306" s="132"/>
      <c r="EL306" s="132"/>
      <c r="EM306" s="132"/>
      <c r="EN306" s="132"/>
      <c r="EO306" s="132"/>
      <c r="EP306" s="132"/>
      <c r="EQ306" s="132"/>
      <c r="ER306" s="132"/>
      <c r="ES306" s="132"/>
      <c r="ET306" s="132"/>
      <c r="EU306" s="132"/>
      <c r="EV306" s="132"/>
      <c r="EW306" s="132"/>
      <c r="EX306" s="132"/>
      <c r="EY306" s="132"/>
      <c r="EZ306" s="132"/>
      <c r="FA306" s="132"/>
      <c r="FB306" s="132"/>
      <c r="FC306" s="132"/>
      <c r="FD306" s="132"/>
      <c r="FE306" s="132"/>
      <c r="FF306" s="132"/>
      <c r="FG306" s="132"/>
      <c r="FH306" s="132"/>
      <c r="FI306" s="132"/>
      <c r="FJ306" s="132"/>
      <c r="FK306" s="132"/>
      <c r="FL306" s="132"/>
      <c r="FM306" s="132"/>
      <c r="FN306" s="132"/>
      <c r="FO306" s="132"/>
      <c r="FP306" s="132"/>
      <c r="FQ306" s="132"/>
      <c r="FR306" s="132"/>
      <c r="FS306" s="132"/>
      <c r="FT306" s="132"/>
      <c r="FU306" s="132"/>
      <c r="FV306" s="132"/>
      <c r="FW306" s="132"/>
      <c r="FX306" s="132"/>
      <c r="FY306" s="132"/>
      <c r="FZ306" s="132"/>
      <c r="GA306" s="132"/>
      <c r="GB306" s="132"/>
      <c r="GC306" s="132"/>
      <c r="GD306" s="132"/>
      <c r="GE306" s="132"/>
      <c r="GF306" s="132"/>
      <c r="GG306" s="132"/>
      <c r="GH306" s="132"/>
      <c r="GI306" s="132"/>
      <c r="GJ306" s="132"/>
      <c r="GK306" s="132"/>
      <c r="GL306" s="132"/>
      <c r="GM306" s="132"/>
      <c r="GN306" s="132"/>
      <c r="GO306" s="132"/>
      <c r="GP306" s="132"/>
      <c r="GQ306" s="132"/>
      <c r="GR306" s="132"/>
      <c r="GS306" s="132"/>
      <c r="GT306" s="132"/>
      <c r="GU306" s="132"/>
      <c r="GV306" s="132"/>
      <c r="GW306" s="132"/>
      <c r="GX306" s="132"/>
      <c r="GY306" s="132"/>
      <c r="GZ306" s="132"/>
      <c r="HA306" s="132"/>
      <c r="HB306" s="132"/>
      <c r="HC306" s="132"/>
      <c r="HD306" s="132"/>
      <c r="HE306" s="132"/>
      <c r="HF306" s="132"/>
      <c r="HG306" s="132"/>
      <c r="HH306" s="132"/>
      <c r="HI306" s="132"/>
      <c r="HJ306" s="132"/>
      <c r="HK306" s="132"/>
      <c r="HL306" s="132"/>
      <c r="HM306" s="132"/>
      <c r="HN306" s="132"/>
      <c r="HO306" s="132"/>
      <c r="HP306" s="132"/>
      <c r="HQ306" s="132"/>
      <c r="HR306" s="132"/>
      <c r="HS306" s="132"/>
      <c r="HT306" s="132"/>
      <c r="HU306" s="132"/>
      <c r="HV306" s="132"/>
      <c r="HW306" s="132"/>
      <c r="HX306" s="132"/>
      <c r="HY306" s="132"/>
      <c r="HZ306" s="132"/>
      <c r="IA306" s="132"/>
      <c r="IB306" s="132"/>
      <c r="IC306" s="132"/>
      <c r="ID306" s="132"/>
      <c r="IE306" s="132"/>
      <c r="IF306" s="132"/>
      <c r="IG306" s="132"/>
      <c r="IH306" s="132"/>
      <c r="II306" s="132"/>
      <c r="IJ306" s="132"/>
      <c r="IK306" s="132"/>
      <c r="IL306" s="132"/>
      <c r="IM306" s="132"/>
      <c r="IN306" s="132"/>
      <c r="IO306" s="132"/>
      <c r="IP306" s="132"/>
      <c r="IQ306" s="132"/>
      <c r="IR306" s="132"/>
      <c r="IS306" s="132"/>
      <c r="IT306" s="132"/>
      <c r="IU306" s="132"/>
      <c r="IV306" s="132"/>
      <c r="IW306" s="132"/>
      <c r="IX306" s="132"/>
      <c r="IY306" s="132"/>
      <c r="IZ306" s="132"/>
      <c r="JA306" s="132"/>
      <c r="JB306" s="132"/>
      <c r="JC306" s="132"/>
      <c r="JD306" s="132"/>
      <c r="JE306" s="132"/>
      <c r="JF306" s="132"/>
      <c r="JG306" s="132"/>
      <c r="JH306" s="132"/>
      <c r="JI306" s="132"/>
      <c r="JJ306" s="132"/>
      <c r="JK306" s="132"/>
      <c r="JL306" s="132"/>
      <c r="JM306" s="132"/>
      <c r="JN306" s="132"/>
      <c r="JO306" s="132"/>
      <c r="JP306" s="132"/>
      <c r="JQ306" s="132"/>
      <c r="JR306" s="132"/>
      <c r="JS306" s="132"/>
      <c r="JT306" s="132"/>
      <c r="JU306" s="132"/>
      <c r="JV306" s="132"/>
      <c r="JW306" s="132"/>
      <c r="JX306" s="132"/>
      <c r="JY306" s="132"/>
      <c r="JZ306" s="132"/>
      <c r="KA306" s="132"/>
      <c r="KB306" s="132"/>
      <c r="KC306" s="132"/>
      <c r="KD306" s="132"/>
      <c r="KE306" s="132"/>
      <c r="KF306" s="132"/>
      <c r="KG306" s="132"/>
      <c r="KH306" s="132"/>
      <c r="KI306" s="132"/>
      <c r="KJ306" s="132"/>
      <c r="KK306" s="132"/>
      <c r="KL306" s="132"/>
      <c r="KM306" s="132"/>
      <c r="KN306" s="132"/>
      <c r="KO306" s="132"/>
      <c r="KP306" s="132"/>
      <c r="KQ306" s="132"/>
      <c r="KR306" s="132"/>
      <c r="KS306" s="132"/>
      <c r="KT306" s="132"/>
      <c r="KU306" s="132"/>
      <c r="KV306" s="132"/>
      <c r="KW306" s="132"/>
      <c r="KX306" s="132"/>
      <c r="KY306" s="132"/>
      <c r="KZ306" s="132"/>
      <c r="LA306" s="132"/>
      <c r="LB306" s="132"/>
      <c r="LC306" s="132"/>
      <c r="LD306" s="132"/>
      <c r="LE306" s="132"/>
      <c r="LF306" s="132"/>
      <c r="LG306" s="132"/>
      <c r="LH306" s="132"/>
      <c r="LI306" s="132"/>
      <c r="LJ306" s="132"/>
      <c r="LK306" s="132"/>
      <c r="LL306" s="132"/>
      <c r="LM306" s="132"/>
      <c r="LN306" s="132"/>
      <c r="LO306" s="132"/>
      <c r="LP306" s="132"/>
      <c r="LQ306" s="132"/>
      <c r="LR306" s="132"/>
      <c r="LS306" s="132"/>
      <c r="LT306" s="132"/>
      <c r="LU306" s="132"/>
      <c r="LV306" s="132"/>
      <c r="LW306" s="132"/>
      <c r="LX306" s="132"/>
      <c r="LY306" s="132"/>
      <c r="LZ306" s="132"/>
      <c r="MA306" s="132"/>
      <c r="MB306" s="132"/>
      <c r="MC306" s="132"/>
      <c r="MD306" s="132"/>
      <c r="ME306" s="132"/>
      <c r="MF306" s="132"/>
      <c r="MG306" s="132"/>
      <c r="MH306" s="132"/>
      <c r="MI306" s="132"/>
      <c r="MJ306" s="132"/>
      <c r="MK306" s="132"/>
      <c r="ML306" s="132"/>
      <c r="MM306" s="132"/>
      <c r="MN306" s="132"/>
      <c r="MO306" s="132"/>
      <c r="MP306" s="132"/>
      <c r="MQ306" s="132"/>
      <c r="MR306" s="132"/>
      <c r="MS306" s="132"/>
      <c r="MT306" s="132"/>
      <c r="MU306" s="132"/>
      <c r="MV306" s="132"/>
      <c r="MW306" s="132"/>
      <c r="MX306" s="132"/>
      <c r="MY306" s="132"/>
      <c r="MZ306" s="132"/>
      <c r="NA306" s="132"/>
      <c r="NB306" s="132"/>
      <c r="NC306" s="132"/>
      <c r="ND306" s="132"/>
      <c r="NE306" s="132"/>
      <c r="NF306" s="132"/>
      <c r="NG306" s="132"/>
      <c r="NH306" s="132"/>
      <c r="NI306" s="132"/>
      <c r="NJ306" s="132"/>
      <c r="NK306" s="132"/>
      <c r="NL306" s="132"/>
      <c r="NM306" s="132"/>
      <c r="NN306" s="132"/>
      <c r="NO306" s="132"/>
      <c r="NP306" s="132"/>
      <c r="NQ306" s="132"/>
      <c r="NR306" s="132"/>
      <c r="NS306" s="132"/>
      <c r="NT306" s="132"/>
      <c r="NU306" s="132"/>
      <c r="NV306" s="132"/>
      <c r="NW306" s="132"/>
      <c r="NX306" s="132"/>
      <c r="NY306" s="132"/>
      <c r="NZ306" s="132"/>
      <c r="OA306" s="132"/>
      <c r="OB306" s="132"/>
      <c r="OC306" s="132"/>
      <c r="OD306" s="132"/>
      <c r="OE306" s="132"/>
      <c r="OF306" s="132"/>
      <c r="OG306" s="132"/>
      <c r="OH306" s="132"/>
      <c r="OI306" s="132"/>
      <c r="OJ306" s="132"/>
      <c r="OK306" s="132"/>
      <c r="OL306" s="132"/>
      <c r="OM306" s="132"/>
      <c r="ON306" s="132"/>
      <c r="OO306" s="132"/>
      <c r="OP306" s="132"/>
      <c r="OQ306" s="132"/>
      <c r="OR306" s="132"/>
      <c r="OS306" s="132"/>
      <c r="OT306" s="132"/>
      <c r="OU306" s="132"/>
      <c r="OV306" s="132"/>
      <c r="OW306" s="132"/>
      <c r="OX306" s="132"/>
      <c r="OY306" s="132"/>
      <c r="OZ306" s="132"/>
      <c r="PA306" s="132"/>
      <c r="PB306" s="132"/>
      <c r="PC306" s="132"/>
      <c r="PD306" s="132"/>
      <c r="PE306" s="132"/>
      <c r="PF306" s="132"/>
      <c r="PG306" s="132"/>
      <c r="PH306" s="132"/>
      <c r="PI306" s="132"/>
      <c r="PJ306" s="132"/>
      <c r="PK306" s="132"/>
      <c r="PL306" s="132"/>
      <c r="PM306" s="132"/>
      <c r="PN306" s="132"/>
      <c r="PO306" s="132"/>
      <c r="PP306" s="132"/>
      <c r="PQ306" s="132"/>
      <c r="PR306" s="132"/>
      <c r="PS306" s="132"/>
      <c r="PT306" s="132"/>
      <c r="PU306" s="132"/>
      <c r="PV306" s="132"/>
      <c r="PW306" s="132"/>
      <c r="PX306" s="132"/>
      <c r="PY306" s="132"/>
      <c r="PZ306" s="132"/>
      <c r="QA306" s="132"/>
      <c r="QB306" s="132"/>
      <c r="QC306" s="132"/>
      <c r="QD306" s="132"/>
      <c r="QE306" s="132"/>
      <c r="QF306" s="132"/>
      <c r="QG306" s="132"/>
      <c r="QH306" s="132"/>
      <c r="QI306" s="132"/>
      <c r="QJ306" s="132"/>
      <c r="QK306" s="132"/>
      <c r="QL306" s="132"/>
      <c r="QM306" s="132"/>
      <c r="QN306" s="132"/>
      <c r="QO306" s="132"/>
      <c r="QP306" s="132"/>
      <c r="QQ306" s="132"/>
      <c r="QR306" s="132"/>
      <c r="QS306" s="132"/>
      <c r="QT306" s="132"/>
      <c r="QU306" s="132"/>
      <c r="QV306" s="132"/>
      <c r="QW306" s="132"/>
      <c r="QX306" s="132"/>
      <c r="QY306" s="132"/>
      <c r="QZ306" s="132"/>
      <c r="RA306" s="132"/>
      <c r="RB306" s="132"/>
      <c r="RC306" s="132"/>
      <c r="RD306" s="132"/>
      <c r="RE306" s="132"/>
      <c r="RF306" s="132"/>
      <c r="RG306" s="132"/>
      <c r="RH306" s="132"/>
      <c r="RI306" s="132"/>
      <c r="RJ306" s="132"/>
      <c r="RK306" s="132"/>
      <c r="RL306" s="132"/>
      <c r="RM306" s="132"/>
      <c r="RN306" s="132"/>
      <c r="RO306" s="132"/>
      <c r="RP306" s="132"/>
      <c r="RQ306" s="132"/>
      <c r="RR306" s="132"/>
      <c r="RS306" s="132"/>
      <c r="RT306" s="132"/>
      <c r="RU306" s="132"/>
      <c r="RV306" s="132"/>
      <c r="RW306" s="132"/>
      <c r="RX306" s="132"/>
      <c r="RY306" s="132"/>
      <c r="RZ306" s="132"/>
      <c r="SA306" s="132"/>
      <c r="SB306" s="132"/>
      <c r="SC306" s="132"/>
      <c r="SD306" s="132"/>
      <c r="SE306" s="132"/>
      <c r="SF306" s="132"/>
      <c r="SG306" s="132"/>
      <c r="SH306" s="132"/>
      <c r="SI306" s="132"/>
      <c r="SJ306" s="132"/>
      <c r="SK306" s="132"/>
      <c r="SL306" s="132"/>
      <c r="SM306" s="132"/>
      <c r="SN306" s="132"/>
      <c r="SO306" s="132"/>
      <c r="SP306" s="132"/>
      <c r="SQ306" s="132"/>
      <c r="SR306" s="132"/>
      <c r="SS306" s="132"/>
      <c r="ST306" s="132"/>
      <c r="SU306" s="132"/>
      <c r="SV306" s="132"/>
      <c r="SW306" s="132"/>
      <c r="SX306" s="132"/>
      <c r="SY306" s="132"/>
      <c r="SZ306" s="132"/>
      <c r="TA306" s="132"/>
      <c r="TB306" s="132"/>
      <c r="TC306" s="132"/>
      <c r="TD306" s="132"/>
      <c r="TE306" s="132"/>
      <c r="TF306" s="132"/>
      <c r="TG306" s="132"/>
      <c r="TH306" s="132"/>
      <c r="TI306" s="132"/>
      <c r="TJ306" s="132"/>
      <c r="TK306" s="132"/>
      <c r="TL306" s="132"/>
      <c r="TM306" s="132"/>
      <c r="TN306" s="132"/>
      <c r="TO306" s="132"/>
      <c r="TP306" s="132"/>
      <c r="TQ306" s="132"/>
      <c r="TR306" s="132"/>
      <c r="TS306" s="132"/>
      <c r="TT306" s="132"/>
      <c r="TU306" s="132"/>
      <c r="TV306" s="132"/>
      <c r="TW306" s="132"/>
      <c r="TX306" s="132"/>
      <c r="TY306" s="132"/>
      <c r="TZ306" s="132"/>
      <c r="UA306" s="132"/>
      <c r="UB306" s="132"/>
      <c r="UC306" s="132"/>
      <c r="UD306" s="132"/>
      <c r="UE306" s="132"/>
      <c r="UF306" s="132"/>
      <c r="UG306" s="132"/>
      <c r="UH306" s="132"/>
      <c r="UI306" s="132"/>
      <c r="UJ306" s="132"/>
      <c r="UK306" s="132"/>
      <c r="UL306" s="132"/>
      <c r="UM306" s="132"/>
      <c r="UN306" s="132"/>
      <c r="UO306" s="132"/>
      <c r="UP306" s="132"/>
      <c r="UQ306" s="132"/>
      <c r="UR306" s="132"/>
      <c r="US306" s="132"/>
      <c r="UT306" s="132"/>
      <c r="UU306" s="132"/>
      <c r="UV306" s="132"/>
      <c r="UW306" s="132"/>
      <c r="UX306" s="132"/>
      <c r="UY306" s="132"/>
      <c r="UZ306" s="132"/>
      <c r="VA306" s="132"/>
      <c r="VB306" s="132"/>
      <c r="VC306" s="132"/>
      <c r="VD306" s="132"/>
      <c r="VE306" s="132"/>
      <c r="VF306" s="132"/>
      <c r="VG306" s="132"/>
      <c r="VH306" s="132"/>
      <c r="VI306" s="132"/>
      <c r="VJ306" s="132"/>
      <c r="VK306" s="132"/>
      <c r="VL306" s="132"/>
      <c r="VM306" s="132"/>
      <c r="VN306" s="132"/>
      <c r="VO306" s="132"/>
      <c r="VP306" s="132"/>
      <c r="VQ306" s="132"/>
      <c r="VR306" s="132"/>
      <c r="VS306" s="132"/>
      <c r="VT306" s="132"/>
      <c r="VU306" s="132"/>
      <c r="VV306" s="132"/>
      <c r="VW306" s="132"/>
      <c r="VX306" s="132"/>
      <c r="VY306" s="132"/>
      <c r="VZ306" s="132"/>
      <c r="WA306" s="132"/>
      <c r="WB306" s="132"/>
      <c r="WC306" s="132"/>
      <c r="WD306" s="132"/>
      <c r="WE306" s="132"/>
      <c r="WF306" s="132"/>
      <c r="WG306" s="132"/>
      <c r="WH306" s="132"/>
      <c r="WI306" s="132"/>
      <c r="WJ306" s="132"/>
      <c r="WK306" s="132"/>
      <c r="WL306" s="132"/>
      <c r="WM306" s="132"/>
      <c r="WN306" s="132"/>
      <c r="WO306" s="132"/>
      <c r="WP306" s="132"/>
      <c r="WQ306" s="132"/>
      <c r="WR306" s="132"/>
      <c r="WS306" s="132"/>
      <c r="WT306" s="132"/>
      <c r="WU306" s="132"/>
      <c r="WV306" s="132"/>
      <c r="WW306" s="132"/>
      <c r="WX306" s="132"/>
      <c r="WY306" s="132"/>
      <c r="WZ306" s="132"/>
      <c r="XA306" s="132"/>
      <c r="XB306" s="132"/>
      <c r="XC306" s="132"/>
      <c r="XD306" s="132"/>
      <c r="XE306" s="132"/>
      <c r="XF306" s="132"/>
      <c r="XG306" s="132"/>
      <c r="XH306" s="132"/>
      <c r="XI306" s="132"/>
      <c r="XJ306" s="132"/>
      <c r="XK306" s="132"/>
      <c r="XL306" s="132"/>
      <c r="XM306" s="132"/>
      <c r="XN306" s="132"/>
      <c r="XO306" s="132"/>
      <c r="XP306" s="132"/>
      <c r="XQ306" s="132"/>
      <c r="XR306" s="132"/>
      <c r="XS306" s="132"/>
      <c r="XT306" s="132"/>
      <c r="XU306" s="132"/>
      <c r="XV306" s="132"/>
      <c r="XW306" s="132"/>
      <c r="XX306" s="132"/>
      <c r="XY306" s="132"/>
      <c r="XZ306" s="132"/>
      <c r="YA306" s="132"/>
      <c r="YB306" s="132"/>
      <c r="YC306" s="132"/>
      <c r="YD306" s="132"/>
      <c r="YE306" s="132"/>
      <c r="YF306" s="132"/>
      <c r="YG306" s="132"/>
      <c r="YH306" s="132"/>
      <c r="YI306" s="132"/>
      <c r="YJ306" s="132"/>
      <c r="YK306" s="132"/>
      <c r="YL306" s="132"/>
      <c r="YM306" s="132"/>
      <c r="YN306" s="132"/>
      <c r="YO306" s="132"/>
      <c r="YP306" s="132"/>
      <c r="YQ306" s="132"/>
      <c r="YR306" s="132"/>
      <c r="YS306" s="132"/>
      <c r="YT306" s="132"/>
      <c r="YU306" s="132"/>
      <c r="YV306" s="132"/>
      <c r="YW306" s="132"/>
      <c r="YX306" s="132"/>
      <c r="YY306" s="132"/>
      <c r="YZ306" s="132"/>
      <c r="ZA306" s="132"/>
      <c r="ZB306" s="132"/>
      <c r="ZC306" s="132"/>
      <c r="ZD306" s="132"/>
      <c r="ZE306" s="132"/>
      <c r="ZF306" s="132"/>
      <c r="ZG306" s="132"/>
      <c r="ZH306" s="132"/>
      <c r="ZI306" s="132"/>
      <c r="ZJ306" s="132"/>
      <c r="ZK306" s="132"/>
      <c r="ZL306" s="132"/>
      <c r="ZM306" s="132"/>
      <c r="ZN306" s="132"/>
      <c r="ZO306" s="132"/>
      <c r="ZP306" s="132"/>
      <c r="ZQ306" s="132"/>
      <c r="ZR306" s="132"/>
      <c r="ZS306" s="132"/>
      <c r="ZT306" s="132"/>
      <c r="ZU306" s="132"/>
      <c r="ZV306" s="132"/>
      <c r="ZW306" s="132"/>
      <c r="ZX306" s="132"/>
      <c r="ZY306" s="132"/>
      <c r="ZZ306" s="132"/>
      <c r="AAA306" s="132"/>
      <c r="AAB306" s="132"/>
      <c r="AAC306" s="132"/>
      <c r="AAD306" s="132"/>
      <c r="AAE306" s="132"/>
      <c r="AAF306" s="132"/>
      <c r="AAG306" s="132"/>
      <c r="AAH306" s="132"/>
      <c r="AAI306" s="132"/>
      <c r="AAJ306" s="132"/>
      <c r="AAK306" s="132"/>
      <c r="AAL306" s="132"/>
      <c r="AAM306" s="132"/>
      <c r="AAN306" s="132"/>
      <c r="AAO306" s="132"/>
      <c r="AAP306" s="132"/>
      <c r="AAQ306" s="132"/>
      <c r="AAR306" s="132"/>
      <c r="AAS306" s="132"/>
      <c r="AAT306" s="132"/>
      <c r="AAU306" s="132"/>
      <c r="AAV306" s="132"/>
      <c r="AAW306" s="132"/>
      <c r="AAX306" s="132"/>
      <c r="AAY306" s="132"/>
      <c r="AAZ306" s="132"/>
      <c r="ABA306" s="132"/>
      <c r="ABB306" s="132"/>
      <c r="ABC306" s="132"/>
      <c r="ABD306" s="132"/>
      <c r="ABE306" s="132"/>
      <c r="ABF306" s="132"/>
      <c r="ABG306" s="132"/>
      <c r="ABH306" s="132"/>
      <c r="ABI306" s="132"/>
      <c r="ABJ306" s="132"/>
      <c r="ABK306" s="132"/>
      <c r="ABL306" s="132"/>
      <c r="ABM306" s="132"/>
      <c r="ABN306" s="132"/>
      <c r="ABO306" s="132"/>
      <c r="ABP306" s="132"/>
      <c r="ABQ306" s="132"/>
      <c r="ABR306" s="132"/>
      <c r="ABS306" s="132"/>
      <c r="ABT306" s="132"/>
      <c r="ABU306" s="132"/>
      <c r="ABV306" s="132"/>
      <c r="ABW306" s="132"/>
      <c r="ABX306" s="132"/>
      <c r="ABY306" s="132"/>
      <c r="ABZ306" s="132"/>
      <c r="ACA306" s="132"/>
      <c r="ACB306" s="132"/>
      <c r="ACC306" s="132"/>
      <c r="ACD306" s="132"/>
      <c r="ACE306" s="132"/>
      <c r="ACF306" s="132"/>
      <c r="ACG306" s="132"/>
      <c r="ACH306" s="132"/>
      <c r="ACI306" s="132"/>
      <c r="ACJ306" s="132"/>
      <c r="ACK306" s="132"/>
      <c r="ACL306" s="132"/>
      <c r="ACM306" s="132"/>
      <c r="ACN306" s="132"/>
      <c r="ACO306" s="132"/>
      <c r="ACP306" s="132"/>
      <c r="ACQ306" s="132"/>
      <c r="ACR306" s="132"/>
      <c r="ACS306" s="132"/>
      <c r="ACT306" s="132"/>
      <c r="ACU306" s="132"/>
      <c r="ACV306" s="132"/>
      <c r="ACW306" s="132"/>
      <c r="ACX306" s="132"/>
      <c r="ACY306" s="132"/>
      <c r="ACZ306" s="132"/>
      <c r="ADA306" s="132"/>
    </row>
    <row r="307" spans="1:786" s="167" customFormat="1" ht="24" x14ac:dyDescent="0.3">
      <c r="A307" s="98">
        <v>3</v>
      </c>
      <c r="B307" s="69" t="s">
        <v>852</v>
      </c>
      <c r="C307" s="46" t="s">
        <v>132</v>
      </c>
      <c r="D307" s="47"/>
      <c r="E307" s="47"/>
      <c r="F307" s="47"/>
      <c r="G307" s="104"/>
      <c r="H307" s="47"/>
      <c r="I307" s="47"/>
      <c r="J307" s="47"/>
      <c r="K307" s="120"/>
      <c r="L307" s="50">
        <v>1966</v>
      </c>
      <c r="M307" s="51">
        <v>24389</v>
      </c>
      <c r="N307" s="52">
        <v>70000</v>
      </c>
      <c r="O307" s="53"/>
      <c r="P307" s="53"/>
      <c r="Q307" s="54" t="s">
        <v>109</v>
      </c>
      <c r="R307" s="55" t="s">
        <v>853</v>
      </c>
      <c r="S307" s="130"/>
      <c r="T307" s="57" t="str">
        <f t="shared" si="68"/>
        <v>Sn</v>
      </c>
      <c r="U307" s="130"/>
      <c r="V307" s="130"/>
      <c r="W307" s="130"/>
      <c r="X307" s="130"/>
      <c r="Y307" s="130"/>
      <c r="Z307" s="130"/>
      <c r="AA307" s="130"/>
      <c r="AB307" s="166"/>
      <c r="AC307" s="58">
        <f t="shared" si="61"/>
        <v>3.690712006887923E-2</v>
      </c>
      <c r="AD307" s="58">
        <f t="shared" si="62"/>
        <v>0</v>
      </c>
      <c r="AE307" s="58">
        <f t="shared" si="63"/>
        <v>0</v>
      </c>
      <c r="AF307" s="58">
        <f t="shared" si="64"/>
        <v>3.690712006887923E-2</v>
      </c>
      <c r="AG307" s="59"/>
      <c r="AH307" s="59">
        <f t="shared" si="65"/>
        <v>0</v>
      </c>
      <c r="AI307" s="59">
        <f t="shared" si="66"/>
        <v>0</v>
      </c>
      <c r="AJ307" s="59">
        <f t="shared" si="67"/>
        <v>3.690712006887923E-2</v>
      </c>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49"/>
      <c r="EJ307" s="149"/>
      <c r="EK307" s="149"/>
      <c r="EL307" s="149"/>
      <c r="EM307" s="149"/>
      <c r="EN307" s="149"/>
      <c r="EO307" s="149"/>
      <c r="EP307" s="149"/>
      <c r="EQ307" s="149"/>
      <c r="ER307" s="149"/>
      <c r="ES307" s="149"/>
      <c r="ET307" s="149"/>
      <c r="EU307" s="149"/>
      <c r="EV307" s="149"/>
      <c r="EW307" s="149"/>
      <c r="EX307" s="149"/>
      <c r="EY307" s="149"/>
      <c r="EZ307" s="149"/>
      <c r="FA307" s="149"/>
      <c r="FB307" s="149"/>
      <c r="FC307" s="149"/>
      <c r="FD307" s="149"/>
      <c r="FE307" s="149"/>
      <c r="FF307" s="149"/>
      <c r="FG307" s="149"/>
      <c r="FH307" s="149"/>
      <c r="FI307" s="149"/>
      <c r="FJ307" s="149"/>
      <c r="FK307" s="149"/>
      <c r="FL307" s="149"/>
      <c r="FM307" s="149"/>
      <c r="FN307" s="149"/>
      <c r="FO307" s="149"/>
      <c r="FP307" s="149"/>
      <c r="FQ307" s="149"/>
      <c r="FR307" s="149"/>
      <c r="FS307" s="149"/>
      <c r="FT307" s="149"/>
      <c r="FU307" s="149"/>
      <c r="FV307" s="149"/>
      <c r="FW307" s="149"/>
      <c r="FX307" s="149"/>
      <c r="FY307" s="149"/>
      <c r="FZ307" s="149"/>
      <c r="GA307" s="149"/>
      <c r="GB307" s="149"/>
      <c r="GC307" s="149"/>
      <c r="GD307" s="149"/>
      <c r="GE307" s="149"/>
      <c r="GF307" s="149"/>
      <c r="GG307" s="149"/>
      <c r="GH307" s="149"/>
      <c r="GI307" s="149"/>
      <c r="GJ307" s="149"/>
      <c r="GK307" s="149"/>
      <c r="GL307" s="149"/>
      <c r="GM307" s="149"/>
      <c r="GN307" s="149"/>
      <c r="GO307" s="149"/>
      <c r="GP307" s="149"/>
      <c r="GQ307" s="149"/>
      <c r="GR307" s="149"/>
      <c r="GS307" s="149"/>
      <c r="GT307" s="149"/>
      <c r="GU307" s="149"/>
      <c r="GV307" s="149"/>
      <c r="GW307" s="149"/>
      <c r="GX307" s="149"/>
      <c r="GY307" s="149"/>
      <c r="GZ307" s="149"/>
      <c r="HA307" s="149"/>
      <c r="HB307" s="149"/>
      <c r="HC307" s="149"/>
      <c r="HD307" s="149"/>
      <c r="HE307" s="149"/>
      <c r="HF307" s="149"/>
      <c r="HG307" s="149"/>
      <c r="HH307" s="149"/>
      <c r="HI307" s="149"/>
      <c r="HJ307" s="149"/>
      <c r="HK307" s="149"/>
      <c r="HL307" s="149"/>
      <c r="HM307" s="149"/>
      <c r="HN307" s="149"/>
      <c r="HO307" s="149"/>
      <c r="HP307" s="149"/>
      <c r="HQ307" s="149"/>
      <c r="HR307" s="149"/>
      <c r="HS307" s="149"/>
      <c r="HT307" s="149"/>
      <c r="HU307" s="149"/>
      <c r="HV307" s="149"/>
      <c r="HW307" s="149"/>
      <c r="HX307" s="149"/>
      <c r="HY307" s="149"/>
      <c r="HZ307" s="149"/>
      <c r="IA307" s="149"/>
      <c r="IB307" s="149"/>
      <c r="IC307" s="149"/>
      <c r="ID307" s="149"/>
      <c r="IE307" s="149"/>
      <c r="IF307" s="149"/>
      <c r="IG307" s="149"/>
      <c r="IH307" s="149"/>
      <c r="II307" s="149"/>
      <c r="IJ307" s="149"/>
      <c r="IK307" s="149"/>
      <c r="IL307" s="149"/>
      <c r="IM307" s="149"/>
      <c r="IN307" s="149"/>
      <c r="IO307" s="149"/>
      <c r="IP307" s="149"/>
      <c r="IQ307" s="149"/>
      <c r="IR307" s="149"/>
      <c r="IS307" s="149"/>
      <c r="IT307" s="149"/>
      <c r="IU307" s="149"/>
      <c r="IV307" s="149"/>
      <c r="IW307" s="149"/>
      <c r="IX307" s="149"/>
      <c r="IY307" s="149"/>
      <c r="IZ307" s="149"/>
      <c r="JA307" s="149"/>
      <c r="JB307" s="149"/>
      <c r="JC307" s="149"/>
      <c r="JD307" s="149"/>
      <c r="JE307" s="149"/>
      <c r="JF307" s="149"/>
      <c r="JG307" s="149"/>
      <c r="JH307" s="149"/>
      <c r="JI307" s="149"/>
      <c r="JJ307" s="149"/>
      <c r="JK307" s="149"/>
      <c r="JL307" s="149"/>
      <c r="JM307" s="149"/>
      <c r="JN307" s="149"/>
      <c r="JO307" s="149"/>
      <c r="JP307" s="149"/>
      <c r="JQ307" s="149"/>
      <c r="JR307" s="149"/>
      <c r="JS307" s="149"/>
      <c r="JT307" s="149"/>
      <c r="JU307" s="149"/>
      <c r="JV307" s="149"/>
      <c r="JW307" s="149"/>
      <c r="JX307" s="149"/>
      <c r="JY307" s="149"/>
      <c r="JZ307" s="149"/>
      <c r="KA307" s="149"/>
      <c r="KB307" s="149"/>
      <c r="KC307" s="149"/>
      <c r="KD307" s="149"/>
      <c r="KE307" s="149"/>
      <c r="KF307" s="149"/>
      <c r="KG307" s="149"/>
      <c r="KH307" s="149"/>
      <c r="KI307" s="149"/>
      <c r="KJ307" s="149"/>
      <c r="KK307" s="149"/>
      <c r="KL307" s="149"/>
      <c r="KM307" s="149"/>
      <c r="KN307" s="149"/>
      <c r="KO307" s="149"/>
      <c r="KP307" s="149"/>
      <c r="KQ307" s="149"/>
      <c r="KR307" s="149"/>
      <c r="KS307" s="149"/>
      <c r="KT307" s="149"/>
      <c r="KU307" s="149"/>
      <c r="KV307" s="149"/>
      <c r="KW307" s="149"/>
      <c r="KX307" s="149"/>
      <c r="KY307" s="149"/>
      <c r="KZ307" s="149"/>
      <c r="LA307" s="149"/>
      <c r="LB307" s="149"/>
      <c r="LC307" s="149"/>
      <c r="LD307" s="149"/>
      <c r="LE307" s="149"/>
      <c r="LF307" s="149"/>
      <c r="LG307" s="149"/>
      <c r="LH307" s="149"/>
      <c r="LI307" s="149"/>
      <c r="LJ307" s="149"/>
      <c r="LK307" s="149"/>
      <c r="LL307" s="149"/>
      <c r="LM307" s="149"/>
      <c r="LN307" s="149"/>
      <c r="LO307" s="149"/>
      <c r="LP307" s="149"/>
      <c r="LQ307" s="149"/>
      <c r="LR307" s="149"/>
      <c r="LS307" s="149"/>
      <c r="LT307" s="149"/>
      <c r="LU307" s="149"/>
      <c r="LV307" s="149"/>
      <c r="LW307" s="149"/>
      <c r="LX307" s="149"/>
      <c r="LY307" s="149"/>
      <c r="LZ307" s="149"/>
      <c r="MA307" s="149"/>
      <c r="MB307" s="149"/>
      <c r="MC307" s="149"/>
      <c r="MD307" s="149"/>
      <c r="ME307" s="149"/>
      <c r="MF307" s="149"/>
      <c r="MG307" s="149"/>
      <c r="MH307" s="149"/>
      <c r="MI307" s="149"/>
      <c r="MJ307" s="149"/>
      <c r="MK307" s="149"/>
      <c r="ML307" s="149"/>
      <c r="MM307" s="149"/>
      <c r="MN307" s="149"/>
      <c r="MO307" s="149"/>
      <c r="MP307" s="149"/>
      <c r="MQ307" s="149"/>
      <c r="MR307" s="149"/>
      <c r="MS307" s="149"/>
      <c r="MT307" s="149"/>
      <c r="MU307" s="149"/>
      <c r="MV307" s="149"/>
      <c r="MW307" s="149"/>
      <c r="MX307" s="149"/>
      <c r="MY307" s="149"/>
      <c r="MZ307" s="149"/>
      <c r="NA307" s="149"/>
      <c r="NB307" s="149"/>
      <c r="NC307" s="149"/>
      <c r="ND307" s="149"/>
      <c r="NE307" s="149"/>
      <c r="NF307" s="149"/>
      <c r="NG307" s="149"/>
      <c r="NH307" s="149"/>
      <c r="NI307" s="149"/>
      <c r="NJ307" s="149"/>
      <c r="NK307" s="149"/>
      <c r="NL307" s="149"/>
      <c r="NM307" s="149"/>
      <c r="NN307" s="149"/>
      <c r="NO307" s="149"/>
      <c r="NP307" s="149"/>
      <c r="NQ307" s="149"/>
      <c r="NR307" s="149"/>
      <c r="NS307" s="149"/>
      <c r="NT307" s="149"/>
      <c r="NU307" s="149"/>
      <c r="NV307" s="149"/>
      <c r="NW307" s="149"/>
      <c r="NX307" s="149"/>
      <c r="NY307" s="149"/>
      <c r="NZ307" s="149"/>
      <c r="OA307" s="149"/>
      <c r="OB307" s="149"/>
      <c r="OC307" s="149"/>
      <c r="OD307" s="149"/>
      <c r="OE307" s="149"/>
      <c r="OF307" s="149"/>
      <c r="OG307" s="149"/>
      <c r="OH307" s="149"/>
      <c r="OI307" s="149"/>
      <c r="OJ307" s="149"/>
      <c r="OK307" s="149"/>
      <c r="OL307" s="149"/>
      <c r="OM307" s="149"/>
      <c r="ON307" s="149"/>
      <c r="OO307" s="149"/>
      <c r="OP307" s="149"/>
      <c r="OQ307" s="149"/>
      <c r="OR307" s="149"/>
      <c r="OS307" s="149"/>
      <c r="OT307" s="149"/>
      <c r="OU307" s="149"/>
      <c r="OV307" s="149"/>
      <c r="OW307" s="149"/>
      <c r="OX307" s="149"/>
      <c r="OY307" s="149"/>
      <c r="OZ307" s="149"/>
      <c r="PA307" s="149"/>
      <c r="PB307" s="149"/>
      <c r="PC307" s="149"/>
      <c r="PD307" s="149"/>
      <c r="PE307" s="149"/>
      <c r="PF307" s="149"/>
      <c r="PG307" s="149"/>
      <c r="PH307" s="149"/>
      <c r="PI307" s="149"/>
      <c r="PJ307" s="149"/>
      <c r="PK307" s="149"/>
      <c r="PL307" s="149"/>
      <c r="PM307" s="149"/>
      <c r="PN307" s="149"/>
      <c r="PO307" s="149"/>
      <c r="PP307" s="149"/>
      <c r="PQ307" s="149"/>
      <c r="PR307" s="149"/>
      <c r="PS307" s="149"/>
      <c r="PT307" s="149"/>
      <c r="PU307" s="149"/>
      <c r="PV307" s="149"/>
      <c r="PW307" s="149"/>
      <c r="PX307" s="149"/>
      <c r="PY307" s="149"/>
      <c r="PZ307" s="149"/>
      <c r="QA307" s="149"/>
      <c r="QB307" s="149"/>
      <c r="QC307" s="149"/>
      <c r="QD307" s="149"/>
      <c r="QE307" s="149"/>
      <c r="QF307" s="149"/>
      <c r="QG307" s="149"/>
      <c r="QH307" s="149"/>
      <c r="QI307" s="149"/>
      <c r="QJ307" s="149"/>
      <c r="QK307" s="149"/>
      <c r="QL307" s="149"/>
      <c r="QM307" s="149"/>
      <c r="QN307" s="149"/>
      <c r="QO307" s="149"/>
      <c r="QP307" s="149"/>
      <c r="QQ307" s="149"/>
      <c r="QR307" s="149"/>
      <c r="QS307" s="149"/>
      <c r="QT307" s="149"/>
      <c r="QU307" s="149"/>
      <c r="QV307" s="149"/>
      <c r="QW307" s="149"/>
      <c r="QX307" s="149"/>
      <c r="QY307" s="149"/>
      <c r="QZ307" s="149"/>
      <c r="RA307" s="149"/>
      <c r="RB307" s="149"/>
      <c r="RC307" s="149"/>
      <c r="RD307" s="149"/>
      <c r="RE307" s="149"/>
      <c r="RF307" s="149"/>
      <c r="RG307" s="149"/>
      <c r="RH307" s="149"/>
      <c r="RI307" s="149"/>
      <c r="RJ307" s="149"/>
      <c r="RK307" s="149"/>
      <c r="RL307" s="149"/>
      <c r="RM307" s="149"/>
      <c r="RN307" s="149"/>
      <c r="RO307" s="149"/>
      <c r="RP307" s="149"/>
      <c r="RQ307" s="149"/>
      <c r="RR307" s="149"/>
      <c r="RS307" s="149"/>
      <c r="RT307" s="149"/>
      <c r="RU307" s="149"/>
      <c r="RV307" s="149"/>
      <c r="RW307" s="149"/>
      <c r="RX307" s="149"/>
      <c r="RY307" s="149"/>
      <c r="RZ307" s="149"/>
      <c r="SA307" s="149"/>
      <c r="SB307" s="149"/>
      <c r="SC307" s="149"/>
      <c r="SD307" s="149"/>
      <c r="SE307" s="149"/>
      <c r="SF307" s="149"/>
      <c r="SG307" s="149"/>
      <c r="SH307" s="149"/>
      <c r="SI307" s="149"/>
      <c r="SJ307" s="149"/>
      <c r="SK307" s="149"/>
      <c r="SL307" s="149"/>
      <c r="SM307" s="149"/>
      <c r="SN307" s="149"/>
      <c r="SO307" s="149"/>
      <c r="SP307" s="149"/>
      <c r="SQ307" s="149"/>
      <c r="SR307" s="149"/>
      <c r="SS307" s="149"/>
      <c r="ST307" s="149"/>
      <c r="SU307" s="149"/>
      <c r="SV307" s="149"/>
      <c r="SW307" s="149"/>
      <c r="SX307" s="149"/>
      <c r="SY307" s="149"/>
      <c r="SZ307" s="149"/>
      <c r="TA307" s="149"/>
      <c r="TB307" s="149"/>
      <c r="TC307" s="149"/>
      <c r="TD307" s="149"/>
      <c r="TE307" s="149"/>
      <c r="TF307" s="149"/>
      <c r="TG307" s="149"/>
      <c r="TH307" s="149"/>
      <c r="TI307" s="149"/>
      <c r="TJ307" s="149"/>
      <c r="TK307" s="149"/>
      <c r="TL307" s="149"/>
      <c r="TM307" s="149"/>
      <c r="TN307" s="149"/>
      <c r="TO307" s="149"/>
      <c r="TP307" s="149"/>
      <c r="TQ307" s="149"/>
      <c r="TR307" s="149"/>
      <c r="TS307" s="149"/>
      <c r="TT307" s="149"/>
      <c r="TU307" s="149"/>
      <c r="TV307" s="149"/>
      <c r="TW307" s="149"/>
      <c r="TX307" s="149"/>
      <c r="TY307" s="149"/>
      <c r="TZ307" s="149"/>
      <c r="UA307" s="149"/>
      <c r="UB307" s="149"/>
      <c r="UC307" s="149"/>
      <c r="UD307" s="149"/>
      <c r="UE307" s="149"/>
      <c r="UF307" s="149"/>
      <c r="UG307" s="149"/>
      <c r="UH307" s="149"/>
      <c r="UI307" s="149"/>
      <c r="UJ307" s="149"/>
      <c r="UK307" s="149"/>
      <c r="UL307" s="149"/>
      <c r="UM307" s="149"/>
      <c r="UN307" s="149"/>
      <c r="UO307" s="149"/>
      <c r="UP307" s="149"/>
      <c r="UQ307" s="149"/>
      <c r="UR307" s="149"/>
      <c r="US307" s="149"/>
      <c r="UT307" s="149"/>
      <c r="UU307" s="149"/>
      <c r="UV307" s="149"/>
      <c r="UW307" s="149"/>
      <c r="UX307" s="149"/>
      <c r="UY307" s="149"/>
      <c r="UZ307" s="149"/>
      <c r="VA307" s="149"/>
      <c r="VB307" s="149"/>
      <c r="VC307" s="149"/>
      <c r="VD307" s="149"/>
      <c r="VE307" s="149"/>
      <c r="VF307" s="149"/>
      <c r="VG307" s="149"/>
      <c r="VH307" s="149"/>
      <c r="VI307" s="149"/>
      <c r="VJ307" s="149"/>
      <c r="VK307" s="149"/>
      <c r="VL307" s="149"/>
      <c r="VM307" s="149"/>
      <c r="VN307" s="149"/>
      <c r="VO307" s="149"/>
      <c r="VP307" s="149"/>
      <c r="VQ307" s="149"/>
      <c r="VR307" s="149"/>
      <c r="VS307" s="149"/>
      <c r="VT307" s="149"/>
      <c r="VU307" s="149"/>
      <c r="VV307" s="149"/>
      <c r="VW307" s="149"/>
      <c r="VX307" s="149"/>
      <c r="VY307" s="149"/>
      <c r="VZ307" s="149"/>
      <c r="WA307" s="149"/>
      <c r="WB307" s="149"/>
      <c r="WC307" s="149"/>
      <c r="WD307" s="149"/>
      <c r="WE307" s="149"/>
      <c r="WF307" s="149"/>
      <c r="WG307" s="149"/>
      <c r="WH307" s="149"/>
      <c r="WI307" s="149"/>
      <c r="WJ307" s="149"/>
      <c r="WK307" s="149"/>
      <c r="WL307" s="149"/>
      <c r="WM307" s="149"/>
      <c r="WN307" s="149"/>
      <c r="WO307" s="149"/>
      <c r="WP307" s="149"/>
      <c r="WQ307" s="149"/>
      <c r="WR307" s="149"/>
      <c r="WS307" s="149"/>
      <c r="WT307" s="149"/>
      <c r="WU307" s="149"/>
      <c r="WV307" s="149"/>
      <c r="WW307" s="149"/>
      <c r="WX307" s="149"/>
      <c r="WY307" s="149"/>
      <c r="WZ307" s="149"/>
      <c r="XA307" s="149"/>
      <c r="XB307" s="149"/>
      <c r="XC307" s="149"/>
      <c r="XD307" s="149"/>
      <c r="XE307" s="149"/>
      <c r="XF307" s="149"/>
      <c r="XG307" s="149"/>
      <c r="XH307" s="149"/>
      <c r="XI307" s="149"/>
      <c r="XJ307" s="149"/>
      <c r="XK307" s="149"/>
      <c r="XL307" s="149"/>
      <c r="XM307" s="149"/>
      <c r="XN307" s="149"/>
      <c r="XO307" s="149"/>
      <c r="XP307" s="149"/>
      <c r="XQ307" s="149"/>
      <c r="XR307" s="149"/>
      <c r="XS307" s="149"/>
      <c r="XT307" s="149"/>
      <c r="XU307" s="149"/>
      <c r="XV307" s="149"/>
      <c r="XW307" s="149"/>
      <c r="XX307" s="149"/>
      <c r="XY307" s="149"/>
      <c r="XZ307" s="149"/>
      <c r="YA307" s="149"/>
      <c r="YB307" s="149"/>
      <c r="YC307" s="149"/>
      <c r="YD307" s="149"/>
      <c r="YE307" s="149"/>
      <c r="YF307" s="149"/>
      <c r="YG307" s="149"/>
      <c r="YH307" s="149"/>
      <c r="YI307" s="149"/>
      <c r="YJ307" s="149"/>
      <c r="YK307" s="149"/>
      <c r="YL307" s="149"/>
      <c r="YM307" s="149"/>
      <c r="YN307" s="149"/>
      <c r="YO307" s="149"/>
      <c r="YP307" s="149"/>
      <c r="YQ307" s="149"/>
      <c r="YR307" s="149"/>
      <c r="YS307" s="149"/>
      <c r="YT307" s="149"/>
      <c r="YU307" s="149"/>
      <c r="YV307" s="149"/>
      <c r="YW307" s="149"/>
      <c r="YX307" s="149"/>
      <c r="YY307" s="149"/>
      <c r="YZ307" s="149"/>
      <c r="ZA307" s="149"/>
      <c r="ZB307" s="149"/>
      <c r="ZC307" s="149"/>
      <c r="ZD307" s="149"/>
      <c r="ZE307" s="149"/>
      <c r="ZF307" s="149"/>
      <c r="ZG307" s="149"/>
      <c r="ZH307" s="149"/>
      <c r="ZI307" s="149"/>
      <c r="ZJ307" s="149"/>
      <c r="ZK307" s="149"/>
      <c r="ZL307" s="149"/>
      <c r="ZM307" s="149"/>
      <c r="ZN307" s="149"/>
      <c r="ZO307" s="149"/>
      <c r="ZP307" s="149"/>
      <c r="ZQ307" s="149"/>
      <c r="ZR307" s="149"/>
      <c r="ZS307" s="149"/>
      <c r="ZT307" s="149"/>
      <c r="ZU307" s="149"/>
      <c r="ZV307" s="149"/>
      <c r="ZW307" s="149"/>
      <c r="ZX307" s="149"/>
      <c r="ZY307" s="149"/>
      <c r="ZZ307" s="149"/>
      <c r="AAA307" s="149"/>
      <c r="AAB307" s="149"/>
      <c r="AAC307" s="149"/>
      <c r="AAD307" s="149"/>
      <c r="AAE307" s="149"/>
      <c r="AAF307" s="149"/>
      <c r="AAG307" s="149"/>
      <c r="AAH307" s="149"/>
      <c r="AAI307" s="149"/>
      <c r="AAJ307" s="149"/>
      <c r="AAK307" s="149"/>
      <c r="AAL307" s="149"/>
      <c r="AAM307" s="149"/>
      <c r="AAN307" s="149"/>
      <c r="AAO307" s="149"/>
      <c r="AAP307" s="149"/>
      <c r="AAQ307" s="149"/>
      <c r="AAR307" s="149"/>
      <c r="AAS307" s="149"/>
      <c r="AAT307" s="149"/>
      <c r="AAU307" s="149"/>
      <c r="AAV307" s="149"/>
      <c r="AAW307" s="149"/>
      <c r="AAX307" s="149"/>
      <c r="AAY307" s="149"/>
      <c r="AAZ307" s="149"/>
      <c r="ABA307" s="149"/>
      <c r="ABB307" s="149"/>
      <c r="ABC307" s="149"/>
      <c r="ABD307" s="149"/>
      <c r="ABE307" s="149"/>
      <c r="ABF307" s="149"/>
      <c r="ABG307" s="149"/>
      <c r="ABH307" s="149"/>
      <c r="ABI307" s="149"/>
      <c r="ABJ307" s="149"/>
      <c r="ABK307" s="149"/>
      <c r="ABL307" s="149"/>
      <c r="ABM307" s="149"/>
      <c r="ABN307" s="149"/>
      <c r="ABO307" s="149"/>
      <c r="ABP307" s="149"/>
      <c r="ABQ307" s="149"/>
      <c r="ABR307" s="149"/>
      <c r="ABS307" s="149"/>
      <c r="ABT307" s="149"/>
      <c r="ABU307" s="149"/>
      <c r="ABV307" s="149"/>
      <c r="ABW307" s="149"/>
      <c r="ABX307" s="149"/>
      <c r="ABY307" s="149"/>
      <c r="ABZ307" s="149"/>
      <c r="ACA307" s="149"/>
      <c r="ACB307" s="149"/>
      <c r="ACC307" s="149"/>
      <c r="ACD307" s="149"/>
      <c r="ACE307" s="149"/>
      <c r="ACF307" s="149"/>
      <c r="ACG307" s="149"/>
      <c r="ACH307" s="149"/>
      <c r="ACI307" s="149"/>
      <c r="ACJ307" s="149"/>
      <c r="ACK307" s="149"/>
      <c r="ACL307" s="149"/>
      <c r="ACM307" s="149"/>
      <c r="ACN307" s="149"/>
      <c r="ACO307" s="149"/>
      <c r="ACP307" s="149"/>
      <c r="ACQ307" s="149"/>
      <c r="ACR307" s="149"/>
      <c r="ACS307" s="149"/>
      <c r="ACT307" s="149"/>
      <c r="ACU307" s="149"/>
      <c r="ACV307" s="149"/>
      <c r="ACW307" s="149"/>
      <c r="ACX307" s="149"/>
      <c r="ACY307" s="149"/>
      <c r="ACZ307" s="149"/>
      <c r="ADA307" s="149"/>
      <c r="ADB307" s="149"/>
      <c r="ADC307" s="149"/>
      <c r="ADD307" s="149"/>
      <c r="ADE307" s="149"/>
      <c r="ADF307" s="149"/>
    </row>
    <row r="308" spans="1:786" s="10" customFormat="1" ht="15.6" x14ac:dyDescent="0.3">
      <c r="A308" s="82">
        <v>1</v>
      </c>
      <c r="B308" s="69" t="s">
        <v>854</v>
      </c>
      <c r="C308" s="46" t="s">
        <v>267</v>
      </c>
      <c r="D308" s="47" t="s">
        <v>117</v>
      </c>
      <c r="E308" s="47" t="s">
        <v>135</v>
      </c>
      <c r="F308" s="47">
        <v>45</v>
      </c>
      <c r="G308" s="104">
        <v>1520000</v>
      </c>
      <c r="H308" s="47">
        <v>1</v>
      </c>
      <c r="I308" s="47" t="s">
        <v>45</v>
      </c>
      <c r="J308" s="47" t="s">
        <v>51</v>
      </c>
      <c r="K308" s="120">
        <v>81</v>
      </c>
      <c r="L308" s="50">
        <v>1966</v>
      </c>
      <c r="M308" s="164">
        <v>24228</v>
      </c>
      <c r="N308" s="52">
        <v>450000</v>
      </c>
      <c r="O308" s="53">
        <v>8</v>
      </c>
      <c r="P308" s="53">
        <v>488</v>
      </c>
      <c r="Q308" s="54" t="s">
        <v>855</v>
      </c>
      <c r="R308" s="55" t="s">
        <v>856</v>
      </c>
      <c r="S308" s="130"/>
      <c r="T308" s="57" t="str">
        <f t="shared" si="68"/>
        <v>Pb Zn</v>
      </c>
      <c r="U308" s="130"/>
      <c r="V308" s="130"/>
      <c r="W308" s="130"/>
      <c r="X308" s="130"/>
      <c r="Y308" s="130"/>
      <c r="Z308" s="130"/>
      <c r="AA308" s="130"/>
      <c r="AB308" s="131"/>
      <c r="AC308" s="58">
        <f t="shared" si="61"/>
        <v>0.23726005758565219</v>
      </c>
      <c r="AD308" s="58">
        <f t="shared" si="62"/>
        <v>0.20512820512820512</v>
      </c>
      <c r="AE308" s="58">
        <f t="shared" si="63"/>
        <v>34.857142857142854</v>
      </c>
      <c r="AF308" s="58">
        <f t="shared" si="64"/>
        <v>35.299531119856709</v>
      </c>
      <c r="AG308" s="59"/>
      <c r="AH308" s="59">
        <f t="shared" si="65"/>
        <v>35.299531119856709</v>
      </c>
      <c r="AI308" s="59">
        <f t="shared" si="66"/>
        <v>0</v>
      </c>
      <c r="AJ308" s="59">
        <f t="shared" si="67"/>
        <v>0</v>
      </c>
      <c r="AU308" s="132"/>
      <c r="AV308" s="132"/>
      <c r="AW308" s="132"/>
      <c r="AX308" s="132"/>
      <c r="AY308" s="132"/>
      <c r="AZ308" s="132"/>
      <c r="BA308" s="132"/>
      <c r="BB308" s="132"/>
      <c r="BC308" s="132"/>
      <c r="BD308" s="132"/>
      <c r="BE308" s="132"/>
      <c r="BF308" s="132"/>
      <c r="BG308" s="132"/>
      <c r="BH308" s="132"/>
      <c r="BI308" s="132"/>
      <c r="BJ308" s="132"/>
      <c r="BK308" s="132"/>
      <c r="BL308" s="132"/>
      <c r="BM308" s="132"/>
      <c r="BN308" s="132"/>
      <c r="BO308" s="132"/>
      <c r="BP308" s="132"/>
      <c r="BQ308" s="132"/>
      <c r="BR308" s="132"/>
      <c r="BS308" s="132"/>
      <c r="BT308" s="132"/>
      <c r="BU308" s="132"/>
      <c r="BV308" s="132"/>
      <c r="BW308" s="132"/>
      <c r="BX308" s="132"/>
      <c r="BY308" s="132"/>
      <c r="BZ308" s="132"/>
      <c r="CA308" s="132"/>
      <c r="CB308" s="132"/>
      <c r="CC308" s="132"/>
      <c r="CD308" s="132"/>
      <c r="CE308" s="132"/>
      <c r="CF308" s="132"/>
      <c r="CG308" s="132"/>
      <c r="CH308" s="132"/>
      <c r="CI308" s="132"/>
      <c r="CJ308" s="132"/>
      <c r="CK308" s="132"/>
      <c r="CL308" s="132"/>
      <c r="CM308" s="132"/>
      <c r="CN308" s="132"/>
      <c r="CO308" s="132"/>
      <c r="CP308" s="132"/>
      <c r="CQ308" s="132"/>
      <c r="CR308" s="132"/>
      <c r="CS308" s="132"/>
      <c r="CT308" s="132"/>
      <c r="CU308" s="132"/>
      <c r="CV308" s="132"/>
      <c r="CW308" s="132"/>
      <c r="CX308" s="132"/>
      <c r="CY308" s="132"/>
      <c r="CZ308" s="132"/>
      <c r="DA308" s="132"/>
      <c r="DB308" s="132"/>
      <c r="DC308" s="132"/>
      <c r="DD308" s="132"/>
      <c r="DE308" s="132"/>
      <c r="DF308" s="132"/>
      <c r="DG308" s="132"/>
      <c r="DH308" s="132"/>
      <c r="DI308" s="132"/>
      <c r="DJ308" s="132"/>
      <c r="DK308" s="132"/>
      <c r="DL308" s="132"/>
      <c r="DM308" s="132"/>
      <c r="DN308" s="132"/>
      <c r="DO308" s="132"/>
      <c r="DP308" s="132"/>
      <c r="DQ308" s="132"/>
      <c r="DR308" s="132"/>
      <c r="DS308" s="132"/>
      <c r="DT308" s="132"/>
      <c r="DU308" s="132"/>
      <c r="DV308" s="132"/>
      <c r="DW308" s="132"/>
      <c r="DX308" s="132"/>
      <c r="DY308" s="132"/>
      <c r="DZ308" s="132"/>
      <c r="EA308" s="132"/>
      <c r="EB308" s="132"/>
      <c r="EC308" s="132"/>
      <c r="ED308" s="132"/>
      <c r="EE308" s="132"/>
      <c r="EF308" s="132"/>
      <c r="EG308" s="132"/>
      <c r="EH308" s="132"/>
      <c r="EI308" s="132"/>
      <c r="EJ308" s="132"/>
      <c r="EK308" s="132"/>
      <c r="EL308" s="132"/>
      <c r="EM308" s="132"/>
      <c r="EN308" s="132"/>
      <c r="EO308" s="132"/>
      <c r="EP308" s="132"/>
      <c r="EQ308" s="132"/>
      <c r="ER308" s="132"/>
      <c r="ES308" s="132"/>
      <c r="ET308" s="132"/>
      <c r="EU308" s="132"/>
      <c r="EV308" s="132"/>
      <c r="EW308" s="132"/>
      <c r="EX308" s="132"/>
      <c r="EY308" s="132"/>
      <c r="EZ308" s="132"/>
      <c r="FA308" s="132"/>
      <c r="FB308" s="132"/>
      <c r="FC308" s="132"/>
      <c r="FD308" s="132"/>
      <c r="FE308" s="132"/>
      <c r="FF308" s="132"/>
      <c r="FG308" s="132"/>
      <c r="FH308" s="132"/>
      <c r="FI308" s="132"/>
      <c r="FJ308" s="132"/>
      <c r="FK308" s="132"/>
      <c r="FL308" s="132"/>
      <c r="FM308" s="132"/>
      <c r="FN308" s="132"/>
      <c r="FO308" s="132"/>
      <c r="FP308" s="132"/>
      <c r="FQ308" s="132"/>
      <c r="FR308" s="132"/>
      <c r="FS308" s="132"/>
      <c r="FT308" s="132"/>
      <c r="FU308" s="132"/>
      <c r="FV308" s="132"/>
      <c r="FW308" s="132"/>
      <c r="FX308" s="132"/>
      <c r="FY308" s="132"/>
      <c r="FZ308" s="132"/>
      <c r="GA308" s="132"/>
      <c r="GB308" s="132"/>
      <c r="GC308" s="132"/>
      <c r="GD308" s="132"/>
      <c r="GE308" s="132"/>
      <c r="GF308" s="132"/>
      <c r="GG308" s="132"/>
      <c r="GH308" s="132"/>
      <c r="GI308" s="132"/>
      <c r="GJ308" s="132"/>
      <c r="GK308" s="132"/>
      <c r="GL308" s="132"/>
      <c r="GM308" s="132"/>
      <c r="GN308" s="132"/>
      <c r="GO308" s="132"/>
      <c r="GP308" s="132"/>
      <c r="GQ308" s="132"/>
      <c r="GR308" s="132"/>
      <c r="GS308" s="132"/>
      <c r="GT308" s="132"/>
      <c r="GU308" s="132"/>
      <c r="GV308" s="132"/>
      <c r="GW308" s="132"/>
      <c r="GX308" s="132"/>
      <c r="GY308" s="132"/>
      <c r="GZ308" s="132"/>
      <c r="HA308" s="132"/>
      <c r="HB308" s="132"/>
      <c r="HC308" s="132"/>
      <c r="HD308" s="132"/>
      <c r="HE308" s="132"/>
      <c r="HF308" s="132"/>
      <c r="HG308" s="132"/>
      <c r="HH308" s="132"/>
      <c r="HI308" s="132"/>
      <c r="HJ308" s="132"/>
      <c r="HK308" s="132"/>
      <c r="HL308" s="132"/>
      <c r="HM308" s="132"/>
      <c r="HN308" s="132"/>
      <c r="HO308" s="132"/>
      <c r="HP308" s="132"/>
      <c r="HQ308" s="132"/>
      <c r="HR308" s="132"/>
      <c r="HS308" s="132"/>
      <c r="HT308" s="132"/>
      <c r="HU308" s="132"/>
      <c r="HV308" s="132"/>
      <c r="HW308" s="132"/>
      <c r="HX308" s="132"/>
      <c r="HY308" s="132"/>
      <c r="HZ308" s="132"/>
      <c r="IA308" s="132"/>
      <c r="IB308" s="132"/>
      <c r="IC308" s="132"/>
      <c r="ID308" s="132"/>
      <c r="IE308" s="132"/>
      <c r="IF308" s="132"/>
      <c r="IG308" s="132"/>
      <c r="IH308" s="132"/>
      <c r="II308" s="132"/>
      <c r="IJ308" s="132"/>
      <c r="IK308" s="132"/>
      <c r="IL308" s="132"/>
      <c r="IM308" s="132"/>
      <c r="IN308" s="132"/>
      <c r="IO308" s="132"/>
      <c r="IP308" s="132"/>
      <c r="IQ308" s="132"/>
      <c r="IR308" s="132"/>
      <c r="IS308" s="132"/>
      <c r="IT308" s="132"/>
      <c r="IU308" s="132"/>
      <c r="IV308" s="132"/>
      <c r="IW308" s="132"/>
      <c r="IX308" s="132"/>
      <c r="IY308" s="132"/>
      <c r="IZ308" s="132"/>
      <c r="JA308" s="132"/>
      <c r="JB308" s="132"/>
      <c r="JC308" s="132"/>
      <c r="JD308" s="132"/>
      <c r="JE308" s="132"/>
      <c r="JF308" s="132"/>
      <c r="JG308" s="132"/>
      <c r="JH308" s="132"/>
      <c r="JI308" s="132"/>
      <c r="JJ308" s="132"/>
      <c r="JK308" s="132"/>
      <c r="JL308" s="132"/>
      <c r="JM308" s="132"/>
      <c r="JN308" s="132"/>
      <c r="JO308" s="132"/>
      <c r="JP308" s="132"/>
      <c r="JQ308" s="132"/>
      <c r="JR308" s="132"/>
      <c r="JS308" s="132"/>
      <c r="JT308" s="132"/>
      <c r="JU308" s="132"/>
      <c r="JV308" s="132"/>
      <c r="JW308" s="132"/>
      <c r="JX308" s="132"/>
      <c r="JY308" s="132"/>
      <c r="JZ308" s="132"/>
      <c r="KA308" s="132"/>
      <c r="KB308" s="132"/>
      <c r="KC308" s="132"/>
      <c r="KD308" s="132"/>
      <c r="KE308" s="132"/>
      <c r="KF308" s="132"/>
      <c r="KG308" s="132"/>
      <c r="KH308" s="132"/>
      <c r="KI308" s="132"/>
      <c r="KJ308" s="132"/>
      <c r="KK308" s="132"/>
      <c r="KL308" s="132"/>
      <c r="KM308" s="132"/>
      <c r="KN308" s="132"/>
      <c r="KO308" s="132"/>
      <c r="KP308" s="132"/>
      <c r="KQ308" s="132"/>
      <c r="KR308" s="132"/>
      <c r="KS308" s="132"/>
      <c r="KT308" s="132"/>
      <c r="KU308" s="132"/>
      <c r="KV308" s="132"/>
      <c r="KW308" s="132"/>
      <c r="KX308" s="132"/>
      <c r="KY308" s="132"/>
      <c r="KZ308" s="132"/>
      <c r="LA308" s="132"/>
      <c r="LB308" s="132"/>
      <c r="LC308" s="132"/>
      <c r="LD308" s="132"/>
      <c r="LE308" s="132"/>
      <c r="LF308" s="132"/>
      <c r="LG308" s="132"/>
      <c r="LH308" s="132"/>
      <c r="LI308" s="132"/>
      <c r="LJ308" s="132"/>
      <c r="LK308" s="132"/>
      <c r="LL308" s="132"/>
      <c r="LM308" s="132"/>
      <c r="LN308" s="132"/>
      <c r="LO308" s="132"/>
      <c r="LP308" s="132"/>
      <c r="LQ308" s="132"/>
      <c r="LR308" s="132"/>
      <c r="LS308" s="132"/>
      <c r="LT308" s="132"/>
      <c r="LU308" s="132"/>
      <c r="LV308" s="132"/>
      <c r="LW308" s="132"/>
      <c r="LX308" s="132"/>
      <c r="LY308" s="132"/>
      <c r="LZ308" s="132"/>
      <c r="MA308" s="132"/>
      <c r="MB308" s="132"/>
      <c r="MC308" s="132"/>
      <c r="MD308" s="132"/>
      <c r="ME308" s="132"/>
      <c r="MF308" s="132"/>
      <c r="MG308" s="132"/>
      <c r="MH308" s="132"/>
      <c r="MI308" s="132"/>
      <c r="MJ308" s="132"/>
      <c r="MK308" s="132"/>
      <c r="ML308" s="132"/>
      <c r="MM308" s="132"/>
      <c r="MN308" s="132"/>
      <c r="MO308" s="132"/>
      <c r="MP308" s="132"/>
      <c r="MQ308" s="132"/>
      <c r="MR308" s="132"/>
      <c r="MS308" s="132"/>
      <c r="MT308" s="132"/>
      <c r="MU308" s="132"/>
      <c r="MV308" s="132"/>
      <c r="MW308" s="132"/>
      <c r="MX308" s="132"/>
      <c r="MY308" s="132"/>
      <c r="MZ308" s="132"/>
      <c r="NA308" s="132"/>
      <c r="NB308" s="132"/>
      <c r="NC308" s="132"/>
      <c r="ND308" s="132"/>
      <c r="NE308" s="132"/>
      <c r="NF308" s="132"/>
      <c r="NG308" s="132"/>
      <c r="NH308" s="132"/>
      <c r="NI308" s="132"/>
      <c r="NJ308" s="132"/>
      <c r="NK308" s="132"/>
      <c r="NL308" s="132"/>
      <c r="NM308" s="132"/>
      <c r="NN308" s="132"/>
      <c r="NO308" s="132"/>
      <c r="NP308" s="132"/>
      <c r="NQ308" s="132"/>
      <c r="NR308" s="132"/>
      <c r="NS308" s="132"/>
      <c r="NT308" s="132"/>
      <c r="NU308" s="132"/>
      <c r="NV308" s="132"/>
      <c r="NW308" s="132"/>
      <c r="NX308" s="132"/>
      <c r="NY308" s="132"/>
      <c r="NZ308" s="132"/>
      <c r="OA308" s="132"/>
      <c r="OB308" s="132"/>
      <c r="OC308" s="132"/>
      <c r="OD308" s="132"/>
      <c r="OE308" s="132"/>
      <c r="OF308" s="132"/>
      <c r="OG308" s="132"/>
      <c r="OH308" s="132"/>
      <c r="OI308" s="132"/>
      <c r="OJ308" s="132"/>
      <c r="OK308" s="132"/>
      <c r="OL308" s="132"/>
      <c r="OM308" s="132"/>
      <c r="ON308" s="132"/>
      <c r="OO308" s="132"/>
      <c r="OP308" s="132"/>
      <c r="OQ308" s="132"/>
      <c r="OR308" s="132"/>
      <c r="OS308" s="132"/>
      <c r="OT308" s="132"/>
      <c r="OU308" s="132"/>
      <c r="OV308" s="132"/>
      <c r="OW308" s="132"/>
      <c r="OX308" s="132"/>
      <c r="OY308" s="132"/>
      <c r="OZ308" s="132"/>
      <c r="PA308" s="132"/>
      <c r="PB308" s="132"/>
      <c r="PC308" s="132"/>
      <c r="PD308" s="132"/>
      <c r="PE308" s="132"/>
      <c r="PF308" s="132"/>
      <c r="PG308" s="132"/>
      <c r="PH308" s="132"/>
      <c r="PI308" s="132"/>
      <c r="PJ308" s="132"/>
      <c r="PK308" s="132"/>
      <c r="PL308" s="132"/>
      <c r="PM308" s="132"/>
      <c r="PN308" s="132"/>
      <c r="PO308" s="132"/>
      <c r="PP308" s="132"/>
      <c r="PQ308" s="132"/>
      <c r="PR308" s="132"/>
      <c r="PS308" s="132"/>
      <c r="PT308" s="132"/>
      <c r="PU308" s="132"/>
      <c r="PV308" s="132"/>
      <c r="PW308" s="132"/>
      <c r="PX308" s="132"/>
      <c r="PY308" s="132"/>
      <c r="PZ308" s="132"/>
      <c r="QA308" s="132"/>
      <c r="QB308" s="132"/>
      <c r="QC308" s="132"/>
      <c r="QD308" s="132"/>
      <c r="QE308" s="132"/>
      <c r="QF308" s="132"/>
      <c r="QG308" s="132"/>
      <c r="QH308" s="132"/>
      <c r="QI308" s="132"/>
      <c r="QJ308" s="132"/>
      <c r="QK308" s="132"/>
      <c r="QL308" s="132"/>
      <c r="QM308" s="132"/>
      <c r="QN308" s="132"/>
      <c r="QO308" s="132"/>
      <c r="QP308" s="132"/>
      <c r="QQ308" s="132"/>
      <c r="QR308" s="132"/>
      <c r="QS308" s="132"/>
      <c r="QT308" s="132"/>
      <c r="QU308" s="132"/>
      <c r="QV308" s="132"/>
      <c r="QW308" s="132"/>
      <c r="QX308" s="132"/>
      <c r="QY308" s="132"/>
      <c r="QZ308" s="132"/>
      <c r="RA308" s="132"/>
      <c r="RB308" s="132"/>
      <c r="RC308" s="132"/>
      <c r="RD308" s="132"/>
      <c r="RE308" s="132"/>
      <c r="RF308" s="132"/>
      <c r="RG308" s="132"/>
      <c r="RH308" s="132"/>
      <c r="RI308" s="132"/>
      <c r="RJ308" s="132"/>
      <c r="RK308" s="132"/>
      <c r="RL308" s="132"/>
      <c r="RM308" s="132"/>
      <c r="RN308" s="132"/>
      <c r="RO308" s="132"/>
      <c r="RP308" s="132"/>
      <c r="RQ308" s="132"/>
      <c r="RR308" s="132"/>
      <c r="RS308" s="132"/>
      <c r="RT308" s="132"/>
      <c r="RU308" s="132"/>
      <c r="RV308" s="132"/>
      <c r="RW308" s="132"/>
      <c r="RX308" s="132"/>
      <c r="RY308" s="132"/>
      <c r="RZ308" s="132"/>
      <c r="SA308" s="132"/>
      <c r="SB308" s="132"/>
      <c r="SC308" s="132"/>
      <c r="SD308" s="132"/>
      <c r="SE308" s="132"/>
      <c r="SF308" s="132"/>
      <c r="SG308" s="132"/>
      <c r="SH308" s="132"/>
      <c r="SI308" s="132"/>
      <c r="SJ308" s="132"/>
      <c r="SK308" s="132"/>
      <c r="SL308" s="132"/>
      <c r="SM308" s="132"/>
      <c r="SN308" s="132"/>
      <c r="SO308" s="132"/>
      <c r="SP308" s="132"/>
      <c r="SQ308" s="132"/>
      <c r="SR308" s="132"/>
      <c r="SS308" s="132"/>
      <c r="ST308" s="132"/>
      <c r="SU308" s="132"/>
      <c r="SV308" s="132"/>
      <c r="SW308" s="132"/>
      <c r="SX308" s="132"/>
      <c r="SY308" s="132"/>
      <c r="SZ308" s="132"/>
      <c r="TA308" s="132"/>
      <c r="TB308" s="132"/>
      <c r="TC308" s="132"/>
      <c r="TD308" s="132"/>
      <c r="TE308" s="132"/>
      <c r="TF308" s="132"/>
      <c r="TG308" s="132"/>
      <c r="TH308" s="132"/>
      <c r="TI308" s="132"/>
      <c r="TJ308" s="132"/>
      <c r="TK308" s="132"/>
      <c r="TL308" s="132"/>
      <c r="TM308" s="132"/>
      <c r="TN308" s="132"/>
      <c r="TO308" s="132"/>
      <c r="TP308" s="132"/>
      <c r="TQ308" s="132"/>
      <c r="TR308" s="132"/>
      <c r="TS308" s="132"/>
      <c r="TT308" s="132"/>
      <c r="TU308" s="132"/>
      <c r="TV308" s="132"/>
      <c r="TW308" s="132"/>
      <c r="TX308" s="132"/>
      <c r="TY308" s="132"/>
      <c r="TZ308" s="132"/>
      <c r="UA308" s="132"/>
      <c r="UB308" s="132"/>
      <c r="UC308" s="132"/>
      <c r="UD308" s="132"/>
      <c r="UE308" s="132"/>
      <c r="UF308" s="132"/>
      <c r="UG308" s="132"/>
      <c r="UH308" s="132"/>
      <c r="UI308" s="132"/>
      <c r="UJ308" s="132"/>
      <c r="UK308" s="132"/>
      <c r="UL308" s="132"/>
      <c r="UM308" s="132"/>
      <c r="UN308" s="132"/>
      <c r="UO308" s="132"/>
      <c r="UP308" s="132"/>
      <c r="UQ308" s="132"/>
      <c r="UR308" s="132"/>
      <c r="US308" s="132"/>
      <c r="UT308" s="132"/>
      <c r="UU308" s="132"/>
      <c r="UV308" s="132"/>
      <c r="UW308" s="132"/>
      <c r="UX308" s="132"/>
      <c r="UY308" s="132"/>
      <c r="UZ308" s="132"/>
      <c r="VA308" s="132"/>
      <c r="VB308" s="132"/>
      <c r="VC308" s="132"/>
      <c r="VD308" s="132"/>
      <c r="VE308" s="132"/>
      <c r="VF308" s="132"/>
      <c r="VG308" s="132"/>
      <c r="VH308" s="132"/>
      <c r="VI308" s="132"/>
      <c r="VJ308" s="132"/>
      <c r="VK308" s="132"/>
      <c r="VL308" s="132"/>
      <c r="VM308" s="132"/>
      <c r="VN308" s="132"/>
      <c r="VO308" s="132"/>
      <c r="VP308" s="132"/>
      <c r="VQ308" s="132"/>
      <c r="VR308" s="132"/>
      <c r="VS308" s="132"/>
      <c r="VT308" s="132"/>
      <c r="VU308" s="132"/>
      <c r="VV308" s="132"/>
      <c r="VW308" s="132"/>
      <c r="VX308" s="132"/>
      <c r="VY308" s="132"/>
      <c r="VZ308" s="132"/>
      <c r="WA308" s="132"/>
      <c r="WB308" s="132"/>
      <c r="WC308" s="132"/>
      <c r="WD308" s="132"/>
      <c r="WE308" s="132"/>
      <c r="WF308" s="132"/>
      <c r="WG308" s="132"/>
      <c r="WH308" s="132"/>
      <c r="WI308" s="132"/>
      <c r="WJ308" s="132"/>
      <c r="WK308" s="132"/>
      <c r="WL308" s="132"/>
      <c r="WM308" s="132"/>
      <c r="WN308" s="132"/>
      <c r="WO308" s="132"/>
      <c r="WP308" s="132"/>
      <c r="WQ308" s="132"/>
      <c r="WR308" s="132"/>
      <c r="WS308" s="132"/>
      <c r="WT308" s="132"/>
      <c r="WU308" s="132"/>
      <c r="WV308" s="132"/>
      <c r="WW308" s="132"/>
      <c r="WX308" s="132"/>
      <c r="WY308" s="132"/>
      <c r="WZ308" s="132"/>
      <c r="XA308" s="132"/>
      <c r="XB308" s="132"/>
      <c r="XC308" s="132"/>
      <c r="XD308" s="132"/>
      <c r="XE308" s="132"/>
      <c r="XF308" s="132"/>
      <c r="XG308" s="132"/>
      <c r="XH308" s="132"/>
      <c r="XI308" s="132"/>
      <c r="XJ308" s="132"/>
      <c r="XK308" s="132"/>
      <c r="XL308" s="132"/>
      <c r="XM308" s="132"/>
      <c r="XN308" s="132"/>
      <c r="XO308" s="132"/>
      <c r="XP308" s="132"/>
      <c r="XQ308" s="132"/>
      <c r="XR308" s="132"/>
      <c r="XS308" s="132"/>
      <c r="XT308" s="132"/>
      <c r="XU308" s="132"/>
      <c r="XV308" s="132"/>
      <c r="XW308" s="132"/>
      <c r="XX308" s="132"/>
      <c r="XY308" s="132"/>
      <c r="XZ308" s="132"/>
      <c r="YA308" s="132"/>
      <c r="YB308" s="132"/>
      <c r="YC308" s="132"/>
      <c r="YD308" s="132"/>
      <c r="YE308" s="132"/>
      <c r="YF308" s="132"/>
      <c r="YG308" s="132"/>
      <c r="YH308" s="132"/>
      <c r="YI308" s="132"/>
      <c r="YJ308" s="132"/>
      <c r="YK308" s="132"/>
      <c r="YL308" s="132"/>
      <c r="YM308" s="132"/>
      <c r="YN308" s="132"/>
      <c r="YO308" s="132"/>
      <c r="YP308" s="132"/>
      <c r="YQ308" s="132"/>
      <c r="YR308" s="132"/>
      <c r="YS308" s="132"/>
      <c r="YT308" s="132"/>
      <c r="YU308" s="132"/>
      <c r="YV308" s="132"/>
      <c r="YW308" s="132"/>
      <c r="YX308" s="132"/>
      <c r="YY308" s="132"/>
      <c r="YZ308" s="132"/>
      <c r="ZA308" s="132"/>
      <c r="ZB308" s="132"/>
      <c r="ZC308" s="132"/>
      <c r="ZD308" s="132"/>
      <c r="ZE308" s="132"/>
      <c r="ZF308" s="132"/>
      <c r="ZG308" s="132"/>
      <c r="ZH308" s="132"/>
      <c r="ZI308" s="132"/>
      <c r="ZJ308" s="132"/>
      <c r="ZK308" s="132"/>
      <c r="ZL308" s="132"/>
      <c r="ZM308" s="132"/>
      <c r="ZN308" s="132"/>
      <c r="ZO308" s="132"/>
      <c r="ZP308" s="132"/>
      <c r="ZQ308" s="132"/>
      <c r="ZR308" s="132"/>
      <c r="ZS308" s="132"/>
      <c r="ZT308" s="132"/>
      <c r="ZU308" s="132"/>
      <c r="ZV308" s="132"/>
      <c r="ZW308" s="132"/>
      <c r="ZX308" s="132"/>
      <c r="ZY308" s="132"/>
      <c r="ZZ308" s="132"/>
      <c r="AAA308" s="132"/>
      <c r="AAB308" s="132"/>
      <c r="AAC308" s="132"/>
      <c r="AAD308" s="132"/>
      <c r="AAE308" s="132"/>
      <c r="AAF308" s="132"/>
      <c r="AAG308" s="132"/>
      <c r="AAH308" s="132"/>
      <c r="AAI308" s="132"/>
      <c r="AAJ308" s="132"/>
      <c r="AAK308" s="132"/>
      <c r="AAL308" s="132"/>
      <c r="AAM308" s="132"/>
      <c r="AAN308" s="132"/>
      <c r="AAO308" s="132"/>
      <c r="AAP308" s="132"/>
      <c r="AAQ308" s="132"/>
      <c r="AAR308" s="132"/>
      <c r="AAS308" s="132"/>
      <c r="AAT308" s="132"/>
      <c r="AAU308" s="132"/>
      <c r="AAV308" s="132"/>
      <c r="AAW308" s="132"/>
      <c r="AAX308" s="132"/>
      <c r="AAY308" s="132"/>
      <c r="AAZ308" s="132"/>
      <c r="ABA308" s="132"/>
      <c r="ABB308" s="132"/>
      <c r="ABC308" s="132"/>
      <c r="ABD308" s="132"/>
      <c r="ABE308" s="132"/>
      <c r="ABF308" s="132"/>
      <c r="ABG308" s="132"/>
      <c r="ABH308" s="132"/>
      <c r="ABI308" s="132"/>
      <c r="ABJ308" s="132"/>
      <c r="ABK308" s="132"/>
      <c r="ABL308" s="132"/>
      <c r="ABM308" s="132"/>
      <c r="ABN308" s="132"/>
      <c r="ABO308" s="132"/>
      <c r="ABP308" s="132"/>
      <c r="ABQ308" s="132"/>
      <c r="ABR308" s="132"/>
      <c r="ABS308" s="132"/>
      <c r="ABT308" s="132"/>
      <c r="ABU308" s="132"/>
      <c r="ABV308" s="132"/>
      <c r="ABW308" s="132"/>
      <c r="ABX308" s="132"/>
      <c r="ABY308" s="132"/>
      <c r="ABZ308" s="132"/>
      <c r="ACA308" s="132"/>
      <c r="ACB308" s="132"/>
      <c r="ACC308" s="132"/>
      <c r="ACD308" s="132"/>
      <c r="ACE308" s="132"/>
      <c r="ACF308" s="132"/>
      <c r="ACG308" s="132"/>
      <c r="ACH308" s="132"/>
      <c r="ACI308" s="132"/>
      <c r="ACJ308" s="132"/>
      <c r="ACK308" s="132"/>
      <c r="ACL308" s="132"/>
      <c r="ACM308" s="132"/>
      <c r="ACN308" s="132"/>
      <c r="ACO308" s="132"/>
      <c r="ACP308" s="132"/>
      <c r="ACQ308" s="132"/>
      <c r="ACR308" s="132"/>
      <c r="ACS308" s="132"/>
      <c r="ACT308" s="132"/>
      <c r="ACU308" s="132"/>
      <c r="ACV308" s="132"/>
      <c r="ACW308" s="132"/>
      <c r="ACX308" s="132"/>
      <c r="ACY308" s="132"/>
      <c r="ACZ308" s="132"/>
      <c r="ADA308" s="132"/>
    </row>
    <row r="309" spans="1:786" s="106" customFormat="1" ht="24" x14ac:dyDescent="0.3">
      <c r="A309" s="60">
        <v>3</v>
      </c>
      <c r="B309" s="69" t="s">
        <v>857</v>
      </c>
      <c r="C309" s="46" t="s">
        <v>66</v>
      </c>
      <c r="D309" s="47"/>
      <c r="E309" s="47"/>
      <c r="F309" s="47"/>
      <c r="G309" s="104"/>
      <c r="H309" s="47">
        <v>1</v>
      </c>
      <c r="I309" s="47" t="s">
        <v>45</v>
      </c>
      <c r="J309" s="47" t="s">
        <v>159</v>
      </c>
      <c r="K309" s="120">
        <v>216</v>
      </c>
      <c r="L309" s="50">
        <v>1966</v>
      </c>
      <c r="M309" s="51">
        <v>24190</v>
      </c>
      <c r="N309" s="52"/>
      <c r="O309" s="53"/>
      <c r="P309" s="53"/>
      <c r="Q309" s="54" t="s">
        <v>482</v>
      </c>
      <c r="R309" s="55" t="s">
        <v>858</v>
      </c>
      <c r="S309" s="56" t="s">
        <v>323</v>
      </c>
      <c r="T309" s="57" t="str">
        <f t="shared" si="68"/>
        <v>Coal</v>
      </c>
      <c r="U309" s="56"/>
      <c r="V309" s="56"/>
      <c r="W309" s="56"/>
      <c r="X309" s="56"/>
      <c r="Y309" s="56"/>
      <c r="Z309" s="56"/>
      <c r="AA309" s="56"/>
      <c r="AB309" s="10"/>
      <c r="AC309" s="58">
        <f t="shared" si="61"/>
        <v>0</v>
      </c>
      <c r="AD309" s="58">
        <f t="shared" si="62"/>
        <v>0</v>
      </c>
      <c r="AE309" s="58">
        <f t="shared" si="63"/>
        <v>0</v>
      </c>
      <c r="AF309" s="58">
        <f t="shared" si="64"/>
        <v>0</v>
      </c>
      <c r="AG309" s="59"/>
      <c r="AH309" s="59">
        <f t="shared" si="65"/>
        <v>0</v>
      </c>
      <c r="AI309" s="59">
        <f t="shared" si="66"/>
        <v>0</v>
      </c>
      <c r="AJ309" s="59">
        <f t="shared" si="67"/>
        <v>0</v>
      </c>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c r="IF309" s="10"/>
      <c r="IG309" s="10"/>
      <c r="IH309" s="10"/>
      <c r="II309" s="10"/>
      <c r="IJ309" s="10"/>
      <c r="IK309" s="10"/>
      <c r="IL309" s="10"/>
      <c r="IM309" s="10"/>
      <c r="IN309" s="10"/>
      <c r="IO309" s="10"/>
      <c r="IP309" s="10"/>
      <c r="IQ309" s="10"/>
      <c r="IR309" s="10"/>
      <c r="IS309" s="10"/>
      <c r="IT309" s="10"/>
      <c r="IU309" s="10"/>
      <c r="IV309" s="10"/>
      <c r="IW309" s="10"/>
      <c r="IX309" s="10"/>
      <c r="IY309" s="10"/>
      <c r="IZ309" s="10"/>
      <c r="JA309" s="10"/>
      <c r="JB309" s="10"/>
      <c r="JC309" s="10"/>
      <c r="JD309" s="10"/>
      <c r="JE309" s="10"/>
      <c r="JF309" s="10"/>
      <c r="JG309" s="10"/>
      <c r="JH309" s="10"/>
      <c r="JI309" s="10"/>
      <c r="JJ309" s="10"/>
      <c r="JK309" s="10"/>
      <c r="JL309" s="10"/>
      <c r="JM309" s="10"/>
      <c r="JN309" s="10"/>
      <c r="JO309" s="10"/>
      <c r="JP309" s="10"/>
      <c r="JQ309" s="10"/>
      <c r="JR309" s="10"/>
      <c r="JS309" s="10"/>
      <c r="JT309" s="10"/>
      <c r="JU309" s="10"/>
      <c r="JV309" s="10"/>
      <c r="JW309" s="10"/>
      <c r="JX309" s="10"/>
      <c r="JY309" s="10"/>
      <c r="JZ309" s="10"/>
      <c r="KA309" s="10"/>
      <c r="KB309" s="10"/>
      <c r="KC309" s="10"/>
      <c r="KD309" s="10"/>
      <c r="KE309" s="10"/>
      <c r="KF309" s="10"/>
      <c r="KG309" s="10"/>
      <c r="KH309" s="10"/>
      <c r="KI309" s="10"/>
      <c r="KJ309" s="10"/>
      <c r="KK309" s="10"/>
      <c r="KL309" s="10"/>
      <c r="KM309" s="10"/>
      <c r="KN309" s="10"/>
      <c r="KO309" s="10"/>
      <c r="KP309" s="10"/>
      <c r="KQ309" s="10"/>
      <c r="KR309" s="10"/>
      <c r="KS309" s="10"/>
      <c r="KT309" s="10"/>
      <c r="KU309" s="10"/>
      <c r="KV309" s="10"/>
      <c r="KW309" s="10"/>
      <c r="KX309" s="10"/>
      <c r="KY309" s="10"/>
      <c r="KZ309" s="10"/>
      <c r="LA309" s="10"/>
      <c r="LB309" s="10"/>
      <c r="LC309" s="10"/>
      <c r="LD309" s="10"/>
      <c r="LE309" s="10"/>
      <c r="LF309" s="10"/>
      <c r="LG309" s="10"/>
      <c r="LH309" s="10"/>
      <c r="LI309" s="10"/>
      <c r="LJ309" s="10"/>
      <c r="LK309" s="10"/>
      <c r="LL309" s="10"/>
      <c r="LM309" s="10"/>
      <c r="LN309" s="10"/>
      <c r="LO309" s="10"/>
      <c r="LP309" s="10"/>
      <c r="LQ309" s="10"/>
      <c r="LR309" s="10"/>
      <c r="LS309" s="10"/>
      <c r="LT309" s="10"/>
      <c r="LU309" s="10"/>
      <c r="LV309" s="10"/>
      <c r="LW309" s="10"/>
      <c r="LX309" s="10"/>
      <c r="LY309" s="10"/>
      <c r="LZ309" s="10"/>
      <c r="MA309" s="10"/>
      <c r="MB309" s="10"/>
      <c r="MC309" s="10"/>
      <c r="MD309" s="10"/>
      <c r="ME309" s="10"/>
      <c r="MF309" s="10"/>
      <c r="MG309" s="10"/>
      <c r="MH309" s="10"/>
      <c r="MI309" s="10"/>
      <c r="MJ309" s="10"/>
      <c r="MK309" s="10"/>
      <c r="ML309" s="10"/>
      <c r="MM309" s="10"/>
      <c r="MN309" s="10"/>
      <c r="MO309" s="10"/>
      <c r="MP309" s="10"/>
      <c r="MQ309" s="10"/>
      <c r="MR309" s="10"/>
      <c r="MS309" s="10"/>
      <c r="MT309" s="10"/>
      <c r="MU309" s="10"/>
      <c r="MV309" s="10"/>
      <c r="MW309" s="10"/>
      <c r="MX309" s="10"/>
      <c r="MY309" s="10"/>
      <c r="MZ309" s="10"/>
      <c r="NA309" s="10"/>
      <c r="NB309" s="10"/>
      <c r="NC309" s="10"/>
      <c r="ND309" s="10"/>
      <c r="NE309" s="10"/>
      <c r="NF309" s="10"/>
      <c r="NG309" s="10"/>
      <c r="NH309" s="10"/>
      <c r="NI309" s="10"/>
      <c r="NJ309" s="10"/>
      <c r="NK309" s="10"/>
      <c r="NL309" s="10"/>
      <c r="NM309" s="10"/>
      <c r="NN309" s="10"/>
      <c r="NO309" s="10"/>
      <c r="NP309" s="10"/>
      <c r="NQ309" s="10"/>
      <c r="NR309" s="10"/>
      <c r="NS309" s="10"/>
      <c r="NT309" s="10"/>
      <c r="NU309" s="10"/>
      <c r="NV309" s="10"/>
      <c r="NW309" s="10"/>
      <c r="NX309" s="10"/>
      <c r="NY309" s="10"/>
      <c r="NZ309" s="10"/>
      <c r="OA309" s="10"/>
      <c r="OB309" s="10"/>
      <c r="OC309" s="10"/>
      <c r="OD309" s="10"/>
      <c r="OE309" s="10"/>
      <c r="OF309" s="10"/>
      <c r="OG309" s="10"/>
      <c r="OH309" s="10"/>
      <c r="OI309" s="10"/>
      <c r="OJ309" s="10"/>
      <c r="OK309" s="10"/>
      <c r="OL309" s="10"/>
      <c r="OM309" s="10"/>
      <c r="ON309" s="10"/>
      <c r="OO309" s="10"/>
      <c r="OP309" s="10"/>
      <c r="OQ309" s="10"/>
      <c r="OR309" s="10"/>
      <c r="OS309" s="10"/>
      <c r="OT309" s="10"/>
      <c r="OU309" s="10"/>
      <c r="OV309" s="10"/>
      <c r="OW309" s="10"/>
      <c r="OX309" s="10"/>
      <c r="OY309" s="10"/>
      <c r="OZ309" s="10"/>
      <c r="PA309" s="10"/>
      <c r="PB309" s="10"/>
      <c r="PC309" s="10"/>
      <c r="PD309" s="10"/>
      <c r="PE309" s="10"/>
      <c r="PF309" s="10"/>
      <c r="PG309" s="10"/>
      <c r="PH309" s="10"/>
      <c r="PI309" s="10"/>
      <c r="PJ309" s="10"/>
      <c r="PK309" s="10"/>
      <c r="PL309" s="10"/>
      <c r="PM309" s="10"/>
      <c r="PN309" s="10"/>
      <c r="PO309" s="10"/>
      <c r="PP309" s="10"/>
      <c r="PQ309" s="10"/>
      <c r="PR309" s="10"/>
      <c r="PS309" s="10"/>
      <c r="PT309" s="10"/>
      <c r="PU309" s="10"/>
      <c r="PV309" s="10"/>
      <c r="PW309" s="10"/>
      <c r="PX309" s="10"/>
      <c r="PY309" s="10"/>
      <c r="PZ309" s="10"/>
      <c r="QA309" s="10"/>
      <c r="QB309" s="10"/>
      <c r="QC309" s="10"/>
      <c r="QD309" s="10"/>
      <c r="QE309" s="10"/>
      <c r="QF309" s="10"/>
      <c r="QG309" s="10"/>
      <c r="QH309" s="10"/>
      <c r="QI309" s="10"/>
      <c r="QJ309" s="10"/>
      <c r="QK309" s="10"/>
      <c r="QL309" s="10"/>
      <c r="QM309" s="10"/>
      <c r="QN309" s="10"/>
      <c r="QO309" s="10"/>
      <c r="QP309" s="10"/>
      <c r="QQ309" s="10"/>
      <c r="QR309" s="10"/>
      <c r="QS309" s="10"/>
      <c r="QT309" s="10"/>
      <c r="QU309" s="10"/>
      <c r="QV309" s="10"/>
      <c r="QW309" s="10"/>
      <c r="QX309" s="10"/>
      <c r="QY309" s="10"/>
      <c r="QZ309" s="10"/>
      <c r="RA309" s="10"/>
      <c r="RB309" s="10"/>
      <c r="RC309" s="10"/>
      <c r="RD309" s="10"/>
      <c r="RE309" s="10"/>
      <c r="RF309" s="10"/>
      <c r="RG309" s="10"/>
      <c r="RH309" s="10"/>
      <c r="RI309" s="10"/>
      <c r="RJ309" s="10"/>
      <c r="RK309" s="10"/>
      <c r="RL309" s="10"/>
      <c r="RM309" s="10"/>
      <c r="RN309" s="10"/>
      <c r="RO309" s="10"/>
      <c r="RP309" s="10"/>
      <c r="RQ309" s="10"/>
      <c r="RR309" s="10"/>
      <c r="RS309" s="10"/>
      <c r="RT309" s="10"/>
      <c r="RU309" s="10"/>
      <c r="RV309" s="10"/>
      <c r="RW309" s="10"/>
      <c r="RX309" s="10"/>
      <c r="RY309" s="10"/>
      <c r="RZ309" s="10"/>
      <c r="SA309" s="10"/>
      <c r="SB309" s="10"/>
      <c r="SC309" s="10"/>
      <c r="SD309" s="10"/>
      <c r="SE309" s="10"/>
      <c r="SF309" s="10"/>
      <c r="SG309" s="10"/>
      <c r="SH309" s="10"/>
      <c r="SI309" s="10"/>
      <c r="SJ309" s="10"/>
      <c r="SK309" s="10"/>
      <c r="SL309" s="10"/>
      <c r="SM309" s="10"/>
      <c r="SN309" s="10"/>
      <c r="SO309" s="10"/>
      <c r="SP309" s="10"/>
      <c r="SQ309" s="10"/>
      <c r="SR309" s="10"/>
      <c r="SS309" s="10"/>
      <c r="ST309" s="10"/>
      <c r="SU309" s="10"/>
      <c r="SV309" s="10"/>
      <c r="SW309" s="10"/>
      <c r="SX309" s="10"/>
      <c r="SY309" s="10"/>
      <c r="SZ309" s="10"/>
      <c r="TA309" s="10"/>
      <c r="TB309" s="10"/>
      <c r="TC309" s="10"/>
      <c r="TD309" s="10"/>
      <c r="TE309" s="10"/>
      <c r="TF309" s="10"/>
      <c r="TG309" s="10"/>
      <c r="TH309" s="10"/>
      <c r="TI309" s="10"/>
      <c r="TJ309" s="10"/>
      <c r="TK309" s="10"/>
      <c r="TL309" s="10"/>
      <c r="TM309" s="10"/>
      <c r="TN309" s="10"/>
      <c r="TO309" s="10"/>
      <c r="TP309" s="10"/>
      <c r="TQ309" s="10"/>
      <c r="TR309" s="10"/>
      <c r="TS309" s="10"/>
      <c r="TT309" s="10"/>
      <c r="TU309" s="10"/>
      <c r="TV309" s="10"/>
      <c r="TW309" s="10"/>
      <c r="TX309" s="10"/>
      <c r="TY309" s="10"/>
      <c r="TZ309" s="10"/>
      <c r="UA309" s="10"/>
      <c r="UB309" s="10"/>
      <c r="UC309" s="10"/>
      <c r="UD309" s="10"/>
      <c r="UE309" s="10"/>
      <c r="UF309" s="10"/>
      <c r="UG309" s="10"/>
      <c r="UH309" s="10"/>
      <c r="UI309" s="10"/>
      <c r="UJ309" s="10"/>
      <c r="UK309" s="10"/>
      <c r="UL309" s="10"/>
      <c r="UM309" s="10"/>
      <c r="UN309" s="10"/>
      <c r="UO309" s="10"/>
      <c r="UP309" s="10"/>
      <c r="UQ309" s="10"/>
      <c r="UR309" s="10"/>
      <c r="US309" s="10"/>
      <c r="UT309" s="10"/>
      <c r="UU309" s="10"/>
      <c r="UV309" s="10"/>
      <c r="UW309" s="10"/>
      <c r="UX309" s="10"/>
      <c r="UY309" s="10"/>
      <c r="UZ309" s="10"/>
      <c r="VA309" s="10"/>
      <c r="VB309" s="10"/>
      <c r="VC309" s="10"/>
      <c r="VD309" s="10"/>
      <c r="VE309" s="10"/>
      <c r="VF309" s="10"/>
      <c r="VG309" s="10"/>
      <c r="VH309" s="10"/>
      <c r="VI309" s="10"/>
      <c r="VJ309" s="10"/>
      <c r="VK309" s="10"/>
      <c r="VL309" s="10"/>
      <c r="VM309" s="10"/>
      <c r="VN309" s="10"/>
      <c r="VO309" s="10"/>
      <c r="VP309" s="10"/>
      <c r="VQ309" s="10"/>
      <c r="VR309" s="10"/>
      <c r="VS309" s="10"/>
      <c r="VT309" s="10"/>
      <c r="VU309" s="10"/>
      <c r="VV309" s="10"/>
      <c r="VW309" s="10"/>
      <c r="VX309" s="10"/>
      <c r="VY309" s="10"/>
      <c r="VZ309" s="10"/>
      <c r="WA309" s="10"/>
      <c r="WB309" s="10"/>
      <c r="WC309" s="10"/>
      <c r="WD309" s="10"/>
      <c r="WE309" s="10"/>
      <c r="WF309" s="10"/>
      <c r="WG309" s="10"/>
      <c r="WH309" s="10"/>
      <c r="WI309" s="10"/>
      <c r="WJ309" s="10"/>
      <c r="WK309" s="10"/>
      <c r="WL309" s="10"/>
      <c r="WM309" s="10"/>
      <c r="WN309" s="10"/>
      <c r="WO309" s="10"/>
      <c r="WP309" s="10"/>
      <c r="WQ309" s="10"/>
      <c r="WR309" s="10"/>
      <c r="WS309" s="10"/>
      <c r="WT309" s="10"/>
      <c r="WU309" s="10"/>
      <c r="WV309" s="10"/>
      <c r="WW309" s="10"/>
      <c r="WX309" s="10"/>
      <c r="WY309" s="10"/>
      <c r="WZ309" s="10"/>
      <c r="XA309" s="10"/>
      <c r="XB309" s="10"/>
      <c r="XC309" s="10"/>
      <c r="XD309" s="10"/>
      <c r="XE309" s="10"/>
      <c r="XF309" s="10"/>
      <c r="XG309" s="10"/>
      <c r="XH309" s="10"/>
      <c r="XI309" s="10"/>
      <c r="XJ309" s="10"/>
      <c r="XK309" s="10"/>
      <c r="XL309" s="10"/>
      <c r="XM309" s="10"/>
      <c r="XN309" s="10"/>
      <c r="XO309" s="10"/>
      <c r="XP309" s="10"/>
      <c r="XQ309" s="10"/>
      <c r="XR309" s="10"/>
      <c r="XS309" s="10"/>
      <c r="XT309" s="10"/>
      <c r="XU309" s="10"/>
      <c r="XV309" s="10"/>
      <c r="XW309" s="10"/>
      <c r="XX309" s="10"/>
      <c r="XY309" s="10"/>
      <c r="XZ309" s="10"/>
      <c r="YA309" s="10"/>
      <c r="YB309" s="10"/>
      <c r="YC309" s="10"/>
      <c r="YD309" s="10"/>
      <c r="YE309" s="10"/>
      <c r="YF309" s="10"/>
      <c r="YG309" s="10"/>
      <c r="YH309" s="10"/>
      <c r="YI309" s="10"/>
      <c r="YJ309" s="10"/>
      <c r="YK309" s="10"/>
      <c r="YL309" s="10"/>
      <c r="YM309" s="10"/>
      <c r="YN309" s="10"/>
      <c r="YO309" s="10"/>
      <c r="YP309" s="10"/>
      <c r="YQ309" s="10"/>
      <c r="YR309" s="10"/>
      <c r="YS309" s="10"/>
      <c r="YT309" s="10"/>
      <c r="YU309" s="10"/>
      <c r="YV309" s="10"/>
      <c r="YW309" s="10"/>
      <c r="YX309" s="10"/>
      <c r="YY309" s="10"/>
      <c r="YZ309" s="10"/>
      <c r="ZA309" s="10"/>
      <c r="ZB309" s="10"/>
      <c r="ZC309" s="10"/>
      <c r="ZD309" s="10"/>
      <c r="ZE309" s="10"/>
      <c r="ZF309" s="10"/>
      <c r="ZG309" s="10"/>
      <c r="ZH309" s="10"/>
      <c r="ZI309" s="10"/>
      <c r="ZJ309" s="10"/>
      <c r="ZK309" s="10"/>
      <c r="ZL309" s="10"/>
      <c r="ZM309" s="10"/>
      <c r="ZN309" s="10"/>
      <c r="ZO309" s="10"/>
      <c r="ZP309" s="10"/>
      <c r="ZQ309" s="10"/>
      <c r="ZR309" s="10"/>
      <c r="ZS309" s="10"/>
      <c r="ZT309" s="10"/>
      <c r="ZU309" s="10"/>
      <c r="ZV309" s="10"/>
      <c r="ZW309" s="10"/>
      <c r="ZX309" s="10"/>
      <c r="ZY309" s="10"/>
      <c r="ZZ309" s="10"/>
      <c r="AAA309" s="10"/>
      <c r="AAB309" s="10"/>
      <c r="AAC309" s="10"/>
      <c r="AAD309" s="10"/>
      <c r="AAE309" s="10"/>
      <c r="AAF309" s="10"/>
      <c r="AAG309" s="10"/>
      <c r="AAH309" s="10"/>
      <c r="AAI309" s="10"/>
      <c r="AAJ309" s="10"/>
      <c r="AAK309" s="10"/>
      <c r="AAL309" s="10"/>
      <c r="AAM309" s="10"/>
      <c r="AAN309" s="10"/>
      <c r="AAO309" s="10"/>
      <c r="AAP309" s="10"/>
      <c r="AAQ309" s="10"/>
      <c r="AAR309" s="10"/>
      <c r="AAS309" s="10"/>
      <c r="AAT309" s="10"/>
      <c r="AAU309" s="10"/>
      <c r="AAV309" s="10"/>
      <c r="AAW309" s="10"/>
      <c r="AAX309" s="10"/>
      <c r="AAY309" s="10"/>
      <c r="AAZ309" s="10"/>
      <c r="ABA309" s="10"/>
      <c r="ABB309" s="10"/>
      <c r="ABC309" s="10"/>
      <c r="ABD309" s="10"/>
      <c r="ABE309" s="10"/>
      <c r="ABF309" s="10"/>
      <c r="ABG309" s="10"/>
      <c r="ABH309" s="10"/>
      <c r="ABI309" s="10"/>
      <c r="ABJ309" s="10"/>
      <c r="ABK309" s="10"/>
      <c r="ABL309" s="10"/>
      <c r="ABM309" s="10"/>
      <c r="ABN309" s="10"/>
      <c r="ABO309" s="10"/>
      <c r="ABP309" s="10"/>
      <c r="ABQ309" s="10"/>
      <c r="ABR309" s="10"/>
      <c r="ABS309" s="10"/>
      <c r="ABT309" s="10"/>
      <c r="ABU309" s="10"/>
      <c r="ABV309" s="10"/>
      <c r="ABW309" s="10"/>
      <c r="ABX309" s="10"/>
      <c r="ABY309" s="10"/>
      <c r="ABZ309" s="10"/>
      <c r="ACA309" s="10"/>
      <c r="ACB309" s="10"/>
      <c r="ACC309" s="10"/>
      <c r="ACD309" s="10"/>
      <c r="ACE309" s="10"/>
      <c r="ACF309" s="10"/>
      <c r="ACG309" s="10"/>
      <c r="ACH309" s="10"/>
      <c r="ACI309" s="10"/>
      <c r="ACJ309" s="10"/>
      <c r="ACK309" s="10"/>
      <c r="ACL309" s="10"/>
      <c r="ACM309" s="10"/>
      <c r="ACN309" s="10"/>
      <c r="ACO309" s="10"/>
      <c r="ACP309" s="10"/>
      <c r="ACQ309" s="10"/>
      <c r="ACR309" s="10"/>
      <c r="ACS309" s="10"/>
      <c r="ACT309" s="10"/>
      <c r="ACU309" s="10"/>
      <c r="ACV309" s="10"/>
      <c r="ACW309" s="10"/>
      <c r="ACX309" s="10"/>
      <c r="ACY309" s="10"/>
      <c r="ACZ309" s="10"/>
      <c r="ADA309" s="10"/>
    </row>
    <row r="310" spans="1:786" s="121" customFormat="1" ht="24" x14ac:dyDescent="0.3">
      <c r="A310" s="63">
        <v>2</v>
      </c>
      <c r="B310" s="69" t="s">
        <v>859</v>
      </c>
      <c r="C310" s="46" t="s">
        <v>652</v>
      </c>
      <c r="D310" s="47" t="s">
        <v>117</v>
      </c>
      <c r="E310" s="47" t="s">
        <v>135</v>
      </c>
      <c r="F310" s="47">
        <v>16</v>
      </c>
      <c r="G310" s="104">
        <v>6360000</v>
      </c>
      <c r="H310" s="47">
        <v>1</v>
      </c>
      <c r="I310" s="47" t="s">
        <v>45</v>
      </c>
      <c r="J310" s="47" t="s">
        <v>260</v>
      </c>
      <c r="K310" s="120">
        <v>154</v>
      </c>
      <c r="L310" s="50">
        <v>1966</v>
      </c>
      <c r="M310" s="117">
        <v>1966</v>
      </c>
      <c r="N310" s="52">
        <v>130000</v>
      </c>
      <c r="O310" s="53">
        <v>0.3</v>
      </c>
      <c r="P310" s="53"/>
      <c r="Q310" s="54" t="s">
        <v>860</v>
      </c>
      <c r="R310" s="55" t="s">
        <v>861</v>
      </c>
      <c r="S310" s="56" t="s">
        <v>323</v>
      </c>
      <c r="T310" s="57" t="str">
        <f t="shared" si="68"/>
        <v>Gypsum</v>
      </c>
      <c r="U310" s="56"/>
      <c r="V310" s="56"/>
      <c r="W310" s="56"/>
      <c r="X310" s="56"/>
      <c r="Y310" s="56"/>
      <c r="Z310" s="56"/>
      <c r="AA310" s="56"/>
      <c r="AB310" s="10"/>
      <c r="AC310" s="58">
        <f t="shared" si="61"/>
        <v>6.8541794413632853E-2</v>
      </c>
      <c r="AD310" s="58">
        <f t="shared" si="62"/>
        <v>7.6923076923076919E-3</v>
      </c>
      <c r="AE310" s="58">
        <f t="shared" si="63"/>
        <v>0</v>
      </c>
      <c r="AF310" s="58">
        <f t="shared" si="64"/>
        <v>7.6234102105940546E-2</v>
      </c>
      <c r="AG310" s="59"/>
      <c r="AH310" s="59">
        <f t="shared" si="65"/>
        <v>0</v>
      </c>
      <c r="AI310" s="59">
        <f t="shared" si="66"/>
        <v>7.6234102105940546E-2</v>
      </c>
      <c r="AJ310" s="59">
        <f t="shared" si="67"/>
        <v>0</v>
      </c>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c r="HU310" s="10"/>
      <c r="HV310" s="10"/>
      <c r="HW310" s="10"/>
      <c r="HX310" s="10"/>
      <c r="HY310" s="10"/>
      <c r="HZ310" s="10"/>
      <c r="IA310" s="10"/>
      <c r="IB310" s="10"/>
      <c r="IC310" s="10"/>
      <c r="ID310" s="10"/>
      <c r="IE310" s="10"/>
      <c r="IF310" s="10"/>
      <c r="IG310" s="10"/>
      <c r="IH310" s="10"/>
      <c r="II310" s="10"/>
      <c r="IJ310" s="10"/>
      <c r="IK310" s="10"/>
      <c r="IL310" s="10"/>
      <c r="IM310" s="10"/>
      <c r="IN310" s="10"/>
      <c r="IO310" s="10"/>
      <c r="IP310" s="10"/>
      <c r="IQ310" s="10"/>
      <c r="IR310" s="10"/>
      <c r="IS310" s="10"/>
      <c r="IT310" s="10"/>
      <c r="IU310" s="10"/>
      <c r="IV310" s="10"/>
      <c r="IW310" s="10"/>
      <c r="IX310" s="10"/>
      <c r="IY310" s="10"/>
      <c r="IZ310" s="10"/>
      <c r="JA310" s="10"/>
      <c r="JB310" s="10"/>
      <c r="JC310" s="10"/>
      <c r="JD310" s="10"/>
      <c r="JE310" s="10"/>
      <c r="JF310" s="10"/>
      <c r="JG310" s="10"/>
      <c r="JH310" s="10"/>
      <c r="JI310" s="10"/>
      <c r="JJ310" s="10"/>
      <c r="JK310" s="10"/>
      <c r="JL310" s="10"/>
      <c r="JM310" s="10"/>
      <c r="JN310" s="10"/>
      <c r="JO310" s="10"/>
      <c r="JP310" s="10"/>
      <c r="JQ310" s="10"/>
      <c r="JR310" s="10"/>
      <c r="JS310" s="10"/>
      <c r="JT310" s="10"/>
      <c r="JU310" s="10"/>
      <c r="JV310" s="10"/>
      <c r="JW310" s="10"/>
      <c r="JX310" s="10"/>
      <c r="JY310" s="10"/>
      <c r="JZ310" s="10"/>
      <c r="KA310" s="10"/>
      <c r="KB310" s="10"/>
      <c r="KC310" s="10"/>
      <c r="KD310" s="10"/>
      <c r="KE310" s="10"/>
      <c r="KF310" s="10"/>
      <c r="KG310" s="10"/>
      <c r="KH310" s="10"/>
      <c r="KI310" s="10"/>
      <c r="KJ310" s="10"/>
      <c r="KK310" s="10"/>
      <c r="KL310" s="10"/>
      <c r="KM310" s="10"/>
      <c r="KN310" s="10"/>
      <c r="KO310" s="10"/>
      <c r="KP310" s="10"/>
      <c r="KQ310" s="10"/>
      <c r="KR310" s="10"/>
      <c r="KS310" s="10"/>
      <c r="KT310" s="10"/>
      <c r="KU310" s="10"/>
      <c r="KV310" s="10"/>
      <c r="KW310" s="10"/>
      <c r="KX310" s="10"/>
      <c r="KY310" s="10"/>
      <c r="KZ310" s="10"/>
      <c r="LA310" s="10"/>
      <c r="LB310" s="10"/>
      <c r="LC310" s="10"/>
      <c r="LD310" s="10"/>
      <c r="LE310" s="10"/>
      <c r="LF310" s="10"/>
      <c r="LG310" s="10"/>
      <c r="LH310" s="10"/>
      <c r="LI310" s="10"/>
      <c r="LJ310" s="10"/>
      <c r="LK310" s="10"/>
      <c r="LL310" s="10"/>
      <c r="LM310" s="10"/>
      <c r="LN310" s="10"/>
      <c r="LO310" s="10"/>
      <c r="LP310" s="10"/>
      <c r="LQ310" s="10"/>
      <c r="LR310" s="10"/>
      <c r="LS310" s="10"/>
      <c r="LT310" s="10"/>
      <c r="LU310" s="10"/>
      <c r="LV310" s="10"/>
      <c r="LW310" s="10"/>
      <c r="LX310" s="10"/>
      <c r="LY310" s="10"/>
      <c r="LZ310" s="10"/>
      <c r="MA310" s="10"/>
      <c r="MB310" s="10"/>
      <c r="MC310" s="10"/>
      <c r="MD310" s="10"/>
      <c r="ME310" s="10"/>
      <c r="MF310" s="10"/>
      <c r="MG310" s="10"/>
      <c r="MH310" s="10"/>
      <c r="MI310" s="10"/>
      <c r="MJ310" s="10"/>
      <c r="MK310" s="10"/>
      <c r="ML310" s="10"/>
      <c r="MM310" s="10"/>
      <c r="MN310" s="10"/>
      <c r="MO310" s="10"/>
      <c r="MP310" s="10"/>
      <c r="MQ310" s="10"/>
      <c r="MR310" s="10"/>
      <c r="MS310" s="10"/>
      <c r="MT310" s="10"/>
      <c r="MU310" s="10"/>
      <c r="MV310" s="10"/>
      <c r="MW310" s="10"/>
      <c r="MX310" s="10"/>
      <c r="MY310" s="10"/>
      <c r="MZ310" s="10"/>
      <c r="NA310" s="10"/>
      <c r="NB310" s="10"/>
      <c r="NC310" s="10"/>
      <c r="ND310" s="10"/>
      <c r="NE310" s="10"/>
      <c r="NF310" s="10"/>
      <c r="NG310" s="10"/>
      <c r="NH310" s="10"/>
      <c r="NI310" s="10"/>
      <c r="NJ310" s="10"/>
      <c r="NK310" s="10"/>
      <c r="NL310" s="10"/>
      <c r="NM310" s="10"/>
      <c r="NN310" s="10"/>
      <c r="NO310" s="10"/>
      <c r="NP310" s="10"/>
      <c r="NQ310" s="10"/>
      <c r="NR310" s="10"/>
      <c r="NS310" s="10"/>
      <c r="NT310" s="10"/>
      <c r="NU310" s="10"/>
      <c r="NV310" s="10"/>
      <c r="NW310" s="10"/>
      <c r="NX310" s="10"/>
      <c r="NY310" s="10"/>
      <c r="NZ310" s="10"/>
      <c r="OA310" s="10"/>
      <c r="OB310" s="10"/>
      <c r="OC310" s="10"/>
      <c r="OD310" s="10"/>
      <c r="OE310" s="10"/>
      <c r="OF310" s="10"/>
      <c r="OG310" s="10"/>
      <c r="OH310" s="10"/>
      <c r="OI310" s="10"/>
      <c r="OJ310" s="10"/>
      <c r="OK310" s="10"/>
      <c r="OL310" s="10"/>
      <c r="OM310" s="10"/>
      <c r="ON310" s="10"/>
      <c r="OO310" s="10"/>
      <c r="OP310" s="10"/>
      <c r="OQ310" s="10"/>
      <c r="OR310" s="10"/>
      <c r="OS310" s="10"/>
      <c r="OT310" s="10"/>
      <c r="OU310" s="10"/>
      <c r="OV310" s="10"/>
      <c r="OW310" s="10"/>
      <c r="OX310" s="10"/>
      <c r="OY310" s="10"/>
      <c r="OZ310" s="10"/>
      <c r="PA310" s="10"/>
      <c r="PB310" s="10"/>
      <c r="PC310" s="10"/>
      <c r="PD310" s="10"/>
      <c r="PE310" s="10"/>
      <c r="PF310" s="10"/>
      <c r="PG310" s="10"/>
      <c r="PH310" s="10"/>
      <c r="PI310" s="10"/>
      <c r="PJ310" s="10"/>
      <c r="PK310" s="10"/>
      <c r="PL310" s="10"/>
      <c r="PM310" s="10"/>
      <c r="PN310" s="10"/>
      <c r="PO310" s="10"/>
      <c r="PP310" s="10"/>
      <c r="PQ310" s="10"/>
      <c r="PR310" s="10"/>
      <c r="PS310" s="10"/>
      <c r="PT310" s="10"/>
      <c r="PU310" s="10"/>
      <c r="PV310" s="10"/>
      <c r="PW310" s="10"/>
      <c r="PX310" s="10"/>
      <c r="PY310" s="10"/>
      <c r="PZ310" s="10"/>
      <c r="QA310" s="10"/>
      <c r="QB310" s="10"/>
      <c r="QC310" s="10"/>
      <c r="QD310" s="10"/>
      <c r="QE310" s="10"/>
      <c r="QF310" s="10"/>
      <c r="QG310" s="10"/>
      <c r="QH310" s="10"/>
      <c r="QI310" s="10"/>
      <c r="QJ310" s="10"/>
      <c r="QK310" s="10"/>
      <c r="QL310" s="10"/>
      <c r="QM310" s="10"/>
      <c r="QN310" s="10"/>
      <c r="QO310" s="10"/>
      <c r="QP310" s="10"/>
      <c r="QQ310" s="10"/>
      <c r="QR310" s="10"/>
      <c r="QS310" s="10"/>
      <c r="QT310" s="10"/>
      <c r="QU310" s="10"/>
      <c r="QV310" s="10"/>
      <c r="QW310" s="10"/>
      <c r="QX310" s="10"/>
      <c r="QY310" s="10"/>
      <c r="QZ310" s="10"/>
      <c r="RA310" s="10"/>
      <c r="RB310" s="10"/>
      <c r="RC310" s="10"/>
      <c r="RD310" s="10"/>
      <c r="RE310" s="10"/>
      <c r="RF310" s="10"/>
      <c r="RG310" s="10"/>
      <c r="RH310" s="10"/>
      <c r="RI310" s="10"/>
      <c r="RJ310" s="10"/>
      <c r="RK310" s="10"/>
      <c r="RL310" s="10"/>
      <c r="RM310" s="10"/>
      <c r="RN310" s="10"/>
      <c r="RO310" s="10"/>
      <c r="RP310" s="10"/>
      <c r="RQ310" s="10"/>
      <c r="RR310" s="10"/>
      <c r="RS310" s="10"/>
      <c r="RT310" s="10"/>
      <c r="RU310" s="10"/>
      <c r="RV310" s="10"/>
      <c r="RW310" s="10"/>
      <c r="RX310" s="10"/>
      <c r="RY310" s="10"/>
      <c r="RZ310" s="10"/>
      <c r="SA310" s="10"/>
      <c r="SB310" s="10"/>
      <c r="SC310" s="10"/>
      <c r="SD310" s="10"/>
      <c r="SE310" s="10"/>
      <c r="SF310" s="10"/>
      <c r="SG310" s="10"/>
      <c r="SH310" s="10"/>
      <c r="SI310" s="10"/>
      <c r="SJ310" s="10"/>
      <c r="SK310" s="10"/>
      <c r="SL310" s="10"/>
      <c r="SM310" s="10"/>
      <c r="SN310" s="10"/>
      <c r="SO310" s="10"/>
      <c r="SP310" s="10"/>
      <c r="SQ310" s="10"/>
      <c r="SR310" s="10"/>
      <c r="SS310" s="10"/>
      <c r="ST310" s="10"/>
      <c r="SU310" s="10"/>
      <c r="SV310" s="10"/>
      <c r="SW310" s="10"/>
      <c r="SX310" s="10"/>
      <c r="SY310" s="10"/>
      <c r="SZ310" s="10"/>
      <c r="TA310" s="10"/>
      <c r="TB310" s="10"/>
      <c r="TC310" s="10"/>
      <c r="TD310" s="10"/>
      <c r="TE310" s="10"/>
      <c r="TF310" s="10"/>
      <c r="TG310" s="10"/>
      <c r="TH310" s="10"/>
      <c r="TI310" s="10"/>
      <c r="TJ310" s="10"/>
      <c r="TK310" s="10"/>
      <c r="TL310" s="10"/>
      <c r="TM310" s="10"/>
      <c r="TN310" s="10"/>
      <c r="TO310" s="10"/>
      <c r="TP310" s="10"/>
      <c r="TQ310" s="10"/>
      <c r="TR310" s="10"/>
      <c r="TS310" s="10"/>
      <c r="TT310" s="10"/>
      <c r="TU310" s="10"/>
      <c r="TV310" s="10"/>
      <c r="TW310" s="10"/>
      <c r="TX310" s="10"/>
      <c r="TY310" s="10"/>
      <c r="TZ310" s="10"/>
      <c r="UA310" s="10"/>
      <c r="UB310" s="10"/>
      <c r="UC310" s="10"/>
      <c r="UD310" s="10"/>
      <c r="UE310" s="10"/>
      <c r="UF310" s="10"/>
      <c r="UG310" s="10"/>
      <c r="UH310" s="10"/>
      <c r="UI310" s="10"/>
      <c r="UJ310" s="10"/>
      <c r="UK310" s="10"/>
      <c r="UL310" s="10"/>
      <c r="UM310" s="10"/>
      <c r="UN310" s="10"/>
      <c r="UO310" s="10"/>
      <c r="UP310" s="10"/>
      <c r="UQ310" s="10"/>
      <c r="UR310" s="10"/>
      <c r="US310" s="10"/>
      <c r="UT310" s="10"/>
      <c r="UU310" s="10"/>
      <c r="UV310" s="10"/>
      <c r="UW310" s="10"/>
      <c r="UX310" s="10"/>
      <c r="UY310" s="10"/>
      <c r="UZ310" s="10"/>
      <c r="VA310" s="10"/>
      <c r="VB310" s="10"/>
      <c r="VC310" s="10"/>
      <c r="VD310" s="10"/>
      <c r="VE310" s="10"/>
      <c r="VF310" s="10"/>
      <c r="VG310" s="10"/>
      <c r="VH310" s="10"/>
      <c r="VI310" s="10"/>
      <c r="VJ310" s="10"/>
      <c r="VK310" s="10"/>
      <c r="VL310" s="10"/>
      <c r="VM310" s="10"/>
      <c r="VN310" s="10"/>
      <c r="VO310" s="10"/>
      <c r="VP310" s="10"/>
      <c r="VQ310" s="10"/>
      <c r="VR310" s="10"/>
      <c r="VS310" s="10"/>
      <c r="VT310" s="10"/>
      <c r="VU310" s="10"/>
      <c r="VV310" s="10"/>
      <c r="VW310" s="10"/>
      <c r="VX310" s="10"/>
      <c r="VY310" s="10"/>
      <c r="VZ310" s="10"/>
      <c r="WA310" s="10"/>
      <c r="WB310" s="10"/>
      <c r="WC310" s="10"/>
      <c r="WD310" s="10"/>
      <c r="WE310" s="10"/>
      <c r="WF310" s="10"/>
      <c r="WG310" s="10"/>
      <c r="WH310" s="10"/>
      <c r="WI310" s="10"/>
      <c r="WJ310" s="10"/>
      <c r="WK310" s="10"/>
      <c r="WL310" s="10"/>
      <c r="WM310" s="10"/>
      <c r="WN310" s="10"/>
      <c r="WO310" s="10"/>
      <c r="WP310" s="10"/>
      <c r="WQ310" s="10"/>
      <c r="WR310" s="10"/>
      <c r="WS310" s="10"/>
      <c r="WT310" s="10"/>
      <c r="WU310" s="10"/>
      <c r="WV310" s="10"/>
      <c r="WW310" s="10"/>
      <c r="WX310" s="10"/>
      <c r="WY310" s="10"/>
      <c r="WZ310" s="10"/>
      <c r="XA310" s="10"/>
      <c r="XB310" s="10"/>
      <c r="XC310" s="10"/>
      <c r="XD310" s="10"/>
      <c r="XE310" s="10"/>
      <c r="XF310" s="10"/>
      <c r="XG310" s="10"/>
      <c r="XH310" s="10"/>
      <c r="XI310" s="10"/>
      <c r="XJ310" s="10"/>
      <c r="XK310" s="10"/>
      <c r="XL310" s="10"/>
      <c r="XM310" s="10"/>
      <c r="XN310" s="10"/>
      <c r="XO310" s="10"/>
      <c r="XP310" s="10"/>
      <c r="XQ310" s="10"/>
      <c r="XR310" s="10"/>
      <c r="XS310" s="10"/>
      <c r="XT310" s="10"/>
      <c r="XU310" s="10"/>
      <c r="XV310" s="10"/>
      <c r="XW310" s="10"/>
      <c r="XX310" s="10"/>
      <c r="XY310" s="10"/>
      <c r="XZ310" s="10"/>
      <c r="YA310" s="10"/>
      <c r="YB310" s="10"/>
      <c r="YC310" s="10"/>
      <c r="YD310" s="10"/>
      <c r="YE310" s="10"/>
      <c r="YF310" s="10"/>
      <c r="YG310" s="10"/>
      <c r="YH310" s="10"/>
      <c r="YI310" s="10"/>
      <c r="YJ310" s="10"/>
      <c r="YK310" s="10"/>
      <c r="YL310" s="10"/>
      <c r="YM310" s="10"/>
      <c r="YN310" s="10"/>
      <c r="YO310" s="10"/>
      <c r="YP310" s="10"/>
      <c r="YQ310" s="10"/>
      <c r="YR310" s="10"/>
      <c r="YS310" s="10"/>
      <c r="YT310" s="10"/>
      <c r="YU310" s="10"/>
      <c r="YV310" s="10"/>
      <c r="YW310" s="10"/>
      <c r="YX310" s="10"/>
      <c r="YY310" s="10"/>
      <c r="YZ310" s="10"/>
      <c r="ZA310" s="10"/>
      <c r="ZB310" s="10"/>
      <c r="ZC310" s="10"/>
      <c r="ZD310" s="10"/>
      <c r="ZE310" s="10"/>
      <c r="ZF310" s="10"/>
      <c r="ZG310" s="10"/>
      <c r="ZH310" s="10"/>
      <c r="ZI310" s="10"/>
      <c r="ZJ310" s="10"/>
      <c r="ZK310" s="10"/>
      <c r="ZL310" s="10"/>
      <c r="ZM310" s="10"/>
      <c r="ZN310" s="10"/>
      <c r="ZO310" s="10"/>
      <c r="ZP310" s="10"/>
      <c r="ZQ310" s="10"/>
      <c r="ZR310" s="10"/>
      <c r="ZS310" s="10"/>
      <c r="ZT310" s="10"/>
      <c r="ZU310" s="10"/>
      <c r="ZV310" s="10"/>
      <c r="ZW310" s="10"/>
      <c r="ZX310" s="10"/>
      <c r="ZY310" s="10"/>
      <c r="ZZ310" s="10"/>
      <c r="AAA310" s="10"/>
      <c r="AAB310" s="10"/>
      <c r="AAC310" s="10"/>
      <c r="AAD310" s="10"/>
      <c r="AAE310" s="10"/>
      <c r="AAF310" s="10"/>
      <c r="AAG310" s="10"/>
      <c r="AAH310" s="10"/>
      <c r="AAI310" s="10"/>
      <c r="AAJ310" s="10"/>
      <c r="AAK310" s="10"/>
      <c r="AAL310" s="10"/>
      <c r="AAM310" s="10"/>
      <c r="AAN310" s="10"/>
      <c r="AAO310" s="10"/>
      <c r="AAP310" s="10"/>
      <c r="AAQ310" s="10"/>
      <c r="AAR310" s="10"/>
      <c r="AAS310" s="10"/>
      <c r="AAT310" s="10"/>
      <c r="AAU310" s="10"/>
      <c r="AAV310" s="10"/>
      <c r="AAW310" s="10"/>
      <c r="AAX310" s="10"/>
      <c r="AAY310" s="10"/>
      <c r="AAZ310" s="10"/>
      <c r="ABA310" s="10"/>
      <c r="ABB310" s="10"/>
      <c r="ABC310" s="10"/>
      <c r="ABD310" s="10"/>
      <c r="ABE310" s="10"/>
      <c r="ABF310" s="10"/>
      <c r="ABG310" s="10"/>
      <c r="ABH310" s="10"/>
      <c r="ABI310" s="10"/>
      <c r="ABJ310" s="10"/>
      <c r="ABK310" s="10"/>
      <c r="ABL310" s="10"/>
      <c r="ABM310" s="10"/>
      <c r="ABN310" s="10"/>
      <c r="ABO310" s="10"/>
      <c r="ABP310" s="10"/>
      <c r="ABQ310" s="10"/>
      <c r="ABR310" s="10"/>
      <c r="ABS310" s="10"/>
      <c r="ABT310" s="10"/>
      <c r="ABU310" s="10"/>
      <c r="ABV310" s="10"/>
      <c r="ABW310" s="10"/>
      <c r="ABX310" s="10"/>
      <c r="ABY310" s="10"/>
      <c r="ABZ310" s="10"/>
      <c r="ACA310" s="10"/>
      <c r="ACB310" s="10"/>
      <c r="ACC310" s="10"/>
      <c r="ACD310" s="10"/>
      <c r="ACE310" s="10"/>
      <c r="ACF310" s="10"/>
      <c r="ACG310" s="10"/>
      <c r="ACH310" s="10"/>
      <c r="ACI310" s="10"/>
      <c r="ACJ310" s="10"/>
      <c r="ACK310" s="10"/>
      <c r="ACL310" s="10"/>
      <c r="ACM310" s="10"/>
      <c r="ACN310" s="10"/>
      <c r="ACO310" s="10"/>
      <c r="ACP310" s="10"/>
      <c r="ACQ310" s="10"/>
      <c r="ACR310" s="10"/>
      <c r="ACS310" s="10"/>
      <c r="ACT310" s="10"/>
      <c r="ACU310" s="10"/>
      <c r="ACV310" s="10"/>
      <c r="ACW310" s="10"/>
      <c r="ACX310" s="10"/>
      <c r="ACY310" s="10"/>
      <c r="ACZ310" s="10"/>
      <c r="ADA310" s="10"/>
      <c r="ADB310" s="106"/>
      <c r="ADC310" s="106"/>
      <c r="ADD310" s="106"/>
      <c r="ADE310" s="106"/>
      <c r="ADF310" s="106"/>
    </row>
    <row r="311" spans="1:786" s="106" customFormat="1" ht="15.6" x14ac:dyDescent="0.3">
      <c r="A311" s="60">
        <v>3</v>
      </c>
      <c r="B311" s="69" t="s">
        <v>862</v>
      </c>
      <c r="C311" s="46" t="s">
        <v>66</v>
      </c>
      <c r="D311" s="47"/>
      <c r="E311" s="47" t="s">
        <v>158</v>
      </c>
      <c r="F311" s="47"/>
      <c r="G311" s="104"/>
      <c r="H311" s="47">
        <v>1</v>
      </c>
      <c r="I311" s="47" t="s">
        <v>45</v>
      </c>
      <c r="J311" s="47" t="s">
        <v>51</v>
      </c>
      <c r="K311" s="120">
        <v>183</v>
      </c>
      <c r="L311" s="50">
        <v>1966</v>
      </c>
      <c r="M311" s="117">
        <v>1966</v>
      </c>
      <c r="N311" s="52"/>
      <c r="O311" s="53"/>
      <c r="P311" s="53"/>
      <c r="Q311" s="54" t="s">
        <v>482</v>
      </c>
      <c r="R311" s="55" t="s">
        <v>863</v>
      </c>
      <c r="S311" s="56" t="s">
        <v>323</v>
      </c>
      <c r="T311" s="57" t="str">
        <f t="shared" si="68"/>
        <v>Coal</v>
      </c>
      <c r="U311" s="56"/>
      <c r="V311" s="56"/>
      <c r="W311" s="56"/>
      <c r="X311" s="56"/>
      <c r="Y311" s="56"/>
      <c r="Z311" s="56"/>
      <c r="AA311" s="56"/>
      <c r="AB311" s="10"/>
      <c r="AC311" s="58">
        <f t="shared" si="61"/>
        <v>0</v>
      </c>
      <c r="AD311" s="58">
        <f t="shared" si="62"/>
        <v>0</v>
      </c>
      <c r="AE311" s="58">
        <f t="shared" si="63"/>
        <v>0</v>
      </c>
      <c r="AF311" s="58">
        <f t="shared" si="64"/>
        <v>0</v>
      </c>
      <c r="AG311" s="59"/>
      <c r="AH311" s="59">
        <f t="shared" si="65"/>
        <v>0</v>
      </c>
      <c r="AI311" s="59">
        <f t="shared" si="66"/>
        <v>0</v>
      </c>
      <c r="AJ311" s="59">
        <f t="shared" si="67"/>
        <v>0</v>
      </c>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c r="HL311" s="10"/>
      <c r="HM311" s="10"/>
      <c r="HN311" s="10"/>
      <c r="HO311" s="10"/>
      <c r="HP311" s="10"/>
      <c r="HQ311" s="10"/>
      <c r="HR311" s="10"/>
      <c r="HS311" s="10"/>
      <c r="HT311" s="10"/>
      <c r="HU311" s="10"/>
      <c r="HV311" s="10"/>
      <c r="HW311" s="10"/>
      <c r="HX311" s="10"/>
      <c r="HY311" s="10"/>
      <c r="HZ311" s="10"/>
      <c r="IA311" s="10"/>
      <c r="IB311" s="10"/>
      <c r="IC311" s="10"/>
      <c r="ID311" s="10"/>
      <c r="IE311" s="10"/>
      <c r="IF311" s="10"/>
      <c r="IG311" s="10"/>
      <c r="IH311" s="10"/>
      <c r="II311" s="10"/>
      <c r="IJ311" s="10"/>
      <c r="IK311" s="10"/>
      <c r="IL311" s="10"/>
      <c r="IM311" s="10"/>
      <c r="IN311" s="10"/>
      <c r="IO311" s="10"/>
      <c r="IP311" s="10"/>
      <c r="IQ311" s="10"/>
      <c r="IR311" s="10"/>
      <c r="IS311" s="10"/>
      <c r="IT311" s="10"/>
      <c r="IU311" s="10"/>
      <c r="IV311" s="10"/>
      <c r="IW311" s="10"/>
      <c r="IX311" s="10"/>
      <c r="IY311" s="10"/>
      <c r="IZ311" s="10"/>
      <c r="JA311" s="10"/>
      <c r="JB311" s="10"/>
      <c r="JC311" s="10"/>
      <c r="JD311" s="10"/>
      <c r="JE311" s="10"/>
      <c r="JF311" s="10"/>
      <c r="JG311" s="10"/>
      <c r="JH311" s="10"/>
      <c r="JI311" s="10"/>
      <c r="JJ311" s="10"/>
      <c r="JK311" s="10"/>
      <c r="JL311" s="10"/>
      <c r="JM311" s="10"/>
      <c r="JN311" s="10"/>
      <c r="JO311" s="10"/>
      <c r="JP311" s="10"/>
      <c r="JQ311" s="10"/>
      <c r="JR311" s="10"/>
      <c r="JS311" s="10"/>
      <c r="JT311" s="10"/>
      <c r="JU311" s="10"/>
      <c r="JV311" s="10"/>
      <c r="JW311" s="10"/>
      <c r="JX311" s="10"/>
      <c r="JY311" s="10"/>
      <c r="JZ311" s="10"/>
      <c r="KA311" s="10"/>
      <c r="KB311" s="10"/>
      <c r="KC311" s="10"/>
      <c r="KD311" s="10"/>
      <c r="KE311" s="10"/>
      <c r="KF311" s="10"/>
      <c r="KG311" s="10"/>
      <c r="KH311" s="10"/>
      <c r="KI311" s="10"/>
      <c r="KJ311" s="10"/>
      <c r="KK311" s="10"/>
      <c r="KL311" s="10"/>
      <c r="KM311" s="10"/>
      <c r="KN311" s="10"/>
      <c r="KO311" s="10"/>
      <c r="KP311" s="10"/>
      <c r="KQ311" s="10"/>
      <c r="KR311" s="10"/>
      <c r="KS311" s="10"/>
      <c r="KT311" s="10"/>
      <c r="KU311" s="10"/>
      <c r="KV311" s="10"/>
      <c r="KW311" s="10"/>
      <c r="KX311" s="10"/>
      <c r="KY311" s="10"/>
      <c r="KZ311" s="10"/>
      <c r="LA311" s="10"/>
      <c r="LB311" s="10"/>
      <c r="LC311" s="10"/>
      <c r="LD311" s="10"/>
      <c r="LE311" s="10"/>
      <c r="LF311" s="10"/>
      <c r="LG311" s="10"/>
      <c r="LH311" s="10"/>
      <c r="LI311" s="10"/>
      <c r="LJ311" s="10"/>
      <c r="LK311" s="10"/>
      <c r="LL311" s="10"/>
      <c r="LM311" s="10"/>
      <c r="LN311" s="10"/>
      <c r="LO311" s="10"/>
      <c r="LP311" s="10"/>
      <c r="LQ311" s="10"/>
      <c r="LR311" s="10"/>
      <c r="LS311" s="10"/>
      <c r="LT311" s="10"/>
      <c r="LU311" s="10"/>
      <c r="LV311" s="10"/>
      <c r="LW311" s="10"/>
      <c r="LX311" s="10"/>
      <c r="LY311" s="10"/>
      <c r="LZ311" s="10"/>
      <c r="MA311" s="10"/>
      <c r="MB311" s="10"/>
      <c r="MC311" s="10"/>
      <c r="MD311" s="10"/>
      <c r="ME311" s="10"/>
      <c r="MF311" s="10"/>
      <c r="MG311" s="10"/>
      <c r="MH311" s="10"/>
      <c r="MI311" s="10"/>
      <c r="MJ311" s="10"/>
      <c r="MK311" s="10"/>
      <c r="ML311" s="10"/>
      <c r="MM311" s="10"/>
      <c r="MN311" s="10"/>
      <c r="MO311" s="10"/>
      <c r="MP311" s="10"/>
      <c r="MQ311" s="10"/>
      <c r="MR311" s="10"/>
      <c r="MS311" s="10"/>
      <c r="MT311" s="10"/>
      <c r="MU311" s="10"/>
      <c r="MV311" s="10"/>
      <c r="MW311" s="10"/>
      <c r="MX311" s="10"/>
      <c r="MY311" s="10"/>
      <c r="MZ311" s="10"/>
      <c r="NA311" s="10"/>
      <c r="NB311" s="10"/>
      <c r="NC311" s="10"/>
      <c r="ND311" s="10"/>
      <c r="NE311" s="10"/>
      <c r="NF311" s="10"/>
      <c r="NG311" s="10"/>
      <c r="NH311" s="10"/>
      <c r="NI311" s="10"/>
      <c r="NJ311" s="10"/>
      <c r="NK311" s="10"/>
      <c r="NL311" s="10"/>
      <c r="NM311" s="10"/>
      <c r="NN311" s="10"/>
      <c r="NO311" s="10"/>
      <c r="NP311" s="10"/>
      <c r="NQ311" s="10"/>
      <c r="NR311" s="10"/>
      <c r="NS311" s="10"/>
      <c r="NT311" s="10"/>
      <c r="NU311" s="10"/>
      <c r="NV311" s="10"/>
      <c r="NW311" s="10"/>
      <c r="NX311" s="10"/>
      <c r="NY311" s="10"/>
      <c r="NZ311" s="10"/>
      <c r="OA311" s="10"/>
      <c r="OB311" s="10"/>
      <c r="OC311" s="10"/>
      <c r="OD311" s="10"/>
      <c r="OE311" s="10"/>
      <c r="OF311" s="10"/>
      <c r="OG311" s="10"/>
      <c r="OH311" s="10"/>
      <c r="OI311" s="10"/>
      <c r="OJ311" s="10"/>
      <c r="OK311" s="10"/>
      <c r="OL311" s="10"/>
      <c r="OM311" s="10"/>
      <c r="ON311" s="10"/>
      <c r="OO311" s="10"/>
      <c r="OP311" s="10"/>
      <c r="OQ311" s="10"/>
      <c r="OR311" s="10"/>
      <c r="OS311" s="10"/>
      <c r="OT311" s="10"/>
      <c r="OU311" s="10"/>
      <c r="OV311" s="10"/>
      <c r="OW311" s="10"/>
      <c r="OX311" s="10"/>
      <c r="OY311" s="10"/>
      <c r="OZ311" s="10"/>
      <c r="PA311" s="10"/>
      <c r="PB311" s="10"/>
      <c r="PC311" s="10"/>
      <c r="PD311" s="10"/>
      <c r="PE311" s="10"/>
      <c r="PF311" s="10"/>
      <c r="PG311" s="10"/>
      <c r="PH311" s="10"/>
      <c r="PI311" s="10"/>
      <c r="PJ311" s="10"/>
      <c r="PK311" s="10"/>
      <c r="PL311" s="10"/>
      <c r="PM311" s="10"/>
      <c r="PN311" s="10"/>
      <c r="PO311" s="10"/>
      <c r="PP311" s="10"/>
      <c r="PQ311" s="10"/>
      <c r="PR311" s="10"/>
      <c r="PS311" s="10"/>
      <c r="PT311" s="10"/>
      <c r="PU311" s="10"/>
      <c r="PV311" s="10"/>
      <c r="PW311" s="10"/>
      <c r="PX311" s="10"/>
      <c r="PY311" s="10"/>
      <c r="PZ311" s="10"/>
      <c r="QA311" s="10"/>
      <c r="QB311" s="10"/>
      <c r="QC311" s="10"/>
      <c r="QD311" s="10"/>
      <c r="QE311" s="10"/>
      <c r="QF311" s="10"/>
      <c r="QG311" s="10"/>
      <c r="QH311" s="10"/>
      <c r="QI311" s="10"/>
      <c r="QJ311" s="10"/>
      <c r="QK311" s="10"/>
      <c r="QL311" s="10"/>
      <c r="QM311" s="10"/>
      <c r="QN311" s="10"/>
      <c r="QO311" s="10"/>
      <c r="QP311" s="10"/>
      <c r="QQ311" s="10"/>
      <c r="QR311" s="10"/>
      <c r="QS311" s="10"/>
      <c r="QT311" s="10"/>
      <c r="QU311" s="10"/>
      <c r="QV311" s="10"/>
      <c r="QW311" s="10"/>
      <c r="QX311" s="10"/>
      <c r="QY311" s="10"/>
      <c r="QZ311" s="10"/>
      <c r="RA311" s="10"/>
      <c r="RB311" s="10"/>
      <c r="RC311" s="10"/>
      <c r="RD311" s="10"/>
      <c r="RE311" s="10"/>
      <c r="RF311" s="10"/>
      <c r="RG311" s="10"/>
      <c r="RH311" s="10"/>
      <c r="RI311" s="10"/>
      <c r="RJ311" s="10"/>
      <c r="RK311" s="10"/>
      <c r="RL311" s="10"/>
      <c r="RM311" s="10"/>
      <c r="RN311" s="10"/>
      <c r="RO311" s="10"/>
      <c r="RP311" s="10"/>
      <c r="RQ311" s="10"/>
      <c r="RR311" s="10"/>
      <c r="RS311" s="10"/>
      <c r="RT311" s="10"/>
      <c r="RU311" s="10"/>
      <c r="RV311" s="10"/>
      <c r="RW311" s="10"/>
      <c r="RX311" s="10"/>
      <c r="RY311" s="10"/>
      <c r="RZ311" s="10"/>
      <c r="SA311" s="10"/>
      <c r="SB311" s="10"/>
      <c r="SC311" s="10"/>
      <c r="SD311" s="10"/>
      <c r="SE311" s="10"/>
      <c r="SF311" s="10"/>
      <c r="SG311" s="10"/>
      <c r="SH311" s="10"/>
      <c r="SI311" s="10"/>
      <c r="SJ311" s="10"/>
      <c r="SK311" s="10"/>
      <c r="SL311" s="10"/>
      <c r="SM311" s="10"/>
      <c r="SN311" s="10"/>
      <c r="SO311" s="10"/>
      <c r="SP311" s="10"/>
      <c r="SQ311" s="10"/>
      <c r="SR311" s="10"/>
      <c r="SS311" s="10"/>
      <c r="ST311" s="10"/>
      <c r="SU311" s="10"/>
      <c r="SV311" s="10"/>
      <c r="SW311" s="10"/>
      <c r="SX311" s="10"/>
      <c r="SY311" s="10"/>
      <c r="SZ311" s="10"/>
      <c r="TA311" s="10"/>
      <c r="TB311" s="10"/>
      <c r="TC311" s="10"/>
      <c r="TD311" s="10"/>
      <c r="TE311" s="10"/>
      <c r="TF311" s="10"/>
      <c r="TG311" s="10"/>
      <c r="TH311" s="10"/>
      <c r="TI311" s="10"/>
      <c r="TJ311" s="10"/>
      <c r="TK311" s="10"/>
      <c r="TL311" s="10"/>
      <c r="TM311" s="10"/>
      <c r="TN311" s="10"/>
      <c r="TO311" s="10"/>
      <c r="TP311" s="10"/>
      <c r="TQ311" s="10"/>
      <c r="TR311" s="10"/>
      <c r="TS311" s="10"/>
      <c r="TT311" s="10"/>
      <c r="TU311" s="10"/>
      <c r="TV311" s="10"/>
      <c r="TW311" s="10"/>
      <c r="TX311" s="10"/>
      <c r="TY311" s="10"/>
      <c r="TZ311" s="10"/>
      <c r="UA311" s="10"/>
      <c r="UB311" s="10"/>
      <c r="UC311" s="10"/>
      <c r="UD311" s="10"/>
      <c r="UE311" s="10"/>
      <c r="UF311" s="10"/>
      <c r="UG311" s="10"/>
      <c r="UH311" s="10"/>
      <c r="UI311" s="10"/>
      <c r="UJ311" s="10"/>
      <c r="UK311" s="10"/>
      <c r="UL311" s="10"/>
      <c r="UM311" s="10"/>
      <c r="UN311" s="10"/>
      <c r="UO311" s="10"/>
      <c r="UP311" s="10"/>
      <c r="UQ311" s="10"/>
      <c r="UR311" s="10"/>
      <c r="US311" s="10"/>
      <c r="UT311" s="10"/>
      <c r="UU311" s="10"/>
      <c r="UV311" s="10"/>
      <c r="UW311" s="10"/>
      <c r="UX311" s="10"/>
      <c r="UY311" s="10"/>
      <c r="UZ311" s="10"/>
      <c r="VA311" s="10"/>
      <c r="VB311" s="10"/>
      <c r="VC311" s="10"/>
      <c r="VD311" s="10"/>
      <c r="VE311" s="10"/>
      <c r="VF311" s="10"/>
      <c r="VG311" s="10"/>
      <c r="VH311" s="10"/>
      <c r="VI311" s="10"/>
      <c r="VJ311" s="10"/>
      <c r="VK311" s="10"/>
      <c r="VL311" s="10"/>
      <c r="VM311" s="10"/>
      <c r="VN311" s="10"/>
      <c r="VO311" s="10"/>
      <c r="VP311" s="10"/>
      <c r="VQ311" s="10"/>
      <c r="VR311" s="10"/>
      <c r="VS311" s="10"/>
      <c r="VT311" s="10"/>
      <c r="VU311" s="10"/>
      <c r="VV311" s="10"/>
      <c r="VW311" s="10"/>
      <c r="VX311" s="10"/>
      <c r="VY311" s="10"/>
      <c r="VZ311" s="10"/>
      <c r="WA311" s="10"/>
      <c r="WB311" s="10"/>
      <c r="WC311" s="10"/>
      <c r="WD311" s="10"/>
      <c r="WE311" s="10"/>
      <c r="WF311" s="10"/>
      <c r="WG311" s="10"/>
      <c r="WH311" s="10"/>
      <c r="WI311" s="10"/>
      <c r="WJ311" s="10"/>
      <c r="WK311" s="10"/>
      <c r="WL311" s="10"/>
      <c r="WM311" s="10"/>
      <c r="WN311" s="10"/>
      <c r="WO311" s="10"/>
      <c r="WP311" s="10"/>
      <c r="WQ311" s="10"/>
      <c r="WR311" s="10"/>
      <c r="WS311" s="10"/>
      <c r="WT311" s="10"/>
      <c r="WU311" s="10"/>
      <c r="WV311" s="10"/>
      <c r="WW311" s="10"/>
      <c r="WX311" s="10"/>
      <c r="WY311" s="10"/>
      <c r="WZ311" s="10"/>
      <c r="XA311" s="10"/>
      <c r="XB311" s="10"/>
      <c r="XC311" s="10"/>
      <c r="XD311" s="10"/>
      <c r="XE311" s="10"/>
      <c r="XF311" s="10"/>
      <c r="XG311" s="10"/>
      <c r="XH311" s="10"/>
      <c r="XI311" s="10"/>
      <c r="XJ311" s="10"/>
      <c r="XK311" s="10"/>
      <c r="XL311" s="10"/>
      <c r="XM311" s="10"/>
      <c r="XN311" s="10"/>
      <c r="XO311" s="10"/>
      <c r="XP311" s="10"/>
      <c r="XQ311" s="10"/>
      <c r="XR311" s="10"/>
      <c r="XS311" s="10"/>
      <c r="XT311" s="10"/>
      <c r="XU311" s="10"/>
      <c r="XV311" s="10"/>
      <c r="XW311" s="10"/>
      <c r="XX311" s="10"/>
      <c r="XY311" s="10"/>
      <c r="XZ311" s="10"/>
      <c r="YA311" s="10"/>
      <c r="YB311" s="10"/>
      <c r="YC311" s="10"/>
      <c r="YD311" s="10"/>
      <c r="YE311" s="10"/>
      <c r="YF311" s="10"/>
      <c r="YG311" s="10"/>
      <c r="YH311" s="10"/>
      <c r="YI311" s="10"/>
      <c r="YJ311" s="10"/>
      <c r="YK311" s="10"/>
      <c r="YL311" s="10"/>
      <c r="YM311" s="10"/>
      <c r="YN311" s="10"/>
      <c r="YO311" s="10"/>
      <c r="YP311" s="10"/>
      <c r="YQ311" s="10"/>
      <c r="YR311" s="10"/>
      <c r="YS311" s="10"/>
      <c r="YT311" s="10"/>
      <c r="YU311" s="10"/>
      <c r="YV311" s="10"/>
      <c r="YW311" s="10"/>
      <c r="YX311" s="10"/>
      <c r="YY311" s="10"/>
      <c r="YZ311" s="10"/>
      <c r="ZA311" s="10"/>
      <c r="ZB311" s="10"/>
      <c r="ZC311" s="10"/>
      <c r="ZD311" s="10"/>
      <c r="ZE311" s="10"/>
      <c r="ZF311" s="10"/>
      <c r="ZG311" s="10"/>
      <c r="ZH311" s="10"/>
      <c r="ZI311" s="10"/>
      <c r="ZJ311" s="10"/>
      <c r="ZK311" s="10"/>
      <c r="ZL311" s="10"/>
      <c r="ZM311" s="10"/>
      <c r="ZN311" s="10"/>
      <c r="ZO311" s="10"/>
      <c r="ZP311" s="10"/>
      <c r="ZQ311" s="10"/>
      <c r="ZR311" s="10"/>
      <c r="ZS311" s="10"/>
      <c r="ZT311" s="10"/>
      <c r="ZU311" s="10"/>
      <c r="ZV311" s="10"/>
      <c r="ZW311" s="10"/>
      <c r="ZX311" s="10"/>
      <c r="ZY311" s="10"/>
      <c r="ZZ311" s="10"/>
      <c r="AAA311" s="10"/>
      <c r="AAB311" s="10"/>
      <c r="AAC311" s="10"/>
      <c r="AAD311" s="10"/>
      <c r="AAE311" s="10"/>
      <c r="AAF311" s="10"/>
      <c r="AAG311" s="10"/>
      <c r="AAH311" s="10"/>
      <c r="AAI311" s="10"/>
      <c r="AAJ311" s="10"/>
      <c r="AAK311" s="10"/>
      <c r="AAL311" s="10"/>
      <c r="AAM311" s="10"/>
      <c r="AAN311" s="10"/>
      <c r="AAO311" s="10"/>
      <c r="AAP311" s="10"/>
      <c r="AAQ311" s="10"/>
      <c r="AAR311" s="10"/>
      <c r="AAS311" s="10"/>
      <c r="AAT311" s="10"/>
      <c r="AAU311" s="10"/>
      <c r="AAV311" s="10"/>
      <c r="AAW311" s="10"/>
      <c r="AAX311" s="10"/>
      <c r="AAY311" s="10"/>
      <c r="AAZ311" s="10"/>
      <c r="ABA311" s="10"/>
      <c r="ABB311" s="10"/>
      <c r="ABC311" s="10"/>
      <c r="ABD311" s="10"/>
      <c r="ABE311" s="10"/>
      <c r="ABF311" s="10"/>
      <c r="ABG311" s="10"/>
      <c r="ABH311" s="10"/>
      <c r="ABI311" s="10"/>
      <c r="ABJ311" s="10"/>
      <c r="ABK311" s="10"/>
      <c r="ABL311" s="10"/>
      <c r="ABM311" s="10"/>
      <c r="ABN311" s="10"/>
      <c r="ABO311" s="10"/>
      <c r="ABP311" s="10"/>
      <c r="ABQ311" s="10"/>
      <c r="ABR311" s="10"/>
      <c r="ABS311" s="10"/>
      <c r="ABT311" s="10"/>
      <c r="ABU311" s="10"/>
      <c r="ABV311" s="10"/>
      <c r="ABW311" s="10"/>
      <c r="ABX311" s="10"/>
      <c r="ABY311" s="10"/>
      <c r="ABZ311" s="10"/>
      <c r="ACA311" s="10"/>
      <c r="ACB311" s="10"/>
      <c r="ACC311" s="10"/>
      <c r="ACD311" s="10"/>
      <c r="ACE311" s="10"/>
      <c r="ACF311" s="10"/>
      <c r="ACG311" s="10"/>
      <c r="ACH311" s="10"/>
      <c r="ACI311" s="10"/>
      <c r="ACJ311" s="10"/>
      <c r="ACK311" s="10"/>
      <c r="ACL311" s="10"/>
      <c r="ACM311" s="10"/>
      <c r="ACN311" s="10"/>
      <c r="ACO311" s="10"/>
      <c r="ACP311" s="10"/>
      <c r="ACQ311" s="10"/>
      <c r="ACR311" s="10"/>
      <c r="ACS311" s="10"/>
      <c r="ACT311" s="10"/>
      <c r="ACU311" s="10"/>
      <c r="ACV311" s="10"/>
      <c r="ACW311" s="10"/>
      <c r="ACX311" s="10"/>
      <c r="ACY311" s="10"/>
      <c r="ACZ311" s="10"/>
      <c r="ADA311" s="10"/>
      <c r="ADB311" s="121"/>
      <c r="ADC311" s="121"/>
      <c r="ADD311" s="121"/>
      <c r="ADE311" s="121"/>
      <c r="ADF311" s="121"/>
    </row>
    <row r="312" spans="1:786" customFormat="1" ht="24" x14ac:dyDescent="0.3">
      <c r="A312" s="60">
        <v>3</v>
      </c>
      <c r="B312" s="69" t="s">
        <v>864</v>
      </c>
      <c r="C312" s="46" t="s">
        <v>66</v>
      </c>
      <c r="D312" s="47" t="s">
        <v>255</v>
      </c>
      <c r="E312" s="47"/>
      <c r="F312" s="47">
        <v>8</v>
      </c>
      <c r="G312" s="104"/>
      <c r="H312" s="47">
        <v>1</v>
      </c>
      <c r="I312" s="47" t="s">
        <v>81</v>
      </c>
      <c r="J312" s="47" t="s">
        <v>159</v>
      </c>
      <c r="K312" s="120">
        <v>38</v>
      </c>
      <c r="L312" s="50">
        <v>1966</v>
      </c>
      <c r="M312" s="117">
        <v>1966</v>
      </c>
      <c r="N312" s="52">
        <v>30000</v>
      </c>
      <c r="O312" s="53">
        <v>0.1</v>
      </c>
      <c r="P312" s="53"/>
      <c r="Q312" s="54" t="s">
        <v>482</v>
      </c>
      <c r="R312" s="55" t="s">
        <v>865</v>
      </c>
      <c r="S312" s="56" t="s">
        <v>323</v>
      </c>
      <c r="T312" s="57" t="str">
        <f t="shared" si="68"/>
        <v>Coal</v>
      </c>
      <c r="U312" s="56"/>
      <c r="V312" s="56"/>
      <c r="W312" s="56"/>
      <c r="X312" s="56"/>
      <c r="Y312" s="56"/>
      <c r="Z312" s="56"/>
      <c r="AA312" s="56"/>
      <c r="AB312" s="10"/>
      <c r="AC312" s="58">
        <f t="shared" si="61"/>
        <v>1.5817337172376815E-2</v>
      </c>
      <c r="AD312" s="58">
        <f t="shared" si="62"/>
        <v>2.5641025641025641E-3</v>
      </c>
      <c r="AE312" s="58">
        <f t="shared" si="63"/>
        <v>0</v>
      </c>
      <c r="AF312" s="58">
        <f t="shared" si="64"/>
        <v>1.838143973647938E-2</v>
      </c>
      <c r="AG312" s="59"/>
      <c r="AH312" s="59">
        <f t="shared" si="65"/>
        <v>0</v>
      </c>
      <c r="AI312" s="59">
        <f t="shared" si="66"/>
        <v>0</v>
      </c>
      <c r="AJ312" s="59">
        <f t="shared" si="67"/>
        <v>1.838143973647938E-2</v>
      </c>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49"/>
      <c r="EE312" s="149"/>
      <c r="EF312" s="149"/>
      <c r="EG312" s="149"/>
      <c r="EH312" s="149"/>
      <c r="EI312" s="149"/>
      <c r="EJ312" s="149"/>
      <c r="EK312" s="149"/>
      <c r="EL312" s="149"/>
      <c r="EM312" s="149"/>
      <c r="EN312" s="149"/>
      <c r="EO312" s="149"/>
      <c r="EP312" s="149"/>
      <c r="EQ312" s="149"/>
      <c r="ER312" s="149"/>
      <c r="ES312" s="149"/>
      <c r="ET312" s="149"/>
      <c r="EU312" s="149"/>
      <c r="EV312" s="149"/>
      <c r="EW312" s="149"/>
      <c r="EX312" s="149"/>
      <c r="EY312" s="149"/>
      <c r="EZ312" s="149"/>
      <c r="FA312" s="149"/>
      <c r="FB312" s="149"/>
      <c r="FC312" s="149"/>
      <c r="FD312" s="149"/>
      <c r="FE312" s="149"/>
      <c r="FF312" s="149"/>
      <c r="FG312" s="149"/>
      <c r="FH312" s="149"/>
      <c r="FI312" s="149"/>
      <c r="FJ312" s="149"/>
      <c r="FK312" s="149"/>
      <c r="FL312" s="149"/>
      <c r="FM312" s="149"/>
      <c r="FN312" s="149"/>
      <c r="FO312" s="149"/>
      <c r="FP312" s="149"/>
      <c r="FQ312" s="149"/>
      <c r="FR312" s="149"/>
      <c r="FS312" s="149"/>
      <c r="FT312" s="149"/>
      <c r="FU312" s="149"/>
      <c r="FV312" s="149"/>
      <c r="FW312" s="149"/>
      <c r="FX312" s="149"/>
      <c r="FY312" s="149"/>
      <c r="FZ312" s="149"/>
      <c r="GA312" s="149"/>
      <c r="GB312" s="149"/>
      <c r="GC312" s="149"/>
      <c r="GD312" s="149"/>
      <c r="GE312" s="149"/>
      <c r="GF312" s="149"/>
      <c r="GG312" s="149"/>
      <c r="GH312" s="149"/>
      <c r="GI312" s="149"/>
      <c r="GJ312" s="149"/>
      <c r="GK312" s="149"/>
      <c r="GL312" s="149"/>
      <c r="GM312" s="149"/>
      <c r="GN312" s="149"/>
      <c r="GO312" s="149"/>
      <c r="GP312" s="149"/>
      <c r="GQ312" s="149"/>
      <c r="GR312" s="149"/>
      <c r="GS312" s="149"/>
      <c r="GT312" s="149"/>
      <c r="GU312" s="149"/>
      <c r="GV312" s="149"/>
      <c r="GW312" s="149"/>
      <c r="GX312" s="149"/>
      <c r="GY312" s="149"/>
      <c r="GZ312" s="149"/>
      <c r="HA312" s="149"/>
      <c r="HB312" s="149"/>
      <c r="HC312" s="149"/>
      <c r="HD312" s="149"/>
      <c r="HE312" s="149"/>
      <c r="HF312" s="149"/>
      <c r="HG312" s="149"/>
      <c r="HH312" s="149"/>
      <c r="HI312" s="149"/>
      <c r="HJ312" s="149"/>
      <c r="HK312" s="149"/>
      <c r="HL312" s="149"/>
      <c r="HM312" s="149"/>
      <c r="HN312" s="149"/>
      <c r="HO312" s="149"/>
      <c r="HP312" s="149"/>
      <c r="HQ312" s="149"/>
      <c r="HR312" s="149"/>
      <c r="HS312" s="149"/>
      <c r="HT312" s="149"/>
      <c r="HU312" s="149"/>
      <c r="HV312" s="149"/>
      <c r="HW312" s="149"/>
      <c r="HX312" s="149"/>
      <c r="HY312" s="149"/>
      <c r="HZ312" s="149"/>
      <c r="IA312" s="149"/>
      <c r="IB312" s="149"/>
      <c r="IC312" s="149"/>
      <c r="ID312" s="149"/>
      <c r="IE312" s="149"/>
      <c r="IF312" s="149"/>
      <c r="IG312" s="149"/>
      <c r="IH312" s="149"/>
      <c r="II312" s="149"/>
      <c r="IJ312" s="149"/>
      <c r="IK312" s="149"/>
      <c r="IL312" s="149"/>
      <c r="IM312" s="149"/>
      <c r="IN312" s="149"/>
      <c r="IO312" s="149"/>
      <c r="IP312" s="149"/>
      <c r="IQ312" s="149"/>
      <c r="IR312" s="149"/>
      <c r="IS312" s="149"/>
      <c r="IT312" s="149"/>
      <c r="IU312" s="149"/>
      <c r="IV312" s="149"/>
      <c r="IW312" s="149"/>
      <c r="IX312" s="149"/>
      <c r="IY312" s="149"/>
      <c r="IZ312" s="149"/>
      <c r="JA312" s="149"/>
      <c r="JB312" s="149"/>
      <c r="JC312" s="149"/>
      <c r="JD312" s="149"/>
      <c r="JE312" s="149"/>
      <c r="JF312" s="149"/>
      <c r="JG312" s="149"/>
      <c r="JH312" s="149"/>
      <c r="JI312" s="149"/>
      <c r="JJ312" s="149"/>
      <c r="JK312" s="149"/>
      <c r="JL312" s="149"/>
      <c r="JM312" s="149"/>
      <c r="JN312" s="149"/>
      <c r="JO312" s="149"/>
      <c r="JP312" s="149"/>
      <c r="JQ312" s="149"/>
      <c r="JR312" s="149"/>
      <c r="JS312" s="149"/>
      <c r="JT312" s="149"/>
      <c r="JU312" s="149"/>
      <c r="JV312" s="149"/>
      <c r="JW312" s="149"/>
      <c r="JX312" s="149"/>
      <c r="JY312" s="149"/>
      <c r="JZ312" s="149"/>
      <c r="KA312" s="149"/>
      <c r="KB312" s="149"/>
      <c r="KC312" s="149"/>
      <c r="KD312" s="149"/>
      <c r="KE312" s="149"/>
      <c r="KF312" s="149"/>
      <c r="KG312" s="149"/>
      <c r="KH312" s="149"/>
      <c r="KI312" s="149"/>
      <c r="KJ312" s="149"/>
      <c r="KK312" s="149"/>
      <c r="KL312" s="149"/>
      <c r="KM312" s="149"/>
      <c r="KN312" s="149"/>
      <c r="KO312" s="149"/>
      <c r="KP312" s="149"/>
      <c r="KQ312" s="149"/>
      <c r="KR312" s="149"/>
      <c r="KS312" s="149"/>
      <c r="KT312" s="149"/>
      <c r="KU312" s="149"/>
      <c r="KV312" s="149"/>
      <c r="KW312" s="149"/>
      <c r="KX312" s="149"/>
      <c r="KY312" s="149"/>
      <c r="KZ312" s="149"/>
      <c r="LA312" s="149"/>
      <c r="LB312" s="149"/>
      <c r="LC312" s="149"/>
      <c r="LD312" s="149"/>
      <c r="LE312" s="149"/>
      <c r="LF312" s="149"/>
      <c r="LG312" s="149"/>
      <c r="LH312" s="149"/>
      <c r="LI312" s="149"/>
      <c r="LJ312" s="149"/>
      <c r="LK312" s="149"/>
      <c r="LL312" s="149"/>
      <c r="LM312" s="149"/>
      <c r="LN312" s="149"/>
      <c r="LO312" s="149"/>
      <c r="LP312" s="149"/>
      <c r="LQ312" s="149"/>
      <c r="LR312" s="149"/>
      <c r="LS312" s="149"/>
      <c r="LT312" s="149"/>
      <c r="LU312" s="149"/>
      <c r="LV312" s="149"/>
      <c r="LW312" s="149"/>
      <c r="LX312" s="149"/>
      <c r="LY312" s="149"/>
      <c r="LZ312" s="149"/>
      <c r="MA312" s="149"/>
      <c r="MB312" s="149"/>
      <c r="MC312" s="149"/>
      <c r="MD312" s="149"/>
      <c r="ME312" s="149"/>
      <c r="MF312" s="149"/>
      <c r="MG312" s="149"/>
      <c r="MH312" s="149"/>
      <c r="MI312" s="149"/>
      <c r="MJ312" s="149"/>
      <c r="MK312" s="149"/>
      <c r="ML312" s="149"/>
      <c r="MM312" s="149"/>
      <c r="MN312" s="149"/>
      <c r="MO312" s="149"/>
      <c r="MP312" s="149"/>
      <c r="MQ312" s="149"/>
      <c r="MR312" s="149"/>
      <c r="MS312" s="149"/>
      <c r="MT312" s="149"/>
      <c r="MU312" s="149"/>
      <c r="MV312" s="149"/>
      <c r="MW312" s="149"/>
      <c r="MX312" s="149"/>
      <c r="MY312" s="149"/>
      <c r="MZ312" s="149"/>
      <c r="NA312" s="149"/>
      <c r="NB312" s="149"/>
      <c r="NC312" s="149"/>
      <c r="ND312" s="149"/>
      <c r="NE312" s="149"/>
      <c r="NF312" s="149"/>
      <c r="NG312" s="149"/>
      <c r="NH312" s="149"/>
      <c r="NI312" s="149"/>
      <c r="NJ312" s="149"/>
      <c r="NK312" s="149"/>
      <c r="NL312" s="149"/>
      <c r="NM312" s="149"/>
      <c r="NN312" s="149"/>
      <c r="NO312" s="149"/>
      <c r="NP312" s="149"/>
      <c r="NQ312" s="149"/>
      <c r="NR312" s="149"/>
      <c r="NS312" s="149"/>
      <c r="NT312" s="149"/>
      <c r="NU312" s="149"/>
      <c r="NV312" s="149"/>
      <c r="NW312" s="149"/>
      <c r="NX312" s="149"/>
      <c r="NY312" s="149"/>
      <c r="NZ312" s="149"/>
      <c r="OA312" s="149"/>
      <c r="OB312" s="149"/>
      <c r="OC312" s="149"/>
      <c r="OD312" s="149"/>
      <c r="OE312" s="149"/>
      <c r="OF312" s="149"/>
      <c r="OG312" s="149"/>
      <c r="OH312" s="149"/>
      <c r="OI312" s="149"/>
      <c r="OJ312" s="149"/>
      <c r="OK312" s="149"/>
      <c r="OL312" s="149"/>
      <c r="OM312" s="149"/>
      <c r="ON312" s="149"/>
      <c r="OO312" s="149"/>
      <c r="OP312" s="149"/>
      <c r="OQ312" s="149"/>
      <c r="OR312" s="149"/>
      <c r="OS312" s="149"/>
      <c r="OT312" s="149"/>
      <c r="OU312" s="149"/>
      <c r="OV312" s="149"/>
      <c r="OW312" s="149"/>
      <c r="OX312" s="149"/>
      <c r="OY312" s="149"/>
      <c r="OZ312" s="149"/>
      <c r="PA312" s="149"/>
      <c r="PB312" s="149"/>
      <c r="PC312" s="149"/>
      <c r="PD312" s="149"/>
      <c r="PE312" s="149"/>
      <c r="PF312" s="149"/>
      <c r="PG312" s="149"/>
      <c r="PH312" s="149"/>
      <c r="PI312" s="149"/>
      <c r="PJ312" s="149"/>
      <c r="PK312" s="149"/>
      <c r="PL312" s="149"/>
      <c r="PM312" s="149"/>
      <c r="PN312" s="149"/>
      <c r="PO312" s="149"/>
      <c r="PP312" s="149"/>
      <c r="PQ312" s="149"/>
      <c r="PR312" s="149"/>
      <c r="PS312" s="149"/>
      <c r="PT312" s="149"/>
      <c r="PU312" s="149"/>
      <c r="PV312" s="149"/>
      <c r="PW312" s="149"/>
      <c r="PX312" s="149"/>
      <c r="PY312" s="149"/>
      <c r="PZ312" s="149"/>
      <c r="QA312" s="149"/>
      <c r="QB312" s="149"/>
      <c r="QC312" s="149"/>
      <c r="QD312" s="149"/>
      <c r="QE312" s="149"/>
      <c r="QF312" s="149"/>
      <c r="QG312" s="149"/>
      <c r="QH312" s="149"/>
      <c r="QI312" s="149"/>
      <c r="QJ312" s="149"/>
      <c r="QK312" s="149"/>
      <c r="QL312" s="149"/>
      <c r="QM312" s="149"/>
      <c r="QN312" s="149"/>
      <c r="QO312" s="149"/>
      <c r="QP312" s="149"/>
      <c r="QQ312" s="149"/>
      <c r="QR312" s="149"/>
      <c r="QS312" s="149"/>
      <c r="QT312" s="149"/>
      <c r="QU312" s="149"/>
      <c r="QV312" s="149"/>
      <c r="QW312" s="149"/>
      <c r="QX312" s="149"/>
      <c r="QY312" s="149"/>
      <c r="QZ312" s="149"/>
      <c r="RA312" s="149"/>
      <c r="RB312" s="149"/>
      <c r="RC312" s="149"/>
      <c r="RD312" s="149"/>
      <c r="RE312" s="149"/>
      <c r="RF312" s="149"/>
      <c r="RG312" s="149"/>
      <c r="RH312" s="149"/>
      <c r="RI312" s="149"/>
      <c r="RJ312" s="149"/>
      <c r="RK312" s="149"/>
      <c r="RL312" s="149"/>
      <c r="RM312" s="149"/>
      <c r="RN312" s="149"/>
      <c r="RO312" s="149"/>
      <c r="RP312" s="149"/>
      <c r="RQ312" s="149"/>
      <c r="RR312" s="149"/>
      <c r="RS312" s="149"/>
      <c r="RT312" s="149"/>
      <c r="RU312" s="149"/>
      <c r="RV312" s="149"/>
      <c r="RW312" s="149"/>
      <c r="RX312" s="149"/>
      <c r="RY312" s="149"/>
      <c r="RZ312" s="149"/>
      <c r="SA312" s="149"/>
      <c r="SB312" s="149"/>
      <c r="SC312" s="149"/>
      <c r="SD312" s="149"/>
      <c r="SE312" s="149"/>
      <c r="SF312" s="149"/>
      <c r="SG312" s="149"/>
      <c r="SH312" s="149"/>
      <c r="SI312" s="149"/>
      <c r="SJ312" s="149"/>
      <c r="SK312" s="149"/>
      <c r="SL312" s="149"/>
      <c r="SM312" s="149"/>
      <c r="SN312" s="149"/>
      <c r="SO312" s="149"/>
      <c r="SP312" s="149"/>
      <c r="SQ312" s="149"/>
      <c r="SR312" s="149"/>
      <c r="SS312" s="149"/>
      <c r="ST312" s="149"/>
      <c r="SU312" s="149"/>
      <c r="SV312" s="149"/>
      <c r="SW312" s="149"/>
      <c r="SX312" s="149"/>
      <c r="SY312" s="149"/>
      <c r="SZ312" s="149"/>
      <c r="TA312" s="149"/>
      <c r="TB312" s="149"/>
      <c r="TC312" s="149"/>
      <c r="TD312" s="149"/>
      <c r="TE312" s="149"/>
      <c r="TF312" s="149"/>
      <c r="TG312" s="149"/>
      <c r="TH312" s="149"/>
      <c r="TI312" s="149"/>
      <c r="TJ312" s="149"/>
      <c r="TK312" s="149"/>
      <c r="TL312" s="149"/>
      <c r="TM312" s="149"/>
      <c r="TN312" s="149"/>
      <c r="TO312" s="149"/>
      <c r="TP312" s="149"/>
      <c r="TQ312" s="149"/>
      <c r="TR312" s="149"/>
      <c r="TS312" s="149"/>
      <c r="TT312" s="149"/>
      <c r="TU312" s="149"/>
      <c r="TV312" s="149"/>
      <c r="TW312" s="149"/>
      <c r="TX312" s="149"/>
      <c r="TY312" s="149"/>
      <c r="TZ312" s="149"/>
      <c r="UA312" s="149"/>
      <c r="UB312" s="149"/>
      <c r="UC312" s="149"/>
      <c r="UD312" s="149"/>
      <c r="UE312" s="149"/>
      <c r="UF312" s="149"/>
      <c r="UG312" s="149"/>
      <c r="UH312" s="149"/>
      <c r="UI312" s="149"/>
      <c r="UJ312" s="149"/>
      <c r="UK312" s="149"/>
      <c r="UL312" s="149"/>
      <c r="UM312" s="149"/>
      <c r="UN312" s="149"/>
      <c r="UO312" s="149"/>
      <c r="UP312" s="149"/>
      <c r="UQ312" s="149"/>
      <c r="UR312" s="149"/>
      <c r="US312" s="149"/>
      <c r="UT312" s="149"/>
      <c r="UU312" s="149"/>
      <c r="UV312" s="149"/>
      <c r="UW312" s="149"/>
      <c r="UX312" s="149"/>
      <c r="UY312" s="149"/>
      <c r="UZ312" s="149"/>
      <c r="VA312" s="149"/>
      <c r="VB312" s="149"/>
      <c r="VC312" s="149"/>
      <c r="VD312" s="149"/>
      <c r="VE312" s="149"/>
      <c r="VF312" s="149"/>
      <c r="VG312" s="149"/>
      <c r="VH312" s="149"/>
      <c r="VI312" s="149"/>
      <c r="VJ312" s="149"/>
      <c r="VK312" s="149"/>
      <c r="VL312" s="149"/>
      <c r="VM312" s="149"/>
      <c r="VN312" s="149"/>
      <c r="VO312" s="149"/>
      <c r="VP312" s="149"/>
      <c r="VQ312" s="149"/>
      <c r="VR312" s="149"/>
      <c r="VS312" s="149"/>
      <c r="VT312" s="149"/>
      <c r="VU312" s="149"/>
      <c r="VV312" s="149"/>
      <c r="VW312" s="149"/>
      <c r="VX312" s="149"/>
      <c r="VY312" s="149"/>
      <c r="VZ312" s="149"/>
      <c r="WA312" s="149"/>
      <c r="WB312" s="149"/>
      <c r="WC312" s="149"/>
      <c r="WD312" s="149"/>
      <c r="WE312" s="149"/>
      <c r="WF312" s="149"/>
      <c r="WG312" s="149"/>
      <c r="WH312" s="149"/>
      <c r="WI312" s="149"/>
      <c r="WJ312" s="149"/>
      <c r="WK312" s="149"/>
      <c r="WL312" s="149"/>
      <c r="WM312" s="149"/>
      <c r="WN312" s="149"/>
      <c r="WO312" s="149"/>
      <c r="WP312" s="149"/>
      <c r="WQ312" s="149"/>
      <c r="WR312" s="149"/>
      <c r="WS312" s="149"/>
      <c r="WT312" s="149"/>
      <c r="WU312" s="149"/>
      <c r="WV312" s="149"/>
      <c r="WW312" s="149"/>
      <c r="WX312" s="149"/>
      <c r="WY312" s="149"/>
      <c r="WZ312" s="149"/>
      <c r="XA312" s="149"/>
      <c r="XB312" s="149"/>
      <c r="XC312" s="149"/>
      <c r="XD312" s="149"/>
      <c r="XE312" s="149"/>
      <c r="XF312" s="149"/>
      <c r="XG312" s="149"/>
      <c r="XH312" s="149"/>
      <c r="XI312" s="149"/>
      <c r="XJ312" s="149"/>
      <c r="XK312" s="149"/>
      <c r="XL312" s="149"/>
      <c r="XM312" s="149"/>
      <c r="XN312" s="149"/>
      <c r="XO312" s="149"/>
      <c r="XP312" s="149"/>
      <c r="XQ312" s="149"/>
      <c r="XR312" s="149"/>
      <c r="XS312" s="149"/>
      <c r="XT312" s="149"/>
      <c r="XU312" s="149"/>
      <c r="XV312" s="149"/>
      <c r="XW312" s="149"/>
      <c r="XX312" s="149"/>
      <c r="XY312" s="149"/>
      <c r="XZ312" s="149"/>
      <c r="YA312" s="149"/>
      <c r="YB312" s="149"/>
      <c r="YC312" s="149"/>
      <c r="YD312" s="149"/>
      <c r="YE312" s="149"/>
      <c r="YF312" s="149"/>
      <c r="YG312" s="149"/>
      <c r="YH312" s="149"/>
      <c r="YI312" s="149"/>
      <c r="YJ312" s="149"/>
      <c r="YK312" s="149"/>
      <c r="YL312" s="149"/>
      <c r="YM312" s="149"/>
      <c r="YN312" s="149"/>
      <c r="YO312" s="149"/>
      <c r="YP312" s="149"/>
      <c r="YQ312" s="149"/>
      <c r="YR312" s="149"/>
      <c r="YS312" s="149"/>
      <c r="YT312" s="149"/>
      <c r="YU312" s="149"/>
      <c r="YV312" s="149"/>
      <c r="YW312" s="149"/>
      <c r="YX312" s="149"/>
      <c r="YY312" s="149"/>
      <c r="YZ312" s="149"/>
      <c r="ZA312" s="149"/>
      <c r="ZB312" s="149"/>
      <c r="ZC312" s="149"/>
      <c r="ZD312" s="149"/>
      <c r="ZE312" s="149"/>
      <c r="ZF312" s="149"/>
      <c r="ZG312" s="149"/>
      <c r="ZH312" s="149"/>
      <c r="ZI312" s="149"/>
      <c r="ZJ312" s="149"/>
      <c r="ZK312" s="149"/>
      <c r="ZL312" s="149"/>
      <c r="ZM312" s="149"/>
      <c r="ZN312" s="149"/>
      <c r="ZO312" s="149"/>
      <c r="ZP312" s="149"/>
      <c r="ZQ312" s="149"/>
      <c r="ZR312" s="149"/>
      <c r="ZS312" s="149"/>
      <c r="ZT312" s="149"/>
      <c r="ZU312" s="149"/>
      <c r="ZV312" s="149"/>
      <c r="ZW312" s="149"/>
      <c r="ZX312" s="149"/>
      <c r="ZY312" s="149"/>
      <c r="ZZ312" s="149"/>
      <c r="AAA312" s="149"/>
      <c r="AAB312" s="149"/>
      <c r="AAC312" s="149"/>
      <c r="AAD312" s="149"/>
      <c r="AAE312" s="149"/>
      <c r="AAF312" s="149"/>
      <c r="AAG312" s="149"/>
      <c r="AAH312" s="149"/>
      <c r="AAI312" s="149"/>
      <c r="AAJ312" s="149"/>
      <c r="AAK312" s="149"/>
      <c r="AAL312" s="149"/>
      <c r="AAM312" s="149"/>
      <c r="AAN312" s="149"/>
      <c r="AAO312" s="149"/>
      <c r="AAP312" s="149"/>
      <c r="AAQ312" s="149"/>
      <c r="AAR312" s="149"/>
      <c r="AAS312" s="149"/>
      <c r="AAT312" s="149"/>
      <c r="AAU312" s="149"/>
      <c r="AAV312" s="149"/>
      <c r="AAW312" s="149"/>
      <c r="AAX312" s="149"/>
      <c r="AAY312" s="149"/>
      <c r="AAZ312" s="149"/>
      <c r="ABA312" s="149"/>
      <c r="ABB312" s="149"/>
      <c r="ABC312" s="149"/>
      <c r="ABD312" s="149"/>
      <c r="ABE312" s="149"/>
      <c r="ABF312" s="149"/>
      <c r="ABG312" s="149"/>
      <c r="ABH312" s="149"/>
      <c r="ABI312" s="149"/>
      <c r="ABJ312" s="149"/>
      <c r="ABK312" s="149"/>
      <c r="ABL312" s="149"/>
      <c r="ABM312" s="149"/>
      <c r="ABN312" s="149"/>
      <c r="ABO312" s="149"/>
      <c r="ABP312" s="149"/>
      <c r="ABQ312" s="149"/>
      <c r="ABR312" s="149"/>
      <c r="ABS312" s="149"/>
      <c r="ABT312" s="149"/>
      <c r="ABU312" s="149"/>
      <c r="ABV312" s="149"/>
      <c r="ABW312" s="149"/>
      <c r="ABX312" s="149"/>
      <c r="ABY312" s="149"/>
      <c r="ABZ312" s="149"/>
      <c r="ACA312" s="149"/>
      <c r="ACB312" s="149"/>
      <c r="ACC312" s="149"/>
      <c r="ACD312" s="149"/>
      <c r="ACE312" s="149"/>
      <c r="ACF312" s="149"/>
      <c r="ACG312" s="149"/>
      <c r="ACH312" s="149"/>
      <c r="ACI312" s="149"/>
      <c r="ACJ312" s="149"/>
      <c r="ACK312" s="149"/>
      <c r="ACL312" s="149"/>
      <c r="ACM312" s="149"/>
      <c r="ACN312" s="149"/>
      <c r="ACO312" s="149"/>
      <c r="ACP312" s="149"/>
      <c r="ACQ312" s="149"/>
      <c r="ACR312" s="149"/>
      <c r="ACS312" s="149"/>
      <c r="ACT312" s="149"/>
      <c r="ACU312" s="149"/>
      <c r="ACV312" s="149"/>
      <c r="ACW312" s="149"/>
      <c r="ACX312" s="149"/>
      <c r="ACY312" s="149"/>
      <c r="ACZ312" s="149"/>
      <c r="ADA312" s="149"/>
      <c r="ADB312" s="150"/>
      <c r="ADC312" s="150"/>
      <c r="ADD312" s="150"/>
      <c r="ADE312" s="150"/>
      <c r="ADF312" s="150"/>
    </row>
    <row r="313" spans="1:786" s="106" customFormat="1" ht="36" x14ac:dyDescent="0.3">
      <c r="A313" s="60">
        <v>3</v>
      </c>
      <c r="B313" s="69" t="s">
        <v>866</v>
      </c>
      <c r="C313" s="46" t="s">
        <v>66</v>
      </c>
      <c r="D313" s="47"/>
      <c r="E313" s="47"/>
      <c r="F313" s="47">
        <v>12</v>
      </c>
      <c r="G313" s="104"/>
      <c r="H313" s="47">
        <v>1</v>
      </c>
      <c r="I313" s="47" t="s">
        <v>45</v>
      </c>
      <c r="J313" s="47" t="s">
        <v>51</v>
      </c>
      <c r="K313" s="120">
        <v>125</v>
      </c>
      <c r="L313" s="50">
        <v>1965</v>
      </c>
      <c r="M313" s="51">
        <v>23830</v>
      </c>
      <c r="N313" s="52"/>
      <c r="O313" s="53">
        <v>0.7</v>
      </c>
      <c r="P313" s="53"/>
      <c r="Q313" s="54" t="s">
        <v>415</v>
      </c>
      <c r="R313" s="55" t="s">
        <v>867</v>
      </c>
      <c r="S313" s="56" t="s">
        <v>323</v>
      </c>
      <c r="T313" s="57" t="str">
        <f t="shared" si="68"/>
        <v>Coal</v>
      </c>
      <c r="U313" s="130"/>
      <c r="V313" s="130"/>
      <c r="W313" s="130"/>
      <c r="X313" s="130"/>
      <c r="Y313" s="130"/>
      <c r="Z313" s="130"/>
      <c r="AA313" s="130"/>
      <c r="AB313" s="131"/>
      <c r="AC313" s="58">
        <f t="shared" si="61"/>
        <v>0</v>
      </c>
      <c r="AD313" s="58">
        <f t="shared" si="62"/>
        <v>1.7948717948717947E-2</v>
      </c>
      <c r="AE313" s="58">
        <f t="shared" si="63"/>
        <v>0</v>
      </c>
      <c r="AF313" s="58">
        <f t="shared" si="64"/>
        <v>1.7948717948717947E-2</v>
      </c>
      <c r="AG313" s="59"/>
      <c r="AH313" s="59">
        <f t="shared" si="65"/>
        <v>0</v>
      </c>
      <c r="AI313" s="59">
        <f t="shared" si="66"/>
        <v>0</v>
      </c>
      <c r="AJ313" s="59">
        <f t="shared" si="67"/>
        <v>1.7948717948717947E-2</v>
      </c>
      <c r="AK313" s="132"/>
      <c r="AL313" s="132"/>
      <c r="AM313" s="132"/>
      <c r="AN313" s="132"/>
      <c r="AO313" s="132"/>
      <c r="AP313" s="132"/>
      <c r="AQ313" s="132"/>
      <c r="AR313" s="132"/>
      <c r="AS313" s="132"/>
      <c r="AT313" s="132"/>
      <c r="AU313" s="132"/>
      <c r="AV313" s="132"/>
      <c r="AW313" s="132"/>
      <c r="AX313" s="132"/>
      <c r="AY313" s="132"/>
      <c r="AZ313" s="132"/>
      <c r="BA313" s="132"/>
      <c r="BB313" s="132"/>
      <c r="BC313" s="132"/>
      <c r="BD313" s="132"/>
      <c r="BE313" s="132"/>
      <c r="BF313" s="132"/>
      <c r="BG313" s="132"/>
      <c r="BH313" s="132"/>
      <c r="BI313" s="132"/>
      <c r="BJ313" s="132"/>
      <c r="BK313" s="132"/>
      <c r="BL313" s="132"/>
      <c r="BM313" s="132"/>
      <c r="BN313" s="132"/>
      <c r="BO313" s="132"/>
      <c r="BP313" s="132"/>
      <c r="BQ313" s="132"/>
      <c r="BR313" s="132"/>
      <c r="BS313" s="132"/>
      <c r="BT313" s="132"/>
      <c r="BU313" s="132"/>
      <c r="BV313" s="132"/>
      <c r="BW313" s="132"/>
      <c r="BX313" s="132"/>
      <c r="BY313" s="132"/>
      <c r="BZ313" s="132"/>
      <c r="CA313" s="132"/>
      <c r="CB313" s="132"/>
      <c r="CC313" s="132"/>
      <c r="CD313" s="132"/>
      <c r="CE313" s="132"/>
      <c r="CF313" s="132"/>
      <c r="CG313" s="132"/>
      <c r="CH313" s="132"/>
      <c r="CI313" s="132"/>
      <c r="CJ313" s="132"/>
      <c r="CK313" s="132"/>
      <c r="CL313" s="132"/>
      <c r="CM313" s="132"/>
      <c r="CN313" s="132"/>
      <c r="CO313" s="132"/>
      <c r="CP313" s="132"/>
      <c r="CQ313" s="132"/>
      <c r="CR313" s="132"/>
      <c r="CS313" s="132"/>
      <c r="CT313" s="132"/>
      <c r="CU313" s="132"/>
      <c r="CV313" s="132"/>
      <c r="CW313" s="132"/>
      <c r="CX313" s="132"/>
      <c r="CY313" s="132"/>
      <c r="CZ313" s="132"/>
      <c r="DA313" s="132"/>
      <c r="DB313" s="132"/>
      <c r="DC313" s="132"/>
      <c r="DD313" s="132"/>
      <c r="DE313" s="132"/>
      <c r="DF313" s="132"/>
      <c r="DG313" s="132"/>
      <c r="DH313" s="132"/>
      <c r="DI313" s="132"/>
      <c r="DJ313" s="132"/>
      <c r="DK313" s="132"/>
      <c r="DL313" s="132"/>
      <c r="DM313" s="132"/>
      <c r="DN313" s="132"/>
      <c r="DO313" s="132"/>
      <c r="DP313" s="132"/>
      <c r="DQ313" s="132"/>
      <c r="DR313" s="132"/>
      <c r="DS313" s="132"/>
      <c r="DT313" s="132"/>
      <c r="DU313" s="132"/>
      <c r="DV313" s="132"/>
      <c r="DW313" s="132"/>
      <c r="DX313" s="132"/>
      <c r="DY313" s="132"/>
      <c r="DZ313" s="132"/>
      <c r="EA313" s="132"/>
      <c r="EB313" s="132"/>
      <c r="EC313" s="132"/>
      <c r="ED313" s="132"/>
      <c r="EE313" s="132"/>
      <c r="EF313" s="132"/>
      <c r="EG313" s="132"/>
      <c r="EH313" s="132"/>
      <c r="EI313" s="132"/>
      <c r="EJ313" s="132"/>
      <c r="EK313" s="132"/>
      <c r="EL313" s="132"/>
      <c r="EM313" s="132"/>
      <c r="EN313" s="132"/>
      <c r="EO313" s="132"/>
      <c r="EP313" s="132"/>
      <c r="EQ313" s="132"/>
      <c r="ER313" s="132"/>
      <c r="ES313" s="132"/>
      <c r="ET313" s="132"/>
      <c r="EU313" s="132"/>
      <c r="EV313" s="132"/>
      <c r="EW313" s="132"/>
      <c r="EX313" s="132"/>
      <c r="EY313" s="132"/>
      <c r="EZ313" s="132"/>
      <c r="FA313" s="132"/>
      <c r="FB313" s="132"/>
      <c r="FC313" s="132"/>
      <c r="FD313" s="132"/>
      <c r="FE313" s="132"/>
      <c r="FF313" s="132"/>
      <c r="FG313" s="132"/>
      <c r="FH313" s="132"/>
      <c r="FI313" s="132"/>
      <c r="FJ313" s="132"/>
      <c r="FK313" s="132"/>
      <c r="FL313" s="132"/>
      <c r="FM313" s="132"/>
      <c r="FN313" s="132"/>
      <c r="FO313" s="132"/>
      <c r="FP313" s="132"/>
      <c r="FQ313" s="132"/>
      <c r="FR313" s="132"/>
      <c r="FS313" s="132"/>
      <c r="FT313" s="132"/>
      <c r="FU313" s="132"/>
      <c r="FV313" s="132"/>
      <c r="FW313" s="132"/>
      <c r="FX313" s="132"/>
      <c r="FY313" s="132"/>
      <c r="FZ313" s="132"/>
      <c r="GA313" s="132"/>
      <c r="GB313" s="132"/>
      <c r="GC313" s="132"/>
      <c r="GD313" s="132"/>
      <c r="GE313" s="132"/>
      <c r="GF313" s="132"/>
      <c r="GG313" s="132"/>
      <c r="GH313" s="132"/>
      <c r="GI313" s="132"/>
      <c r="GJ313" s="132"/>
      <c r="GK313" s="132"/>
      <c r="GL313" s="132"/>
      <c r="GM313" s="132"/>
      <c r="GN313" s="132"/>
      <c r="GO313" s="132"/>
      <c r="GP313" s="132"/>
      <c r="GQ313" s="132"/>
      <c r="GR313" s="132"/>
      <c r="GS313" s="132"/>
      <c r="GT313" s="132"/>
      <c r="GU313" s="132"/>
      <c r="GV313" s="132"/>
      <c r="GW313" s="132"/>
      <c r="GX313" s="132"/>
      <c r="GY313" s="132"/>
      <c r="GZ313" s="132"/>
      <c r="HA313" s="132"/>
      <c r="HB313" s="132"/>
      <c r="HC313" s="132"/>
      <c r="HD313" s="132"/>
      <c r="HE313" s="132"/>
      <c r="HF313" s="132"/>
      <c r="HG313" s="132"/>
      <c r="HH313" s="132"/>
      <c r="HI313" s="132"/>
      <c r="HJ313" s="132"/>
      <c r="HK313" s="132"/>
      <c r="HL313" s="132"/>
      <c r="HM313" s="132"/>
      <c r="HN313" s="132"/>
      <c r="HO313" s="132"/>
      <c r="HP313" s="132"/>
      <c r="HQ313" s="132"/>
      <c r="HR313" s="132"/>
      <c r="HS313" s="132"/>
      <c r="HT313" s="132"/>
      <c r="HU313" s="132"/>
      <c r="HV313" s="132"/>
      <c r="HW313" s="132"/>
      <c r="HX313" s="132"/>
      <c r="HY313" s="132"/>
      <c r="HZ313" s="132"/>
      <c r="IA313" s="132"/>
      <c r="IB313" s="132"/>
      <c r="IC313" s="132"/>
      <c r="ID313" s="132"/>
      <c r="IE313" s="132"/>
      <c r="IF313" s="132"/>
      <c r="IG313" s="132"/>
      <c r="IH313" s="132"/>
      <c r="II313" s="132"/>
      <c r="IJ313" s="132"/>
      <c r="IK313" s="132"/>
      <c r="IL313" s="132"/>
      <c r="IM313" s="132"/>
      <c r="IN313" s="132"/>
      <c r="IO313" s="132"/>
      <c r="IP313" s="132"/>
      <c r="IQ313" s="132"/>
      <c r="IR313" s="132"/>
      <c r="IS313" s="132"/>
      <c r="IT313" s="132"/>
      <c r="IU313" s="132"/>
      <c r="IV313" s="132"/>
      <c r="IW313" s="132"/>
      <c r="IX313" s="132"/>
      <c r="IY313" s="132"/>
      <c r="IZ313" s="132"/>
      <c r="JA313" s="132"/>
      <c r="JB313" s="132"/>
      <c r="JC313" s="132"/>
      <c r="JD313" s="132"/>
      <c r="JE313" s="132"/>
      <c r="JF313" s="132"/>
      <c r="JG313" s="132"/>
      <c r="JH313" s="132"/>
      <c r="JI313" s="132"/>
      <c r="JJ313" s="132"/>
      <c r="JK313" s="132"/>
      <c r="JL313" s="132"/>
      <c r="JM313" s="132"/>
      <c r="JN313" s="132"/>
      <c r="JO313" s="132"/>
      <c r="JP313" s="132"/>
      <c r="JQ313" s="132"/>
      <c r="JR313" s="132"/>
      <c r="JS313" s="132"/>
      <c r="JT313" s="132"/>
      <c r="JU313" s="132"/>
      <c r="JV313" s="132"/>
      <c r="JW313" s="132"/>
      <c r="JX313" s="132"/>
      <c r="JY313" s="132"/>
      <c r="JZ313" s="132"/>
      <c r="KA313" s="132"/>
      <c r="KB313" s="132"/>
      <c r="KC313" s="132"/>
      <c r="KD313" s="132"/>
      <c r="KE313" s="132"/>
      <c r="KF313" s="132"/>
      <c r="KG313" s="132"/>
      <c r="KH313" s="132"/>
      <c r="KI313" s="132"/>
      <c r="KJ313" s="132"/>
      <c r="KK313" s="132"/>
      <c r="KL313" s="132"/>
      <c r="KM313" s="132"/>
      <c r="KN313" s="132"/>
      <c r="KO313" s="132"/>
      <c r="KP313" s="132"/>
      <c r="KQ313" s="132"/>
      <c r="KR313" s="132"/>
      <c r="KS313" s="132"/>
      <c r="KT313" s="132"/>
      <c r="KU313" s="132"/>
      <c r="KV313" s="132"/>
      <c r="KW313" s="132"/>
      <c r="KX313" s="132"/>
      <c r="KY313" s="132"/>
      <c r="KZ313" s="132"/>
      <c r="LA313" s="132"/>
      <c r="LB313" s="132"/>
      <c r="LC313" s="132"/>
      <c r="LD313" s="132"/>
      <c r="LE313" s="132"/>
      <c r="LF313" s="132"/>
      <c r="LG313" s="132"/>
      <c r="LH313" s="132"/>
      <c r="LI313" s="132"/>
      <c r="LJ313" s="132"/>
      <c r="LK313" s="132"/>
      <c r="LL313" s="132"/>
      <c r="LM313" s="132"/>
      <c r="LN313" s="132"/>
      <c r="LO313" s="132"/>
      <c r="LP313" s="132"/>
      <c r="LQ313" s="132"/>
      <c r="LR313" s="132"/>
      <c r="LS313" s="132"/>
      <c r="LT313" s="132"/>
      <c r="LU313" s="132"/>
      <c r="LV313" s="132"/>
      <c r="LW313" s="132"/>
      <c r="LX313" s="132"/>
      <c r="LY313" s="132"/>
      <c r="LZ313" s="132"/>
      <c r="MA313" s="132"/>
      <c r="MB313" s="132"/>
      <c r="MC313" s="132"/>
      <c r="MD313" s="132"/>
      <c r="ME313" s="132"/>
      <c r="MF313" s="132"/>
      <c r="MG313" s="132"/>
      <c r="MH313" s="132"/>
      <c r="MI313" s="132"/>
      <c r="MJ313" s="132"/>
      <c r="MK313" s="132"/>
      <c r="ML313" s="132"/>
      <c r="MM313" s="132"/>
      <c r="MN313" s="132"/>
      <c r="MO313" s="132"/>
      <c r="MP313" s="132"/>
      <c r="MQ313" s="132"/>
      <c r="MR313" s="132"/>
      <c r="MS313" s="132"/>
      <c r="MT313" s="132"/>
      <c r="MU313" s="132"/>
      <c r="MV313" s="132"/>
      <c r="MW313" s="132"/>
      <c r="MX313" s="132"/>
      <c r="MY313" s="132"/>
      <c r="MZ313" s="132"/>
      <c r="NA313" s="132"/>
      <c r="NB313" s="132"/>
      <c r="NC313" s="132"/>
      <c r="ND313" s="132"/>
      <c r="NE313" s="132"/>
      <c r="NF313" s="132"/>
      <c r="NG313" s="132"/>
      <c r="NH313" s="132"/>
      <c r="NI313" s="132"/>
      <c r="NJ313" s="132"/>
      <c r="NK313" s="132"/>
      <c r="NL313" s="132"/>
      <c r="NM313" s="132"/>
      <c r="NN313" s="132"/>
      <c r="NO313" s="132"/>
      <c r="NP313" s="132"/>
      <c r="NQ313" s="132"/>
      <c r="NR313" s="132"/>
      <c r="NS313" s="132"/>
      <c r="NT313" s="132"/>
      <c r="NU313" s="132"/>
      <c r="NV313" s="132"/>
      <c r="NW313" s="132"/>
      <c r="NX313" s="132"/>
      <c r="NY313" s="132"/>
      <c r="NZ313" s="132"/>
      <c r="OA313" s="132"/>
      <c r="OB313" s="132"/>
      <c r="OC313" s="132"/>
      <c r="OD313" s="132"/>
      <c r="OE313" s="132"/>
      <c r="OF313" s="132"/>
      <c r="OG313" s="132"/>
      <c r="OH313" s="132"/>
      <c r="OI313" s="132"/>
      <c r="OJ313" s="132"/>
      <c r="OK313" s="132"/>
      <c r="OL313" s="132"/>
      <c r="OM313" s="132"/>
      <c r="ON313" s="132"/>
      <c r="OO313" s="132"/>
      <c r="OP313" s="132"/>
      <c r="OQ313" s="132"/>
      <c r="OR313" s="132"/>
      <c r="OS313" s="132"/>
      <c r="OT313" s="132"/>
      <c r="OU313" s="132"/>
      <c r="OV313" s="132"/>
      <c r="OW313" s="132"/>
      <c r="OX313" s="132"/>
      <c r="OY313" s="132"/>
      <c r="OZ313" s="132"/>
      <c r="PA313" s="132"/>
      <c r="PB313" s="132"/>
      <c r="PC313" s="132"/>
      <c r="PD313" s="132"/>
      <c r="PE313" s="132"/>
      <c r="PF313" s="132"/>
      <c r="PG313" s="132"/>
      <c r="PH313" s="132"/>
      <c r="PI313" s="132"/>
      <c r="PJ313" s="132"/>
      <c r="PK313" s="132"/>
      <c r="PL313" s="132"/>
      <c r="PM313" s="132"/>
      <c r="PN313" s="132"/>
      <c r="PO313" s="132"/>
      <c r="PP313" s="132"/>
      <c r="PQ313" s="132"/>
      <c r="PR313" s="132"/>
      <c r="PS313" s="132"/>
      <c r="PT313" s="132"/>
      <c r="PU313" s="132"/>
      <c r="PV313" s="132"/>
      <c r="PW313" s="132"/>
      <c r="PX313" s="132"/>
      <c r="PY313" s="132"/>
      <c r="PZ313" s="132"/>
      <c r="QA313" s="132"/>
      <c r="QB313" s="132"/>
      <c r="QC313" s="132"/>
      <c r="QD313" s="132"/>
      <c r="QE313" s="132"/>
      <c r="QF313" s="132"/>
      <c r="QG313" s="132"/>
      <c r="QH313" s="132"/>
      <c r="QI313" s="132"/>
      <c r="QJ313" s="132"/>
      <c r="QK313" s="132"/>
      <c r="QL313" s="132"/>
      <c r="QM313" s="132"/>
      <c r="QN313" s="132"/>
      <c r="QO313" s="132"/>
      <c r="QP313" s="132"/>
      <c r="QQ313" s="132"/>
      <c r="QR313" s="132"/>
      <c r="QS313" s="132"/>
      <c r="QT313" s="132"/>
      <c r="QU313" s="132"/>
      <c r="QV313" s="132"/>
      <c r="QW313" s="132"/>
      <c r="QX313" s="132"/>
      <c r="QY313" s="132"/>
      <c r="QZ313" s="132"/>
      <c r="RA313" s="132"/>
      <c r="RB313" s="132"/>
      <c r="RC313" s="132"/>
      <c r="RD313" s="132"/>
      <c r="RE313" s="132"/>
      <c r="RF313" s="132"/>
      <c r="RG313" s="132"/>
      <c r="RH313" s="132"/>
      <c r="RI313" s="132"/>
      <c r="RJ313" s="132"/>
      <c r="RK313" s="132"/>
      <c r="RL313" s="132"/>
      <c r="RM313" s="132"/>
      <c r="RN313" s="132"/>
      <c r="RO313" s="132"/>
      <c r="RP313" s="132"/>
      <c r="RQ313" s="132"/>
      <c r="RR313" s="132"/>
      <c r="RS313" s="132"/>
      <c r="RT313" s="132"/>
      <c r="RU313" s="132"/>
      <c r="RV313" s="132"/>
      <c r="RW313" s="132"/>
      <c r="RX313" s="132"/>
      <c r="RY313" s="132"/>
      <c r="RZ313" s="132"/>
      <c r="SA313" s="132"/>
      <c r="SB313" s="132"/>
      <c r="SC313" s="132"/>
      <c r="SD313" s="132"/>
      <c r="SE313" s="132"/>
      <c r="SF313" s="132"/>
      <c r="SG313" s="132"/>
      <c r="SH313" s="132"/>
      <c r="SI313" s="132"/>
      <c r="SJ313" s="132"/>
      <c r="SK313" s="132"/>
      <c r="SL313" s="132"/>
      <c r="SM313" s="132"/>
      <c r="SN313" s="132"/>
      <c r="SO313" s="132"/>
      <c r="SP313" s="132"/>
      <c r="SQ313" s="132"/>
      <c r="SR313" s="132"/>
      <c r="SS313" s="132"/>
      <c r="ST313" s="132"/>
      <c r="SU313" s="132"/>
      <c r="SV313" s="132"/>
      <c r="SW313" s="132"/>
      <c r="SX313" s="132"/>
      <c r="SY313" s="132"/>
      <c r="SZ313" s="132"/>
      <c r="TA313" s="132"/>
      <c r="TB313" s="132"/>
      <c r="TC313" s="132"/>
      <c r="TD313" s="132"/>
      <c r="TE313" s="132"/>
      <c r="TF313" s="132"/>
      <c r="TG313" s="132"/>
      <c r="TH313" s="132"/>
      <c r="TI313" s="132"/>
      <c r="TJ313" s="132"/>
      <c r="TK313" s="132"/>
      <c r="TL313" s="132"/>
      <c r="TM313" s="132"/>
      <c r="TN313" s="132"/>
      <c r="TO313" s="132"/>
      <c r="TP313" s="132"/>
      <c r="TQ313" s="132"/>
      <c r="TR313" s="132"/>
      <c r="TS313" s="132"/>
      <c r="TT313" s="132"/>
      <c r="TU313" s="132"/>
      <c r="TV313" s="132"/>
      <c r="TW313" s="132"/>
      <c r="TX313" s="132"/>
      <c r="TY313" s="132"/>
      <c r="TZ313" s="132"/>
      <c r="UA313" s="132"/>
      <c r="UB313" s="132"/>
      <c r="UC313" s="132"/>
      <c r="UD313" s="132"/>
      <c r="UE313" s="132"/>
      <c r="UF313" s="132"/>
      <c r="UG313" s="132"/>
      <c r="UH313" s="132"/>
      <c r="UI313" s="132"/>
      <c r="UJ313" s="132"/>
      <c r="UK313" s="132"/>
      <c r="UL313" s="132"/>
      <c r="UM313" s="132"/>
      <c r="UN313" s="132"/>
      <c r="UO313" s="132"/>
      <c r="UP313" s="132"/>
      <c r="UQ313" s="132"/>
      <c r="UR313" s="132"/>
      <c r="US313" s="132"/>
      <c r="UT313" s="132"/>
      <c r="UU313" s="132"/>
      <c r="UV313" s="132"/>
      <c r="UW313" s="132"/>
      <c r="UX313" s="132"/>
      <c r="UY313" s="132"/>
      <c r="UZ313" s="132"/>
      <c r="VA313" s="132"/>
      <c r="VB313" s="132"/>
      <c r="VC313" s="132"/>
      <c r="VD313" s="132"/>
      <c r="VE313" s="132"/>
      <c r="VF313" s="132"/>
      <c r="VG313" s="132"/>
      <c r="VH313" s="132"/>
      <c r="VI313" s="132"/>
      <c r="VJ313" s="132"/>
      <c r="VK313" s="132"/>
      <c r="VL313" s="132"/>
      <c r="VM313" s="132"/>
      <c r="VN313" s="132"/>
      <c r="VO313" s="132"/>
      <c r="VP313" s="132"/>
      <c r="VQ313" s="132"/>
      <c r="VR313" s="132"/>
      <c r="VS313" s="132"/>
      <c r="VT313" s="132"/>
      <c r="VU313" s="132"/>
      <c r="VV313" s="132"/>
      <c r="VW313" s="132"/>
      <c r="VX313" s="132"/>
      <c r="VY313" s="132"/>
      <c r="VZ313" s="132"/>
      <c r="WA313" s="132"/>
      <c r="WB313" s="132"/>
      <c r="WC313" s="132"/>
      <c r="WD313" s="132"/>
      <c r="WE313" s="132"/>
      <c r="WF313" s="132"/>
      <c r="WG313" s="132"/>
      <c r="WH313" s="132"/>
      <c r="WI313" s="132"/>
      <c r="WJ313" s="132"/>
      <c r="WK313" s="132"/>
      <c r="WL313" s="132"/>
      <c r="WM313" s="132"/>
      <c r="WN313" s="132"/>
      <c r="WO313" s="132"/>
      <c r="WP313" s="132"/>
      <c r="WQ313" s="132"/>
      <c r="WR313" s="132"/>
      <c r="WS313" s="132"/>
      <c r="WT313" s="132"/>
      <c r="WU313" s="132"/>
      <c r="WV313" s="132"/>
      <c r="WW313" s="132"/>
      <c r="WX313" s="132"/>
      <c r="WY313" s="132"/>
      <c r="WZ313" s="132"/>
      <c r="XA313" s="132"/>
      <c r="XB313" s="132"/>
      <c r="XC313" s="132"/>
      <c r="XD313" s="132"/>
      <c r="XE313" s="132"/>
      <c r="XF313" s="132"/>
      <c r="XG313" s="132"/>
      <c r="XH313" s="132"/>
      <c r="XI313" s="132"/>
      <c r="XJ313" s="132"/>
      <c r="XK313" s="132"/>
      <c r="XL313" s="132"/>
      <c r="XM313" s="132"/>
      <c r="XN313" s="132"/>
      <c r="XO313" s="132"/>
      <c r="XP313" s="132"/>
      <c r="XQ313" s="132"/>
      <c r="XR313" s="132"/>
      <c r="XS313" s="132"/>
      <c r="XT313" s="132"/>
      <c r="XU313" s="132"/>
      <c r="XV313" s="132"/>
      <c r="XW313" s="132"/>
      <c r="XX313" s="132"/>
      <c r="XY313" s="132"/>
      <c r="XZ313" s="132"/>
      <c r="YA313" s="132"/>
      <c r="YB313" s="132"/>
      <c r="YC313" s="132"/>
      <c r="YD313" s="132"/>
      <c r="YE313" s="132"/>
      <c r="YF313" s="132"/>
      <c r="YG313" s="132"/>
      <c r="YH313" s="132"/>
      <c r="YI313" s="132"/>
      <c r="YJ313" s="132"/>
      <c r="YK313" s="132"/>
      <c r="YL313" s="132"/>
      <c r="YM313" s="132"/>
      <c r="YN313" s="132"/>
      <c r="YO313" s="132"/>
      <c r="YP313" s="132"/>
      <c r="YQ313" s="132"/>
      <c r="YR313" s="132"/>
      <c r="YS313" s="132"/>
      <c r="YT313" s="132"/>
      <c r="YU313" s="132"/>
      <c r="YV313" s="132"/>
      <c r="YW313" s="132"/>
      <c r="YX313" s="132"/>
      <c r="YY313" s="132"/>
      <c r="YZ313" s="132"/>
      <c r="ZA313" s="132"/>
      <c r="ZB313" s="132"/>
      <c r="ZC313" s="132"/>
      <c r="ZD313" s="132"/>
      <c r="ZE313" s="132"/>
      <c r="ZF313" s="132"/>
      <c r="ZG313" s="132"/>
      <c r="ZH313" s="132"/>
      <c r="ZI313" s="132"/>
      <c r="ZJ313" s="132"/>
      <c r="ZK313" s="132"/>
      <c r="ZL313" s="132"/>
      <c r="ZM313" s="132"/>
      <c r="ZN313" s="132"/>
      <c r="ZO313" s="132"/>
      <c r="ZP313" s="132"/>
      <c r="ZQ313" s="132"/>
      <c r="ZR313" s="132"/>
      <c r="ZS313" s="132"/>
      <c r="ZT313" s="132"/>
      <c r="ZU313" s="132"/>
      <c r="ZV313" s="132"/>
      <c r="ZW313" s="132"/>
      <c r="ZX313" s="132"/>
      <c r="ZY313" s="132"/>
      <c r="ZZ313" s="132"/>
      <c r="AAA313" s="132"/>
      <c r="AAB313" s="132"/>
      <c r="AAC313" s="132"/>
      <c r="AAD313" s="132"/>
      <c r="AAE313" s="132"/>
      <c r="AAF313" s="132"/>
      <c r="AAG313" s="132"/>
      <c r="AAH313" s="132"/>
      <c r="AAI313" s="132"/>
      <c r="AAJ313" s="132"/>
      <c r="AAK313" s="132"/>
      <c r="AAL313" s="132"/>
      <c r="AAM313" s="132"/>
      <c r="AAN313" s="132"/>
      <c r="AAO313" s="132"/>
      <c r="AAP313" s="132"/>
      <c r="AAQ313" s="132"/>
      <c r="AAR313" s="132"/>
      <c r="AAS313" s="132"/>
      <c r="AAT313" s="132"/>
      <c r="AAU313" s="132"/>
      <c r="AAV313" s="132"/>
      <c r="AAW313" s="132"/>
      <c r="AAX313" s="132"/>
      <c r="AAY313" s="132"/>
      <c r="AAZ313" s="132"/>
      <c r="ABA313" s="132"/>
      <c r="ABB313" s="132"/>
      <c r="ABC313" s="132"/>
      <c r="ABD313" s="132"/>
      <c r="ABE313" s="132"/>
      <c r="ABF313" s="132"/>
      <c r="ABG313" s="132"/>
      <c r="ABH313" s="132"/>
      <c r="ABI313" s="132"/>
      <c r="ABJ313" s="132"/>
      <c r="ABK313" s="132"/>
      <c r="ABL313" s="132"/>
      <c r="ABM313" s="132"/>
      <c r="ABN313" s="132"/>
      <c r="ABO313" s="132"/>
      <c r="ABP313" s="132"/>
      <c r="ABQ313" s="132"/>
      <c r="ABR313" s="132"/>
      <c r="ABS313" s="132"/>
      <c r="ABT313" s="132"/>
      <c r="ABU313" s="132"/>
      <c r="ABV313" s="132"/>
      <c r="ABW313" s="132"/>
      <c r="ABX313" s="132"/>
      <c r="ABY313" s="132"/>
      <c r="ABZ313" s="132"/>
      <c r="ACA313" s="132"/>
      <c r="ACB313" s="132"/>
      <c r="ACC313" s="132"/>
      <c r="ACD313" s="132"/>
      <c r="ACE313" s="132"/>
      <c r="ACF313" s="132"/>
      <c r="ACG313" s="132"/>
      <c r="ACH313" s="132"/>
      <c r="ACI313" s="132"/>
      <c r="ACJ313" s="132"/>
      <c r="ACK313" s="132"/>
      <c r="ACL313" s="132"/>
      <c r="ACM313" s="132"/>
      <c r="ACN313" s="132"/>
      <c r="ACO313" s="132"/>
      <c r="ACP313" s="132"/>
      <c r="ACQ313" s="132"/>
      <c r="ACR313" s="132"/>
      <c r="ACS313" s="132"/>
      <c r="ACT313" s="132"/>
      <c r="ACU313" s="132"/>
      <c r="ACV313" s="132"/>
      <c r="ACW313" s="132"/>
      <c r="ACX313" s="132"/>
      <c r="ACY313" s="132"/>
      <c r="ACZ313" s="132"/>
      <c r="ADA313" s="132"/>
    </row>
    <row r="314" spans="1:786" s="121" customFormat="1" ht="71.400000000000006" customHeight="1" x14ac:dyDescent="0.3">
      <c r="A314" s="82">
        <v>1</v>
      </c>
      <c r="B314" s="69" t="s">
        <v>868</v>
      </c>
      <c r="C314" s="46" t="s">
        <v>97</v>
      </c>
      <c r="D314" s="47" t="s">
        <v>117</v>
      </c>
      <c r="E314" s="47" t="s">
        <v>135</v>
      </c>
      <c r="F314" s="47">
        <v>35</v>
      </c>
      <c r="G314" s="104">
        <v>4250000</v>
      </c>
      <c r="H314" s="47">
        <v>1</v>
      </c>
      <c r="I314" s="47" t="s">
        <v>45</v>
      </c>
      <c r="J314" s="47" t="s">
        <v>303</v>
      </c>
      <c r="K314" s="120">
        <v>45</v>
      </c>
      <c r="L314" s="50">
        <v>1965</v>
      </c>
      <c r="M314" s="51">
        <v>23829</v>
      </c>
      <c r="N314" s="52">
        <v>1900000</v>
      </c>
      <c r="O314" s="53">
        <v>12</v>
      </c>
      <c r="P314" s="53">
        <v>200</v>
      </c>
      <c r="Q314" s="54" t="s">
        <v>421</v>
      </c>
      <c r="R314" s="168" t="s">
        <v>869</v>
      </c>
      <c r="S314" s="56" t="s">
        <v>381</v>
      </c>
      <c r="T314" s="57" t="str">
        <f t="shared" si="68"/>
        <v>Cu</v>
      </c>
      <c r="U314" s="56">
        <v>580</v>
      </c>
      <c r="V314" s="56">
        <v>1.1000000000000001</v>
      </c>
      <c r="W314" s="56"/>
      <c r="X314" s="56">
        <v>1.1000000000000001</v>
      </c>
      <c r="Y314" s="56" t="s">
        <v>382</v>
      </c>
      <c r="Z314" s="56">
        <v>20</v>
      </c>
      <c r="AA314" s="56" t="s">
        <v>228</v>
      </c>
      <c r="AB314" s="10"/>
      <c r="AC314" s="58">
        <f t="shared" si="61"/>
        <v>1.0017646875838648</v>
      </c>
      <c r="AD314" s="58">
        <f t="shared" si="62"/>
        <v>0.30769230769230771</v>
      </c>
      <c r="AE314" s="58">
        <f t="shared" si="63"/>
        <v>14.285714285714286</v>
      </c>
      <c r="AF314" s="58">
        <f t="shared" si="64"/>
        <v>15.59517128099046</v>
      </c>
      <c r="AG314" s="59"/>
      <c r="AH314" s="59">
        <f t="shared" si="65"/>
        <v>15.59517128099046</v>
      </c>
      <c r="AI314" s="59">
        <f t="shared" si="66"/>
        <v>0</v>
      </c>
      <c r="AJ314" s="59">
        <f t="shared" si="67"/>
        <v>0</v>
      </c>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c r="HL314" s="10"/>
      <c r="HM314" s="10"/>
      <c r="HN314" s="10"/>
      <c r="HO314" s="10"/>
      <c r="HP314" s="10"/>
      <c r="HQ314" s="10"/>
      <c r="HR314" s="10"/>
      <c r="HS314" s="10"/>
      <c r="HT314" s="10"/>
      <c r="HU314" s="10"/>
      <c r="HV314" s="10"/>
      <c r="HW314" s="10"/>
      <c r="HX314" s="10"/>
      <c r="HY314" s="10"/>
      <c r="HZ314" s="10"/>
      <c r="IA314" s="10"/>
      <c r="IB314" s="10"/>
      <c r="IC314" s="10"/>
      <c r="ID314" s="10"/>
      <c r="IE314" s="10"/>
      <c r="IF314" s="10"/>
      <c r="IG314" s="10"/>
      <c r="IH314" s="10"/>
      <c r="II314" s="10"/>
      <c r="IJ314" s="10"/>
      <c r="IK314" s="10"/>
      <c r="IL314" s="10"/>
      <c r="IM314" s="10"/>
      <c r="IN314" s="10"/>
      <c r="IO314" s="10"/>
      <c r="IP314" s="10"/>
      <c r="IQ314" s="10"/>
      <c r="IR314" s="10"/>
      <c r="IS314" s="10"/>
      <c r="IT314" s="10"/>
      <c r="IU314" s="10"/>
      <c r="IV314" s="10"/>
      <c r="IW314" s="10"/>
      <c r="IX314" s="10"/>
      <c r="IY314" s="10"/>
      <c r="IZ314" s="10"/>
      <c r="JA314" s="10"/>
      <c r="JB314" s="10"/>
      <c r="JC314" s="10"/>
      <c r="JD314" s="10"/>
      <c r="JE314" s="10"/>
      <c r="JF314" s="10"/>
      <c r="JG314" s="10"/>
      <c r="JH314" s="10"/>
      <c r="JI314" s="10"/>
      <c r="JJ314" s="10"/>
      <c r="JK314" s="10"/>
      <c r="JL314" s="10"/>
      <c r="JM314" s="10"/>
      <c r="JN314" s="10"/>
      <c r="JO314" s="10"/>
      <c r="JP314" s="10"/>
      <c r="JQ314" s="10"/>
      <c r="JR314" s="10"/>
      <c r="JS314" s="10"/>
      <c r="JT314" s="10"/>
      <c r="JU314" s="10"/>
      <c r="JV314" s="10"/>
      <c r="JW314" s="10"/>
      <c r="JX314" s="10"/>
      <c r="JY314" s="10"/>
      <c r="JZ314" s="10"/>
      <c r="KA314" s="10"/>
      <c r="KB314" s="10"/>
      <c r="KC314" s="10"/>
      <c r="KD314" s="10"/>
      <c r="KE314" s="10"/>
      <c r="KF314" s="10"/>
      <c r="KG314" s="10"/>
      <c r="KH314" s="10"/>
      <c r="KI314" s="10"/>
      <c r="KJ314" s="10"/>
      <c r="KK314" s="10"/>
      <c r="KL314" s="10"/>
      <c r="KM314" s="10"/>
      <c r="KN314" s="10"/>
      <c r="KO314" s="10"/>
      <c r="KP314" s="10"/>
      <c r="KQ314" s="10"/>
      <c r="KR314" s="10"/>
      <c r="KS314" s="10"/>
      <c r="KT314" s="10"/>
      <c r="KU314" s="10"/>
      <c r="KV314" s="10"/>
      <c r="KW314" s="10"/>
      <c r="KX314" s="10"/>
      <c r="KY314" s="10"/>
      <c r="KZ314" s="10"/>
      <c r="LA314" s="10"/>
      <c r="LB314" s="10"/>
      <c r="LC314" s="10"/>
      <c r="LD314" s="10"/>
      <c r="LE314" s="10"/>
      <c r="LF314" s="10"/>
      <c r="LG314" s="10"/>
      <c r="LH314" s="10"/>
      <c r="LI314" s="10"/>
      <c r="LJ314" s="10"/>
      <c r="LK314" s="10"/>
      <c r="LL314" s="10"/>
      <c r="LM314" s="10"/>
      <c r="LN314" s="10"/>
      <c r="LO314" s="10"/>
      <c r="LP314" s="10"/>
      <c r="LQ314" s="10"/>
      <c r="LR314" s="10"/>
      <c r="LS314" s="10"/>
      <c r="LT314" s="10"/>
      <c r="LU314" s="10"/>
      <c r="LV314" s="10"/>
      <c r="LW314" s="10"/>
      <c r="LX314" s="10"/>
      <c r="LY314" s="10"/>
      <c r="LZ314" s="10"/>
      <c r="MA314" s="10"/>
      <c r="MB314" s="10"/>
      <c r="MC314" s="10"/>
      <c r="MD314" s="10"/>
      <c r="ME314" s="10"/>
      <c r="MF314" s="10"/>
      <c r="MG314" s="10"/>
      <c r="MH314" s="10"/>
      <c r="MI314" s="10"/>
      <c r="MJ314" s="10"/>
      <c r="MK314" s="10"/>
      <c r="ML314" s="10"/>
      <c r="MM314" s="10"/>
      <c r="MN314" s="10"/>
      <c r="MO314" s="10"/>
      <c r="MP314" s="10"/>
      <c r="MQ314" s="10"/>
      <c r="MR314" s="10"/>
      <c r="MS314" s="10"/>
      <c r="MT314" s="10"/>
      <c r="MU314" s="10"/>
      <c r="MV314" s="10"/>
      <c r="MW314" s="10"/>
      <c r="MX314" s="10"/>
      <c r="MY314" s="10"/>
      <c r="MZ314" s="10"/>
      <c r="NA314" s="10"/>
      <c r="NB314" s="10"/>
      <c r="NC314" s="10"/>
      <c r="ND314" s="10"/>
      <c r="NE314" s="10"/>
      <c r="NF314" s="10"/>
      <c r="NG314" s="10"/>
      <c r="NH314" s="10"/>
      <c r="NI314" s="10"/>
      <c r="NJ314" s="10"/>
      <c r="NK314" s="10"/>
      <c r="NL314" s="10"/>
      <c r="NM314" s="10"/>
      <c r="NN314" s="10"/>
      <c r="NO314" s="10"/>
      <c r="NP314" s="10"/>
      <c r="NQ314" s="10"/>
      <c r="NR314" s="10"/>
      <c r="NS314" s="10"/>
      <c r="NT314" s="10"/>
      <c r="NU314" s="10"/>
      <c r="NV314" s="10"/>
      <c r="NW314" s="10"/>
      <c r="NX314" s="10"/>
      <c r="NY314" s="10"/>
      <c r="NZ314" s="10"/>
      <c r="OA314" s="10"/>
      <c r="OB314" s="10"/>
      <c r="OC314" s="10"/>
      <c r="OD314" s="10"/>
      <c r="OE314" s="10"/>
      <c r="OF314" s="10"/>
      <c r="OG314" s="10"/>
      <c r="OH314" s="10"/>
      <c r="OI314" s="10"/>
      <c r="OJ314" s="10"/>
      <c r="OK314" s="10"/>
      <c r="OL314" s="10"/>
      <c r="OM314" s="10"/>
      <c r="ON314" s="10"/>
      <c r="OO314" s="10"/>
      <c r="OP314" s="10"/>
      <c r="OQ314" s="10"/>
      <c r="OR314" s="10"/>
      <c r="OS314" s="10"/>
      <c r="OT314" s="10"/>
      <c r="OU314" s="10"/>
      <c r="OV314" s="10"/>
      <c r="OW314" s="10"/>
      <c r="OX314" s="10"/>
      <c r="OY314" s="10"/>
      <c r="OZ314" s="10"/>
      <c r="PA314" s="10"/>
      <c r="PB314" s="10"/>
      <c r="PC314" s="10"/>
      <c r="PD314" s="10"/>
      <c r="PE314" s="10"/>
      <c r="PF314" s="10"/>
      <c r="PG314" s="10"/>
      <c r="PH314" s="10"/>
      <c r="PI314" s="10"/>
      <c r="PJ314" s="10"/>
      <c r="PK314" s="10"/>
      <c r="PL314" s="10"/>
      <c r="PM314" s="10"/>
      <c r="PN314" s="10"/>
      <c r="PO314" s="10"/>
      <c r="PP314" s="10"/>
      <c r="PQ314" s="10"/>
      <c r="PR314" s="10"/>
      <c r="PS314" s="10"/>
      <c r="PT314" s="10"/>
      <c r="PU314" s="10"/>
      <c r="PV314" s="10"/>
      <c r="PW314" s="10"/>
      <c r="PX314" s="10"/>
      <c r="PY314" s="10"/>
      <c r="PZ314" s="10"/>
      <c r="QA314" s="10"/>
      <c r="QB314" s="10"/>
      <c r="QC314" s="10"/>
      <c r="QD314" s="10"/>
      <c r="QE314" s="10"/>
      <c r="QF314" s="10"/>
      <c r="QG314" s="10"/>
      <c r="QH314" s="10"/>
      <c r="QI314" s="10"/>
      <c r="QJ314" s="10"/>
      <c r="QK314" s="10"/>
      <c r="QL314" s="10"/>
      <c r="QM314" s="10"/>
      <c r="QN314" s="10"/>
      <c r="QO314" s="10"/>
      <c r="QP314" s="10"/>
      <c r="QQ314" s="10"/>
      <c r="QR314" s="10"/>
      <c r="QS314" s="10"/>
      <c r="QT314" s="10"/>
      <c r="QU314" s="10"/>
      <c r="QV314" s="10"/>
      <c r="QW314" s="10"/>
      <c r="QX314" s="10"/>
      <c r="QY314" s="10"/>
      <c r="QZ314" s="10"/>
      <c r="RA314" s="10"/>
      <c r="RB314" s="10"/>
      <c r="RC314" s="10"/>
      <c r="RD314" s="10"/>
      <c r="RE314" s="10"/>
      <c r="RF314" s="10"/>
      <c r="RG314" s="10"/>
      <c r="RH314" s="10"/>
      <c r="RI314" s="10"/>
      <c r="RJ314" s="10"/>
      <c r="RK314" s="10"/>
      <c r="RL314" s="10"/>
      <c r="RM314" s="10"/>
      <c r="RN314" s="10"/>
      <c r="RO314" s="10"/>
      <c r="RP314" s="10"/>
      <c r="RQ314" s="10"/>
      <c r="RR314" s="10"/>
      <c r="RS314" s="10"/>
      <c r="RT314" s="10"/>
      <c r="RU314" s="10"/>
      <c r="RV314" s="10"/>
      <c r="RW314" s="10"/>
      <c r="RX314" s="10"/>
      <c r="RY314" s="10"/>
      <c r="RZ314" s="10"/>
      <c r="SA314" s="10"/>
      <c r="SB314" s="10"/>
      <c r="SC314" s="10"/>
      <c r="SD314" s="10"/>
      <c r="SE314" s="10"/>
      <c r="SF314" s="10"/>
      <c r="SG314" s="10"/>
      <c r="SH314" s="10"/>
      <c r="SI314" s="10"/>
      <c r="SJ314" s="10"/>
      <c r="SK314" s="10"/>
      <c r="SL314" s="10"/>
      <c r="SM314" s="10"/>
      <c r="SN314" s="10"/>
      <c r="SO314" s="10"/>
      <c r="SP314" s="10"/>
      <c r="SQ314" s="10"/>
      <c r="SR314" s="10"/>
      <c r="SS314" s="10"/>
      <c r="ST314" s="10"/>
      <c r="SU314" s="10"/>
      <c r="SV314" s="10"/>
      <c r="SW314" s="10"/>
      <c r="SX314" s="10"/>
      <c r="SY314" s="10"/>
      <c r="SZ314" s="10"/>
      <c r="TA314" s="10"/>
      <c r="TB314" s="10"/>
      <c r="TC314" s="10"/>
      <c r="TD314" s="10"/>
      <c r="TE314" s="10"/>
      <c r="TF314" s="10"/>
      <c r="TG314" s="10"/>
      <c r="TH314" s="10"/>
      <c r="TI314" s="10"/>
      <c r="TJ314" s="10"/>
      <c r="TK314" s="10"/>
      <c r="TL314" s="10"/>
      <c r="TM314" s="10"/>
      <c r="TN314" s="10"/>
      <c r="TO314" s="10"/>
      <c r="TP314" s="10"/>
      <c r="TQ314" s="10"/>
      <c r="TR314" s="10"/>
      <c r="TS314" s="10"/>
      <c r="TT314" s="10"/>
      <c r="TU314" s="10"/>
      <c r="TV314" s="10"/>
      <c r="TW314" s="10"/>
      <c r="TX314" s="10"/>
      <c r="TY314" s="10"/>
      <c r="TZ314" s="10"/>
      <c r="UA314" s="10"/>
      <c r="UB314" s="10"/>
      <c r="UC314" s="10"/>
      <c r="UD314" s="10"/>
      <c r="UE314" s="10"/>
      <c r="UF314" s="10"/>
      <c r="UG314" s="10"/>
      <c r="UH314" s="10"/>
      <c r="UI314" s="10"/>
      <c r="UJ314" s="10"/>
      <c r="UK314" s="10"/>
      <c r="UL314" s="10"/>
      <c r="UM314" s="10"/>
      <c r="UN314" s="10"/>
      <c r="UO314" s="10"/>
      <c r="UP314" s="10"/>
      <c r="UQ314" s="10"/>
      <c r="UR314" s="10"/>
      <c r="US314" s="10"/>
      <c r="UT314" s="10"/>
      <c r="UU314" s="10"/>
      <c r="UV314" s="10"/>
      <c r="UW314" s="10"/>
      <c r="UX314" s="10"/>
      <c r="UY314" s="10"/>
      <c r="UZ314" s="10"/>
      <c r="VA314" s="10"/>
      <c r="VB314" s="10"/>
      <c r="VC314" s="10"/>
      <c r="VD314" s="10"/>
      <c r="VE314" s="10"/>
      <c r="VF314" s="10"/>
      <c r="VG314" s="10"/>
      <c r="VH314" s="10"/>
      <c r="VI314" s="10"/>
      <c r="VJ314" s="10"/>
      <c r="VK314" s="10"/>
      <c r="VL314" s="10"/>
      <c r="VM314" s="10"/>
      <c r="VN314" s="10"/>
      <c r="VO314" s="10"/>
      <c r="VP314" s="10"/>
      <c r="VQ314" s="10"/>
      <c r="VR314" s="10"/>
      <c r="VS314" s="10"/>
      <c r="VT314" s="10"/>
      <c r="VU314" s="10"/>
      <c r="VV314" s="10"/>
      <c r="VW314" s="10"/>
      <c r="VX314" s="10"/>
      <c r="VY314" s="10"/>
      <c r="VZ314" s="10"/>
      <c r="WA314" s="10"/>
      <c r="WB314" s="10"/>
      <c r="WC314" s="10"/>
      <c r="WD314" s="10"/>
      <c r="WE314" s="10"/>
      <c r="WF314" s="10"/>
      <c r="WG314" s="10"/>
      <c r="WH314" s="10"/>
      <c r="WI314" s="10"/>
      <c r="WJ314" s="10"/>
      <c r="WK314" s="10"/>
      <c r="WL314" s="10"/>
      <c r="WM314" s="10"/>
      <c r="WN314" s="10"/>
      <c r="WO314" s="10"/>
      <c r="WP314" s="10"/>
      <c r="WQ314" s="10"/>
      <c r="WR314" s="10"/>
      <c r="WS314" s="10"/>
      <c r="WT314" s="10"/>
      <c r="WU314" s="10"/>
      <c r="WV314" s="10"/>
      <c r="WW314" s="10"/>
      <c r="WX314" s="10"/>
      <c r="WY314" s="10"/>
      <c r="WZ314" s="10"/>
      <c r="XA314" s="10"/>
      <c r="XB314" s="10"/>
      <c r="XC314" s="10"/>
      <c r="XD314" s="10"/>
      <c r="XE314" s="10"/>
      <c r="XF314" s="10"/>
      <c r="XG314" s="10"/>
      <c r="XH314" s="10"/>
      <c r="XI314" s="10"/>
      <c r="XJ314" s="10"/>
      <c r="XK314" s="10"/>
      <c r="XL314" s="10"/>
      <c r="XM314" s="10"/>
      <c r="XN314" s="10"/>
      <c r="XO314" s="10"/>
      <c r="XP314" s="10"/>
      <c r="XQ314" s="10"/>
      <c r="XR314" s="10"/>
      <c r="XS314" s="10"/>
      <c r="XT314" s="10"/>
      <c r="XU314" s="10"/>
      <c r="XV314" s="10"/>
      <c r="XW314" s="10"/>
      <c r="XX314" s="10"/>
      <c r="XY314" s="10"/>
      <c r="XZ314" s="10"/>
      <c r="YA314" s="10"/>
      <c r="YB314" s="10"/>
      <c r="YC314" s="10"/>
      <c r="YD314" s="10"/>
      <c r="YE314" s="10"/>
      <c r="YF314" s="10"/>
      <c r="YG314" s="10"/>
      <c r="YH314" s="10"/>
      <c r="YI314" s="10"/>
      <c r="YJ314" s="10"/>
      <c r="YK314" s="10"/>
      <c r="YL314" s="10"/>
      <c r="YM314" s="10"/>
      <c r="YN314" s="10"/>
      <c r="YO314" s="10"/>
      <c r="YP314" s="10"/>
      <c r="YQ314" s="10"/>
      <c r="YR314" s="10"/>
      <c r="YS314" s="10"/>
      <c r="YT314" s="10"/>
      <c r="YU314" s="10"/>
      <c r="YV314" s="10"/>
      <c r="YW314" s="10"/>
      <c r="YX314" s="10"/>
      <c r="YY314" s="10"/>
      <c r="YZ314" s="10"/>
      <c r="ZA314" s="10"/>
      <c r="ZB314" s="10"/>
      <c r="ZC314" s="10"/>
      <c r="ZD314" s="10"/>
      <c r="ZE314" s="10"/>
      <c r="ZF314" s="10"/>
      <c r="ZG314" s="10"/>
      <c r="ZH314" s="10"/>
      <c r="ZI314" s="10"/>
      <c r="ZJ314" s="10"/>
      <c r="ZK314" s="10"/>
      <c r="ZL314" s="10"/>
      <c r="ZM314" s="10"/>
      <c r="ZN314" s="10"/>
      <c r="ZO314" s="10"/>
      <c r="ZP314" s="10"/>
      <c r="ZQ314" s="10"/>
      <c r="ZR314" s="10"/>
      <c r="ZS314" s="10"/>
      <c r="ZT314" s="10"/>
      <c r="ZU314" s="10"/>
      <c r="ZV314" s="10"/>
      <c r="ZW314" s="10"/>
      <c r="ZX314" s="10"/>
      <c r="ZY314" s="10"/>
      <c r="ZZ314" s="10"/>
      <c r="AAA314" s="10"/>
      <c r="AAB314" s="10"/>
      <c r="AAC314" s="10"/>
      <c r="AAD314" s="10"/>
      <c r="AAE314" s="10"/>
      <c r="AAF314" s="10"/>
      <c r="AAG314" s="10"/>
      <c r="AAH314" s="10"/>
      <c r="AAI314" s="10"/>
      <c r="AAJ314" s="10"/>
      <c r="AAK314" s="10"/>
      <c r="AAL314" s="10"/>
      <c r="AAM314" s="10"/>
      <c r="AAN314" s="10"/>
      <c r="AAO314" s="10"/>
      <c r="AAP314" s="10"/>
      <c r="AAQ314" s="10"/>
      <c r="AAR314" s="10"/>
      <c r="AAS314" s="10"/>
      <c r="AAT314" s="10"/>
      <c r="AAU314" s="10"/>
      <c r="AAV314" s="10"/>
      <c r="AAW314" s="10"/>
      <c r="AAX314" s="10"/>
      <c r="AAY314" s="10"/>
      <c r="AAZ314" s="10"/>
      <c r="ABA314" s="10"/>
      <c r="ABB314" s="10"/>
      <c r="ABC314" s="10"/>
      <c r="ABD314" s="10"/>
      <c r="ABE314" s="10"/>
      <c r="ABF314" s="10"/>
      <c r="ABG314" s="10"/>
      <c r="ABH314" s="10"/>
      <c r="ABI314" s="10"/>
      <c r="ABJ314" s="10"/>
      <c r="ABK314" s="10"/>
      <c r="ABL314" s="10"/>
      <c r="ABM314" s="10"/>
      <c r="ABN314" s="10"/>
      <c r="ABO314" s="10"/>
      <c r="ABP314" s="10"/>
      <c r="ABQ314" s="10"/>
      <c r="ABR314" s="10"/>
      <c r="ABS314" s="10"/>
      <c r="ABT314" s="10"/>
      <c r="ABU314" s="10"/>
      <c r="ABV314" s="10"/>
      <c r="ABW314" s="10"/>
      <c r="ABX314" s="10"/>
      <c r="ABY314" s="10"/>
      <c r="ABZ314" s="10"/>
      <c r="ACA314" s="10"/>
      <c r="ACB314" s="10"/>
      <c r="ACC314" s="10"/>
      <c r="ACD314" s="10"/>
      <c r="ACE314" s="10"/>
      <c r="ACF314" s="10"/>
      <c r="ACG314" s="10"/>
      <c r="ACH314" s="10"/>
      <c r="ACI314" s="10"/>
      <c r="ACJ314" s="10"/>
      <c r="ACK314" s="10"/>
      <c r="ACL314" s="10"/>
      <c r="ACM314" s="10"/>
      <c r="ACN314" s="10"/>
      <c r="ACO314" s="10"/>
      <c r="ACP314" s="10"/>
      <c r="ACQ314" s="10"/>
      <c r="ACR314" s="10"/>
      <c r="ACS314" s="10"/>
      <c r="ACT314" s="10"/>
      <c r="ACU314" s="10"/>
      <c r="ACV314" s="10"/>
      <c r="ACW314" s="10"/>
      <c r="ACX314" s="10"/>
      <c r="ACY314" s="10"/>
      <c r="ACZ314" s="10"/>
      <c r="ADA314" s="10"/>
    </row>
    <row r="315" spans="1:786" s="106" customFormat="1" ht="72.599999999999994" customHeight="1" x14ac:dyDescent="0.3">
      <c r="A315" s="63">
        <v>2</v>
      </c>
      <c r="B315" s="69" t="s">
        <v>870</v>
      </c>
      <c r="C315" s="46" t="s">
        <v>97</v>
      </c>
      <c r="D315" s="47" t="s">
        <v>255</v>
      </c>
      <c r="E315" s="47" t="s">
        <v>302</v>
      </c>
      <c r="F315" s="47">
        <v>19</v>
      </c>
      <c r="G315" s="104">
        <v>350000</v>
      </c>
      <c r="H315" s="47">
        <v>1</v>
      </c>
      <c r="I315" s="47" t="s">
        <v>45</v>
      </c>
      <c r="J315" s="47" t="s">
        <v>303</v>
      </c>
      <c r="K315" s="120">
        <v>43</v>
      </c>
      <c r="L315" s="50">
        <v>1965</v>
      </c>
      <c r="M315" s="51">
        <v>23829</v>
      </c>
      <c r="N315" s="52">
        <v>350000</v>
      </c>
      <c r="O315" s="53">
        <v>12</v>
      </c>
      <c r="P315" s="53"/>
      <c r="Q315" s="54" t="s">
        <v>415</v>
      </c>
      <c r="R315" s="168" t="s">
        <v>871</v>
      </c>
      <c r="S315" s="56" t="s">
        <v>381</v>
      </c>
      <c r="T315" s="57" t="str">
        <f t="shared" si="68"/>
        <v>Cu</v>
      </c>
      <c r="U315" s="56">
        <v>580</v>
      </c>
      <c r="V315" s="56">
        <v>1.1000000000000001</v>
      </c>
      <c r="W315" s="56"/>
      <c r="X315" s="56">
        <v>1.1000000000000001</v>
      </c>
      <c r="Y315" s="56" t="s">
        <v>382</v>
      </c>
      <c r="Z315" s="56">
        <v>20</v>
      </c>
      <c r="AA315" s="56" t="s">
        <v>228</v>
      </c>
      <c r="AB315" s="10"/>
      <c r="AC315" s="58">
        <f t="shared" si="61"/>
        <v>0.18453560034439614</v>
      </c>
      <c r="AD315" s="58">
        <f t="shared" si="62"/>
        <v>0.30769230769230771</v>
      </c>
      <c r="AE315" s="58">
        <f t="shared" si="63"/>
        <v>0</v>
      </c>
      <c r="AF315" s="58">
        <f t="shared" ref="AF315:AF335" si="69">SUM(AC315:AE315)</f>
        <v>0.49222790803670385</v>
      </c>
      <c r="AG315" s="59"/>
      <c r="AH315" s="59">
        <f t="shared" si="65"/>
        <v>0</v>
      </c>
      <c r="AI315" s="59">
        <f t="shared" si="66"/>
        <v>0.49222790803670385</v>
      </c>
      <c r="AJ315" s="59">
        <f t="shared" si="67"/>
        <v>0</v>
      </c>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c r="GG315" s="10"/>
      <c r="GH315" s="10"/>
      <c r="GI315" s="10"/>
      <c r="GJ315" s="10"/>
      <c r="GK315" s="10"/>
      <c r="GL315" s="10"/>
      <c r="GM315" s="10"/>
      <c r="GN315" s="10"/>
      <c r="GO315" s="10"/>
      <c r="GP315" s="10"/>
      <c r="GQ315" s="10"/>
      <c r="GR315" s="10"/>
      <c r="GS315" s="10"/>
      <c r="GT315" s="10"/>
      <c r="GU315" s="10"/>
      <c r="GV315" s="10"/>
      <c r="GW315" s="10"/>
      <c r="GX315" s="10"/>
      <c r="GY315" s="10"/>
      <c r="GZ315" s="10"/>
      <c r="HA315" s="10"/>
      <c r="HB315" s="10"/>
      <c r="HC315" s="10"/>
      <c r="HD315" s="10"/>
      <c r="HE315" s="10"/>
      <c r="HF315" s="10"/>
      <c r="HG315" s="10"/>
      <c r="HH315" s="10"/>
      <c r="HI315" s="10"/>
      <c r="HJ315" s="10"/>
      <c r="HK315" s="10"/>
      <c r="HL315" s="10"/>
      <c r="HM315" s="10"/>
      <c r="HN315" s="10"/>
      <c r="HO315" s="10"/>
      <c r="HP315" s="10"/>
      <c r="HQ315" s="10"/>
      <c r="HR315" s="10"/>
      <c r="HS315" s="10"/>
      <c r="HT315" s="10"/>
      <c r="HU315" s="10"/>
      <c r="HV315" s="10"/>
      <c r="HW315" s="10"/>
      <c r="HX315" s="10"/>
      <c r="HY315" s="10"/>
      <c r="HZ315" s="10"/>
      <c r="IA315" s="10"/>
      <c r="IB315" s="10"/>
      <c r="IC315" s="10"/>
      <c r="ID315" s="10"/>
      <c r="IE315" s="10"/>
      <c r="IF315" s="10"/>
      <c r="IG315" s="10"/>
      <c r="IH315" s="10"/>
      <c r="II315" s="10"/>
      <c r="IJ315" s="10"/>
      <c r="IK315" s="10"/>
      <c r="IL315" s="10"/>
      <c r="IM315" s="10"/>
      <c r="IN315" s="10"/>
      <c r="IO315" s="10"/>
      <c r="IP315" s="10"/>
      <c r="IQ315" s="10"/>
      <c r="IR315" s="10"/>
      <c r="IS315" s="10"/>
      <c r="IT315" s="10"/>
      <c r="IU315" s="10"/>
      <c r="IV315" s="10"/>
      <c r="IW315" s="10"/>
      <c r="IX315" s="10"/>
      <c r="IY315" s="10"/>
      <c r="IZ315" s="10"/>
      <c r="JA315" s="10"/>
      <c r="JB315" s="10"/>
      <c r="JC315" s="10"/>
      <c r="JD315" s="10"/>
      <c r="JE315" s="10"/>
      <c r="JF315" s="10"/>
      <c r="JG315" s="10"/>
      <c r="JH315" s="10"/>
      <c r="JI315" s="10"/>
      <c r="JJ315" s="10"/>
      <c r="JK315" s="10"/>
      <c r="JL315" s="10"/>
      <c r="JM315" s="10"/>
      <c r="JN315" s="10"/>
      <c r="JO315" s="10"/>
      <c r="JP315" s="10"/>
      <c r="JQ315" s="10"/>
      <c r="JR315" s="10"/>
      <c r="JS315" s="10"/>
      <c r="JT315" s="10"/>
      <c r="JU315" s="10"/>
      <c r="JV315" s="10"/>
      <c r="JW315" s="10"/>
      <c r="JX315" s="10"/>
      <c r="JY315" s="10"/>
      <c r="JZ315" s="10"/>
      <c r="KA315" s="10"/>
      <c r="KB315" s="10"/>
      <c r="KC315" s="10"/>
      <c r="KD315" s="10"/>
      <c r="KE315" s="10"/>
      <c r="KF315" s="10"/>
      <c r="KG315" s="10"/>
      <c r="KH315" s="10"/>
      <c r="KI315" s="10"/>
      <c r="KJ315" s="10"/>
      <c r="KK315" s="10"/>
      <c r="KL315" s="10"/>
      <c r="KM315" s="10"/>
      <c r="KN315" s="10"/>
      <c r="KO315" s="10"/>
      <c r="KP315" s="10"/>
      <c r="KQ315" s="10"/>
      <c r="KR315" s="10"/>
      <c r="KS315" s="10"/>
      <c r="KT315" s="10"/>
      <c r="KU315" s="10"/>
      <c r="KV315" s="10"/>
      <c r="KW315" s="10"/>
      <c r="KX315" s="10"/>
      <c r="KY315" s="10"/>
      <c r="KZ315" s="10"/>
      <c r="LA315" s="10"/>
      <c r="LB315" s="10"/>
      <c r="LC315" s="10"/>
      <c r="LD315" s="10"/>
      <c r="LE315" s="10"/>
      <c r="LF315" s="10"/>
      <c r="LG315" s="10"/>
      <c r="LH315" s="10"/>
      <c r="LI315" s="10"/>
      <c r="LJ315" s="10"/>
      <c r="LK315" s="10"/>
      <c r="LL315" s="10"/>
      <c r="LM315" s="10"/>
      <c r="LN315" s="10"/>
      <c r="LO315" s="10"/>
      <c r="LP315" s="10"/>
      <c r="LQ315" s="10"/>
      <c r="LR315" s="10"/>
      <c r="LS315" s="10"/>
      <c r="LT315" s="10"/>
      <c r="LU315" s="10"/>
      <c r="LV315" s="10"/>
      <c r="LW315" s="10"/>
      <c r="LX315" s="10"/>
      <c r="LY315" s="10"/>
      <c r="LZ315" s="10"/>
      <c r="MA315" s="10"/>
      <c r="MB315" s="10"/>
      <c r="MC315" s="10"/>
      <c r="MD315" s="10"/>
      <c r="ME315" s="10"/>
      <c r="MF315" s="10"/>
      <c r="MG315" s="10"/>
      <c r="MH315" s="10"/>
      <c r="MI315" s="10"/>
      <c r="MJ315" s="10"/>
      <c r="MK315" s="10"/>
      <c r="ML315" s="10"/>
      <c r="MM315" s="10"/>
      <c r="MN315" s="10"/>
      <c r="MO315" s="10"/>
      <c r="MP315" s="10"/>
      <c r="MQ315" s="10"/>
      <c r="MR315" s="10"/>
      <c r="MS315" s="10"/>
      <c r="MT315" s="10"/>
      <c r="MU315" s="10"/>
      <c r="MV315" s="10"/>
      <c r="MW315" s="10"/>
      <c r="MX315" s="10"/>
      <c r="MY315" s="10"/>
      <c r="MZ315" s="10"/>
      <c r="NA315" s="10"/>
      <c r="NB315" s="10"/>
      <c r="NC315" s="10"/>
      <c r="ND315" s="10"/>
      <c r="NE315" s="10"/>
      <c r="NF315" s="10"/>
      <c r="NG315" s="10"/>
      <c r="NH315" s="10"/>
      <c r="NI315" s="10"/>
      <c r="NJ315" s="10"/>
      <c r="NK315" s="10"/>
      <c r="NL315" s="10"/>
      <c r="NM315" s="10"/>
      <c r="NN315" s="10"/>
      <c r="NO315" s="10"/>
      <c r="NP315" s="10"/>
      <c r="NQ315" s="10"/>
      <c r="NR315" s="10"/>
      <c r="NS315" s="10"/>
      <c r="NT315" s="10"/>
      <c r="NU315" s="10"/>
      <c r="NV315" s="10"/>
      <c r="NW315" s="10"/>
      <c r="NX315" s="10"/>
      <c r="NY315" s="10"/>
      <c r="NZ315" s="10"/>
      <c r="OA315" s="10"/>
      <c r="OB315" s="10"/>
      <c r="OC315" s="10"/>
      <c r="OD315" s="10"/>
      <c r="OE315" s="10"/>
      <c r="OF315" s="10"/>
      <c r="OG315" s="10"/>
      <c r="OH315" s="10"/>
      <c r="OI315" s="10"/>
      <c r="OJ315" s="10"/>
      <c r="OK315" s="10"/>
      <c r="OL315" s="10"/>
      <c r="OM315" s="10"/>
      <c r="ON315" s="10"/>
      <c r="OO315" s="10"/>
      <c r="OP315" s="10"/>
      <c r="OQ315" s="10"/>
      <c r="OR315" s="10"/>
      <c r="OS315" s="10"/>
      <c r="OT315" s="10"/>
      <c r="OU315" s="10"/>
      <c r="OV315" s="10"/>
      <c r="OW315" s="10"/>
      <c r="OX315" s="10"/>
      <c r="OY315" s="10"/>
      <c r="OZ315" s="10"/>
      <c r="PA315" s="10"/>
      <c r="PB315" s="10"/>
      <c r="PC315" s="10"/>
      <c r="PD315" s="10"/>
      <c r="PE315" s="10"/>
      <c r="PF315" s="10"/>
      <c r="PG315" s="10"/>
      <c r="PH315" s="10"/>
      <c r="PI315" s="10"/>
      <c r="PJ315" s="10"/>
      <c r="PK315" s="10"/>
      <c r="PL315" s="10"/>
      <c r="PM315" s="10"/>
      <c r="PN315" s="10"/>
      <c r="PO315" s="10"/>
      <c r="PP315" s="10"/>
      <c r="PQ315" s="10"/>
      <c r="PR315" s="10"/>
      <c r="PS315" s="10"/>
      <c r="PT315" s="10"/>
      <c r="PU315" s="10"/>
      <c r="PV315" s="10"/>
      <c r="PW315" s="10"/>
      <c r="PX315" s="10"/>
      <c r="PY315" s="10"/>
      <c r="PZ315" s="10"/>
      <c r="QA315" s="10"/>
      <c r="QB315" s="10"/>
      <c r="QC315" s="10"/>
      <c r="QD315" s="10"/>
      <c r="QE315" s="10"/>
      <c r="QF315" s="10"/>
      <c r="QG315" s="10"/>
      <c r="QH315" s="10"/>
      <c r="QI315" s="10"/>
      <c r="QJ315" s="10"/>
      <c r="QK315" s="10"/>
      <c r="QL315" s="10"/>
      <c r="QM315" s="10"/>
      <c r="QN315" s="10"/>
      <c r="QO315" s="10"/>
      <c r="QP315" s="10"/>
      <c r="QQ315" s="10"/>
      <c r="QR315" s="10"/>
      <c r="QS315" s="10"/>
      <c r="QT315" s="10"/>
      <c r="QU315" s="10"/>
      <c r="QV315" s="10"/>
      <c r="QW315" s="10"/>
      <c r="QX315" s="10"/>
      <c r="QY315" s="10"/>
      <c r="QZ315" s="10"/>
      <c r="RA315" s="10"/>
      <c r="RB315" s="10"/>
      <c r="RC315" s="10"/>
      <c r="RD315" s="10"/>
      <c r="RE315" s="10"/>
      <c r="RF315" s="10"/>
      <c r="RG315" s="10"/>
      <c r="RH315" s="10"/>
      <c r="RI315" s="10"/>
      <c r="RJ315" s="10"/>
      <c r="RK315" s="10"/>
      <c r="RL315" s="10"/>
      <c r="RM315" s="10"/>
      <c r="RN315" s="10"/>
      <c r="RO315" s="10"/>
      <c r="RP315" s="10"/>
      <c r="RQ315" s="10"/>
      <c r="RR315" s="10"/>
      <c r="RS315" s="10"/>
      <c r="RT315" s="10"/>
      <c r="RU315" s="10"/>
      <c r="RV315" s="10"/>
      <c r="RW315" s="10"/>
      <c r="RX315" s="10"/>
      <c r="RY315" s="10"/>
      <c r="RZ315" s="10"/>
      <c r="SA315" s="10"/>
      <c r="SB315" s="10"/>
      <c r="SC315" s="10"/>
      <c r="SD315" s="10"/>
      <c r="SE315" s="10"/>
      <c r="SF315" s="10"/>
      <c r="SG315" s="10"/>
      <c r="SH315" s="10"/>
      <c r="SI315" s="10"/>
      <c r="SJ315" s="10"/>
      <c r="SK315" s="10"/>
      <c r="SL315" s="10"/>
      <c r="SM315" s="10"/>
      <c r="SN315" s="10"/>
      <c r="SO315" s="10"/>
      <c r="SP315" s="10"/>
      <c r="SQ315" s="10"/>
      <c r="SR315" s="10"/>
      <c r="SS315" s="10"/>
      <c r="ST315" s="10"/>
      <c r="SU315" s="10"/>
      <c r="SV315" s="10"/>
      <c r="SW315" s="10"/>
      <c r="SX315" s="10"/>
      <c r="SY315" s="10"/>
      <c r="SZ315" s="10"/>
      <c r="TA315" s="10"/>
      <c r="TB315" s="10"/>
      <c r="TC315" s="10"/>
      <c r="TD315" s="10"/>
      <c r="TE315" s="10"/>
      <c r="TF315" s="10"/>
      <c r="TG315" s="10"/>
      <c r="TH315" s="10"/>
      <c r="TI315" s="10"/>
      <c r="TJ315" s="10"/>
      <c r="TK315" s="10"/>
      <c r="TL315" s="10"/>
      <c r="TM315" s="10"/>
      <c r="TN315" s="10"/>
      <c r="TO315" s="10"/>
      <c r="TP315" s="10"/>
      <c r="TQ315" s="10"/>
      <c r="TR315" s="10"/>
      <c r="TS315" s="10"/>
      <c r="TT315" s="10"/>
      <c r="TU315" s="10"/>
      <c r="TV315" s="10"/>
      <c r="TW315" s="10"/>
      <c r="TX315" s="10"/>
      <c r="TY315" s="10"/>
      <c r="TZ315" s="10"/>
      <c r="UA315" s="10"/>
      <c r="UB315" s="10"/>
      <c r="UC315" s="10"/>
      <c r="UD315" s="10"/>
      <c r="UE315" s="10"/>
      <c r="UF315" s="10"/>
      <c r="UG315" s="10"/>
      <c r="UH315" s="10"/>
      <c r="UI315" s="10"/>
      <c r="UJ315" s="10"/>
      <c r="UK315" s="10"/>
      <c r="UL315" s="10"/>
      <c r="UM315" s="10"/>
      <c r="UN315" s="10"/>
      <c r="UO315" s="10"/>
      <c r="UP315" s="10"/>
      <c r="UQ315" s="10"/>
      <c r="UR315" s="10"/>
      <c r="US315" s="10"/>
      <c r="UT315" s="10"/>
      <c r="UU315" s="10"/>
      <c r="UV315" s="10"/>
      <c r="UW315" s="10"/>
      <c r="UX315" s="10"/>
      <c r="UY315" s="10"/>
      <c r="UZ315" s="10"/>
      <c r="VA315" s="10"/>
      <c r="VB315" s="10"/>
      <c r="VC315" s="10"/>
      <c r="VD315" s="10"/>
      <c r="VE315" s="10"/>
      <c r="VF315" s="10"/>
      <c r="VG315" s="10"/>
      <c r="VH315" s="10"/>
      <c r="VI315" s="10"/>
      <c r="VJ315" s="10"/>
      <c r="VK315" s="10"/>
      <c r="VL315" s="10"/>
      <c r="VM315" s="10"/>
      <c r="VN315" s="10"/>
      <c r="VO315" s="10"/>
      <c r="VP315" s="10"/>
      <c r="VQ315" s="10"/>
      <c r="VR315" s="10"/>
      <c r="VS315" s="10"/>
      <c r="VT315" s="10"/>
      <c r="VU315" s="10"/>
      <c r="VV315" s="10"/>
      <c r="VW315" s="10"/>
      <c r="VX315" s="10"/>
      <c r="VY315" s="10"/>
      <c r="VZ315" s="10"/>
      <c r="WA315" s="10"/>
      <c r="WB315" s="10"/>
      <c r="WC315" s="10"/>
      <c r="WD315" s="10"/>
      <c r="WE315" s="10"/>
      <c r="WF315" s="10"/>
      <c r="WG315" s="10"/>
      <c r="WH315" s="10"/>
      <c r="WI315" s="10"/>
      <c r="WJ315" s="10"/>
      <c r="WK315" s="10"/>
      <c r="WL315" s="10"/>
      <c r="WM315" s="10"/>
      <c r="WN315" s="10"/>
      <c r="WO315" s="10"/>
      <c r="WP315" s="10"/>
      <c r="WQ315" s="10"/>
      <c r="WR315" s="10"/>
      <c r="WS315" s="10"/>
      <c r="WT315" s="10"/>
      <c r="WU315" s="10"/>
      <c r="WV315" s="10"/>
      <c r="WW315" s="10"/>
      <c r="WX315" s="10"/>
      <c r="WY315" s="10"/>
      <c r="WZ315" s="10"/>
      <c r="XA315" s="10"/>
      <c r="XB315" s="10"/>
      <c r="XC315" s="10"/>
      <c r="XD315" s="10"/>
      <c r="XE315" s="10"/>
      <c r="XF315" s="10"/>
      <c r="XG315" s="10"/>
      <c r="XH315" s="10"/>
      <c r="XI315" s="10"/>
      <c r="XJ315" s="10"/>
      <c r="XK315" s="10"/>
      <c r="XL315" s="10"/>
      <c r="XM315" s="10"/>
      <c r="XN315" s="10"/>
      <c r="XO315" s="10"/>
      <c r="XP315" s="10"/>
      <c r="XQ315" s="10"/>
      <c r="XR315" s="10"/>
      <c r="XS315" s="10"/>
      <c r="XT315" s="10"/>
      <c r="XU315" s="10"/>
      <c r="XV315" s="10"/>
      <c r="XW315" s="10"/>
      <c r="XX315" s="10"/>
      <c r="XY315" s="10"/>
      <c r="XZ315" s="10"/>
      <c r="YA315" s="10"/>
      <c r="YB315" s="10"/>
      <c r="YC315" s="10"/>
      <c r="YD315" s="10"/>
      <c r="YE315" s="10"/>
      <c r="YF315" s="10"/>
      <c r="YG315" s="10"/>
      <c r="YH315" s="10"/>
      <c r="YI315" s="10"/>
      <c r="YJ315" s="10"/>
      <c r="YK315" s="10"/>
      <c r="YL315" s="10"/>
      <c r="YM315" s="10"/>
      <c r="YN315" s="10"/>
      <c r="YO315" s="10"/>
      <c r="YP315" s="10"/>
      <c r="YQ315" s="10"/>
      <c r="YR315" s="10"/>
      <c r="YS315" s="10"/>
      <c r="YT315" s="10"/>
      <c r="YU315" s="10"/>
      <c r="YV315" s="10"/>
      <c r="YW315" s="10"/>
      <c r="YX315" s="10"/>
      <c r="YY315" s="10"/>
      <c r="YZ315" s="10"/>
      <c r="ZA315" s="10"/>
      <c r="ZB315" s="10"/>
      <c r="ZC315" s="10"/>
      <c r="ZD315" s="10"/>
      <c r="ZE315" s="10"/>
      <c r="ZF315" s="10"/>
      <c r="ZG315" s="10"/>
      <c r="ZH315" s="10"/>
      <c r="ZI315" s="10"/>
      <c r="ZJ315" s="10"/>
      <c r="ZK315" s="10"/>
      <c r="ZL315" s="10"/>
      <c r="ZM315" s="10"/>
      <c r="ZN315" s="10"/>
      <c r="ZO315" s="10"/>
      <c r="ZP315" s="10"/>
      <c r="ZQ315" s="10"/>
      <c r="ZR315" s="10"/>
      <c r="ZS315" s="10"/>
      <c r="ZT315" s="10"/>
      <c r="ZU315" s="10"/>
      <c r="ZV315" s="10"/>
      <c r="ZW315" s="10"/>
      <c r="ZX315" s="10"/>
      <c r="ZY315" s="10"/>
      <c r="ZZ315" s="10"/>
      <c r="AAA315" s="10"/>
      <c r="AAB315" s="10"/>
      <c r="AAC315" s="10"/>
      <c r="AAD315" s="10"/>
      <c r="AAE315" s="10"/>
      <c r="AAF315" s="10"/>
      <c r="AAG315" s="10"/>
      <c r="AAH315" s="10"/>
      <c r="AAI315" s="10"/>
      <c r="AAJ315" s="10"/>
      <c r="AAK315" s="10"/>
      <c r="AAL315" s="10"/>
      <c r="AAM315" s="10"/>
      <c r="AAN315" s="10"/>
      <c r="AAO315" s="10"/>
      <c r="AAP315" s="10"/>
      <c r="AAQ315" s="10"/>
      <c r="AAR315" s="10"/>
      <c r="AAS315" s="10"/>
      <c r="AAT315" s="10"/>
      <c r="AAU315" s="10"/>
      <c r="AAV315" s="10"/>
      <c r="AAW315" s="10"/>
      <c r="AAX315" s="10"/>
      <c r="AAY315" s="10"/>
      <c r="AAZ315" s="10"/>
      <c r="ABA315" s="10"/>
      <c r="ABB315" s="10"/>
      <c r="ABC315" s="10"/>
      <c r="ABD315" s="10"/>
      <c r="ABE315" s="10"/>
      <c r="ABF315" s="10"/>
      <c r="ABG315" s="10"/>
      <c r="ABH315" s="10"/>
      <c r="ABI315" s="10"/>
      <c r="ABJ315" s="10"/>
      <c r="ABK315" s="10"/>
      <c r="ABL315" s="10"/>
      <c r="ABM315" s="10"/>
      <c r="ABN315" s="10"/>
      <c r="ABO315" s="10"/>
      <c r="ABP315" s="10"/>
      <c r="ABQ315" s="10"/>
      <c r="ABR315" s="10"/>
      <c r="ABS315" s="10"/>
      <c r="ABT315" s="10"/>
      <c r="ABU315" s="10"/>
      <c r="ABV315" s="10"/>
      <c r="ABW315" s="10"/>
      <c r="ABX315" s="10"/>
      <c r="ABY315" s="10"/>
      <c r="ABZ315" s="10"/>
      <c r="ACA315" s="10"/>
      <c r="ACB315" s="10"/>
      <c r="ACC315" s="10"/>
      <c r="ACD315" s="10"/>
      <c r="ACE315" s="10"/>
      <c r="ACF315" s="10"/>
      <c r="ACG315" s="10"/>
      <c r="ACH315" s="10"/>
      <c r="ACI315" s="10"/>
      <c r="ACJ315" s="10"/>
      <c r="ACK315" s="10"/>
      <c r="ACL315" s="10"/>
      <c r="ACM315" s="10"/>
      <c r="ACN315" s="10"/>
      <c r="ACO315" s="10"/>
      <c r="ACP315" s="10"/>
      <c r="ACQ315" s="10"/>
      <c r="ACR315" s="10"/>
      <c r="ACS315" s="10"/>
      <c r="ACT315" s="10"/>
      <c r="ACU315" s="10"/>
      <c r="ACV315" s="10"/>
      <c r="ACW315" s="10"/>
      <c r="ACX315" s="10"/>
      <c r="ACY315" s="10"/>
      <c r="ACZ315" s="10"/>
      <c r="ADA315" s="10"/>
    </row>
    <row r="316" spans="1:786" s="10" customFormat="1" ht="36" x14ac:dyDescent="0.3">
      <c r="A316" s="60">
        <v>3</v>
      </c>
      <c r="B316" s="69" t="s">
        <v>872</v>
      </c>
      <c r="C316" s="46" t="s">
        <v>97</v>
      </c>
      <c r="D316" s="47" t="s">
        <v>117</v>
      </c>
      <c r="E316" s="47" t="s">
        <v>135</v>
      </c>
      <c r="F316" s="47">
        <v>26</v>
      </c>
      <c r="G316" s="104">
        <v>985000</v>
      </c>
      <c r="H316" s="47">
        <v>2</v>
      </c>
      <c r="I316" s="47" t="s">
        <v>81</v>
      </c>
      <c r="J316" s="47" t="s">
        <v>303</v>
      </c>
      <c r="K316" s="120">
        <v>46</v>
      </c>
      <c r="L316" s="50">
        <v>1965</v>
      </c>
      <c r="M316" s="122">
        <v>23829</v>
      </c>
      <c r="N316" s="52"/>
      <c r="O316" s="53"/>
      <c r="P316" s="53"/>
      <c r="Q316" s="54" t="s">
        <v>482</v>
      </c>
      <c r="R316" s="55" t="s">
        <v>873</v>
      </c>
      <c r="S316" s="56" t="s">
        <v>381</v>
      </c>
      <c r="T316" s="57" t="str">
        <f t="shared" si="68"/>
        <v>Cu</v>
      </c>
      <c r="U316" s="56">
        <v>580</v>
      </c>
      <c r="V316" s="56">
        <v>1.1000000000000001</v>
      </c>
      <c r="W316" s="56"/>
      <c r="X316" s="56">
        <v>1.1000000000000001</v>
      </c>
      <c r="Y316" s="56" t="s">
        <v>874</v>
      </c>
      <c r="Z316" s="56">
        <v>22</v>
      </c>
      <c r="AA316" s="56" t="s">
        <v>228</v>
      </c>
      <c r="AC316" s="58">
        <f t="shared" si="61"/>
        <v>0</v>
      </c>
      <c r="AD316" s="58">
        <f t="shared" si="62"/>
        <v>0</v>
      </c>
      <c r="AE316" s="58">
        <f t="shared" si="63"/>
        <v>0</v>
      </c>
      <c r="AF316" s="58">
        <f t="shared" si="69"/>
        <v>0</v>
      </c>
      <c r="AG316" s="59"/>
      <c r="AH316" s="59">
        <f t="shared" si="65"/>
        <v>0</v>
      </c>
      <c r="AI316" s="59">
        <f t="shared" si="66"/>
        <v>0</v>
      </c>
      <c r="AJ316" s="59">
        <f t="shared" si="67"/>
        <v>0</v>
      </c>
    </row>
    <row r="317" spans="1:786" s="106" customFormat="1" ht="36" x14ac:dyDescent="0.3">
      <c r="A317" s="60">
        <v>3</v>
      </c>
      <c r="B317" s="69" t="s">
        <v>875</v>
      </c>
      <c r="C317" s="46" t="s">
        <v>97</v>
      </c>
      <c r="D317" s="47" t="s">
        <v>117</v>
      </c>
      <c r="E317" s="47" t="s">
        <v>135</v>
      </c>
      <c r="F317" s="47">
        <v>15</v>
      </c>
      <c r="G317" s="104"/>
      <c r="H317" s="47">
        <v>1</v>
      </c>
      <c r="I317" s="47" t="s">
        <v>45</v>
      </c>
      <c r="J317" s="47" t="s">
        <v>303</v>
      </c>
      <c r="K317" s="120">
        <v>69</v>
      </c>
      <c r="L317" s="50">
        <v>1965</v>
      </c>
      <c r="M317" s="51">
        <v>23829</v>
      </c>
      <c r="N317" s="52">
        <v>35000</v>
      </c>
      <c r="O317" s="53">
        <v>5</v>
      </c>
      <c r="P317" s="53"/>
      <c r="Q317" s="54" t="s">
        <v>467</v>
      </c>
      <c r="R317" s="168" t="s">
        <v>876</v>
      </c>
      <c r="S317" s="56"/>
      <c r="T317" s="57" t="str">
        <f t="shared" si="68"/>
        <v>Cu</v>
      </c>
      <c r="U317" s="56"/>
      <c r="V317" s="56"/>
      <c r="W317" s="56"/>
      <c r="X317" s="56"/>
      <c r="Y317" s="56"/>
      <c r="Z317" s="56"/>
      <c r="AA317" s="56"/>
      <c r="AB317" s="10"/>
      <c r="AC317" s="58">
        <f t="shared" si="61"/>
        <v>1.8453560034439615E-2</v>
      </c>
      <c r="AD317" s="58">
        <f t="shared" si="62"/>
        <v>0.12820512820512819</v>
      </c>
      <c r="AE317" s="58">
        <f t="shared" si="63"/>
        <v>0</v>
      </c>
      <c r="AF317" s="58">
        <f t="shared" si="69"/>
        <v>0.14665868823956782</v>
      </c>
      <c r="AG317" s="59"/>
      <c r="AH317" s="59">
        <f t="shared" si="65"/>
        <v>0</v>
      </c>
      <c r="AI317" s="59">
        <f t="shared" si="66"/>
        <v>0</v>
      </c>
      <c r="AJ317" s="59">
        <f t="shared" si="67"/>
        <v>0.14665868823956782</v>
      </c>
      <c r="AK317" s="169"/>
      <c r="AL317" s="169"/>
      <c r="AM317" s="169"/>
      <c r="AN317" s="169"/>
      <c r="AO317" s="169"/>
      <c r="AP317" s="169"/>
      <c r="AQ317" s="169"/>
      <c r="AR317" s="169"/>
      <c r="AS317" s="169"/>
      <c r="AT317" s="169"/>
      <c r="AU317" s="169"/>
      <c r="AV317" s="169"/>
      <c r="AW317" s="169"/>
      <c r="AX317" s="169"/>
      <c r="AY317" s="169"/>
      <c r="AZ317" s="169"/>
      <c r="BA317" s="169"/>
      <c r="BB317" s="169"/>
      <c r="BC317" s="169"/>
      <c r="BD317" s="169"/>
      <c r="BE317" s="169"/>
      <c r="BF317" s="169"/>
      <c r="BG317" s="169"/>
      <c r="BH317" s="169"/>
      <c r="BI317" s="169"/>
      <c r="BJ317" s="169"/>
      <c r="BK317" s="169"/>
      <c r="BL317" s="169"/>
      <c r="BM317" s="169"/>
      <c r="BN317" s="169"/>
      <c r="BO317" s="169"/>
      <c r="BP317" s="169"/>
      <c r="BQ317" s="169"/>
      <c r="BR317" s="169"/>
      <c r="BS317" s="169"/>
      <c r="BT317" s="169"/>
      <c r="BU317" s="169"/>
      <c r="BV317" s="169"/>
      <c r="BW317" s="169"/>
      <c r="BX317" s="169"/>
      <c r="BY317" s="169"/>
      <c r="BZ317" s="169"/>
      <c r="CA317" s="169"/>
      <c r="CB317" s="169"/>
      <c r="CC317" s="169"/>
      <c r="CD317" s="169"/>
      <c r="CE317" s="169"/>
      <c r="CF317" s="169"/>
      <c r="CG317" s="169"/>
      <c r="CH317" s="169"/>
      <c r="CI317" s="169"/>
      <c r="CJ317" s="169"/>
      <c r="CK317" s="169"/>
      <c r="CL317" s="169"/>
      <c r="CM317" s="169"/>
      <c r="CN317" s="169"/>
      <c r="CO317" s="169"/>
      <c r="CP317" s="169"/>
      <c r="CQ317" s="169"/>
      <c r="CR317" s="169"/>
      <c r="CS317" s="169"/>
      <c r="CT317" s="169"/>
      <c r="CU317" s="169"/>
      <c r="CV317" s="169"/>
      <c r="CW317" s="169"/>
      <c r="CX317" s="169"/>
      <c r="CY317" s="169"/>
      <c r="CZ317" s="169"/>
      <c r="DA317" s="169"/>
      <c r="DB317" s="169"/>
      <c r="DC317" s="169"/>
      <c r="DD317" s="169"/>
      <c r="DE317" s="169"/>
      <c r="DF317" s="169"/>
      <c r="DG317" s="169"/>
      <c r="DH317" s="169"/>
      <c r="DI317" s="169"/>
      <c r="DJ317" s="169"/>
      <c r="DK317" s="169"/>
      <c r="DL317" s="169"/>
      <c r="DM317" s="169"/>
      <c r="DN317" s="169"/>
      <c r="DO317" s="169"/>
      <c r="DP317" s="169"/>
      <c r="DQ317" s="169"/>
      <c r="DR317" s="169"/>
      <c r="DS317" s="169"/>
      <c r="DT317" s="169"/>
      <c r="DU317" s="169"/>
      <c r="DV317" s="169"/>
      <c r="DW317" s="169"/>
      <c r="DX317" s="169"/>
      <c r="DY317" s="169"/>
      <c r="DZ317" s="169"/>
      <c r="EA317" s="169"/>
      <c r="EB317" s="169"/>
      <c r="EC317" s="169"/>
      <c r="ED317" s="169"/>
      <c r="EE317" s="169"/>
      <c r="EF317" s="169"/>
      <c r="EG317" s="169"/>
      <c r="EH317" s="169"/>
      <c r="EI317" s="169"/>
      <c r="EJ317" s="169"/>
      <c r="EK317" s="169"/>
      <c r="EL317" s="169"/>
      <c r="EM317" s="169"/>
      <c r="EN317" s="169"/>
      <c r="EO317" s="169"/>
      <c r="EP317" s="169"/>
      <c r="EQ317" s="169"/>
      <c r="ER317" s="169"/>
      <c r="ES317" s="169"/>
      <c r="ET317" s="169"/>
      <c r="EU317" s="169"/>
      <c r="EV317" s="169"/>
      <c r="EW317" s="169"/>
      <c r="EX317" s="169"/>
      <c r="EY317" s="169"/>
      <c r="EZ317" s="169"/>
      <c r="FA317" s="169"/>
      <c r="FB317" s="169"/>
      <c r="FC317" s="169"/>
      <c r="FD317" s="169"/>
      <c r="FE317" s="169"/>
      <c r="FF317" s="169"/>
      <c r="FG317" s="169"/>
      <c r="FH317" s="169"/>
      <c r="FI317" s="169"/>
      <c r="FJ317" s="169"/>
      <c r="FK317" s="169"/>
      <c r="FL317" s="169"/>
      <c r="FM317" s="169"/>
      <c r="FN317" s="169"/>
      <c r="FO317" s="169"/>
      <c r="FP317" s="169"/>
      <c r="FQ317" s="169"/>
      <c r="FR317" s="169"/>
      <c r="FS317" s="169"/>
      <c r="FT317" s="169"/>
      <c r="FU317" s="169"/>
      <c r="FV317" s="169"/>
      <c r="FW317" s="169"/>
      <c r="FX317" s="169"/>
      <c r="FY317" s="169"/>
      <c r="FZ317" s="169"/>
      <c r="GA317" s="169"/>
      <c r="GB317" s="169"/>
      <c r="GC317" s="169"/>
      <c r="GD317" s="169"/>
      <c r="GE317" s="169"/>
      <c r="GF317" s="169"/>
      <c r="GG317" s="169"/>
      <c r="GH317" s="169"/>
      <c r="GI317" s="169"/>
      <c r="GJ317" s="169"/>
      <c r="GK317" s="169"/>
      <c r="GL317" s="169"/>
      <c r="GM317" s="169"/>
      <c r="GN317" s="169"/>
      <c r="GO317" s="169"/>
      <c r="GP317" s="169"/>
      <c r="GQ317" s="169"/>
      <c r="GR317" s="169"/>
      <c r="GS317" s="169"/>
      <c r="GT317" s="169"/>
      <c r="GU317" s="169"/>
      <c r="GV317" s="169"/>
      <c r="GW317" s="169"/>
      <c r="GX317" s="169"/>
      <c r="GY317" s="169"/>
      <c r="GZ317" s="169"/>
      <c r="HA317" s="169"/>
      <c r="HB317" s="169"/>
      <c r="HC317" s="169"/>
      <c r="HD317" s="169"/>
      <c r="HE317" s="169"/>
      <c r="HF317" s="169"/>
      <c r="HG317" s="169"/>
      <c r="HH317" s="169"/>
      <c r="HI317" s="169"/>
      <c r="HJ317" s="169"/>
      <c r="HK317" s="169"/>
      <c r="HL317" s="169"/>
      <c r="HM317" s="169"/>
      <c r="HN317" s="169"/>
      <c r="HO317" s="169"/>
      <c r="HP317" s="169"/>
      <c r="HQ317" s="169"/>
      <c r="HR317" s="169"/>
      <c r="HS317" s="169"/>
      <c r="HT317" s="169"/>
      <c r="HU317" s="169"/>
      <c r="HV317" s="169"/>
      <c r="HW317" s="169"/>
      <c r="HX317" s="169"/>
      <c r="HY317" s="169"/>
      <c r="HZ317" s="169"/>
      <c r="IA317" s="169"/>
      <c r="IB317" s="169"/>
      <c r="IC317" s="169"/>
      <c r="ID317" s="169"/>
      <c r="IE317" s="169"/>
      <c r="IF317" s="169"/>
      <c r="IG317" s="169"/>
      <c r="IH317" s="169"/>
      <c r="II317" s="169"/>
      <c r="IJ317" s="169"/>
      <c r="IK317" s="169"/>
      <c r="IL317" s="169"/>
      <c r="IM317" s="169"/>
      <c r="IN317" s="169"/>
      <c r="IO317" s="169"/>
      <c r="IP317" s="169"/>
      <c r="IQ317" s="169"/>
      <c r="IR317" s="169"/>
      <c r="IS317" s="169"/>
      <c r="IT317" s="169"/>
      <c r="IU317" s="169"/>
      <c r="IV317" s="169"/>
      <c r="IW317" s="169"/>
      <c r="IX317" s="169"/>
      <c r="IY317" s="169"/>
      <c r="IZ317" s="169"/>
      <c r="JA317" s="169"/>
      <c r="JB317" s="169"/>
      <c r="JC317" s="169"/>
      <c r="JD317" s="169"/>
      <c r="JE317" s="169"/>
      <c r="JF317" s="169"/>
      <c r="JG317" s="169"/>
      <c r="JH317" s="169"/>
      <c r="JI317" s="169"/>
      <c r="JJ317" s="169"/>
      <c r="JK317" s="169"/>
      <c r="JL317" s="169"/>
      <c r="JM317" s="169"/>
      <c r="JN317" s="169"/>
      <c r="JO317" s="169"/>
      <c r="JP317" s="169"/>
      <c r="JQ317" s="169"/>
      <c r="JR317" s="169"/>
      <c r="JS317" s="169"/>
      <c r="JT317" s="169"/>
      <c r="JU317" s="169"/>
      <c r="JV317" s="169"/>
      <c r="JW317" s="169"/>
      <c r="JX317" s="169"/>
      <c r="JY317" s="169"/>
      <c r="JZ317" s="169"/>
      <c r="KA317" s="169"/>
      <c r="KB317" s="169"/>
      <c r="KC317" s="169"/>
      <c r="KD317" s="169"/>
      <c r="KE317" s="169"/>
      <c r="KF317" s="169"/>
      <c r="KG317" s="169"/>
      <c r="KH317" s="169"/>
      <c r="KI317" s="169"/>
      <c r="KJ317" s="169"/>
      <c r="KK317" s="169"/>
      <c r="KL317" s="169"/>
      <c r="KM317" s="169"/>
      <c r="KN317" s="169"/>
      <c r="KO317" s="169"/>
      <c r="KP317" s="169"/>
      <c r="KQ317" s="169"/>
      <c r="KR317" s="169"/>
      <c r="KS317" s="169"/>
      <c r="KT317" s="169"/>
      <c r="KU317" s="169"/>
      <c r="KV317" s="169"/>
      <c r="KW317" s="169"/>
      <c r="KX317" s="169"/>
      <c r="KY317" s="169"/>
      <c r="KZ317" s="169"/>
      <c r="LA317" s="169"/>
      <c r="LB317" s="169"/>
      <c r="LC317" s="169"/>
      <c r="LD317" s="169"/>
      <c r="LE317" s="169"/>
      <c r="LF317" s="169"/>
      <c r="LG317" s="169"/>
      <c r="LH317" s="169"/>
      <c r="LI317" s="169"/>
      <c r="LJ317" s="169"/>
      <c r="LK317" s="169"/>
      <c r="LL317" s="169"/>
      <c r="LM317" s="169"/>
      <c r="LN317" s="169"/>
      <c r="LO317" s="169"/>
      <c r="LP317" s="169"/>
      <c r="LQ317" s="169"/>
      <c r="LR317" s="169"/>
      <c r="LS317" s="169"/>
      <c r="LT317" s="169"/>
      <c r="LU317" s="169"/>
      <c r="LV317" s="169"/>
      <c r="LW317" s="169"/>
      <c r="LX317" s="169"/>
      <c r="LY317" s="169"/>
      <c r="LZ317" s="169"/>
      <c r="MA317" s="169"/>
      <c r="MB317" s="169"/>
      <c r="MC317" s="169"/>
      <c r="MD317" s="169"/>
      <c r="ME317" s="169"/>
      <c r="MF317" s="169"/>
      <c r="MG317" s="169"/>
      <c r="MH317" s="169"/>
      <c r="MI317" s="169"/>
      <c r="MJ317" s="169"/>
      <c r="MK317" s="169"/>
      <c r="ML317" s="169"/>
      <c r="MM317" s="169"/>
      <c r="MN317" s="169"/>
      <c r="MO317" s="169"/>
      <c r="MP317" s="169"/>
      <c r="MQ317" s="169"/>
      <c r="MR317" s="169"/>
      <c r="MS317" s="169"/>
      <c r="MT317" s="169"/>
      <c r="MU317" s="169"/>
      <c r="MV317" s="169"/>
      <c r="MW317" s="169"/>
      <c r="MX317" s="169"/>
      <c r="MY317" s="169"/>
      <c r="MZ317" s="169"/>
      <c r="NA317" s="169"/>
      <c r="NB317" s="169"/>
      <c r="NC317" s="169"/>
      <c r="ND317" s="169"/>
      <c r="NE317" s="169"/>
      <c r="NF317" s="169"/>
      <c r="NG317" s="169"/>
      <c r="NH317" s="169"/>
      <c r="NI317" s="169"/>
      <c r="NJ317" s="169"/>
      <c r="NK317" s="169"/>
      <c r="NL317" s="169"/>
      <c r="NM317" s="169"/>
      <c r="NN317" s="169"/>
      <c r="NO317" s="169"/>
      <c r="NP317" s="169"/>
      <c r="NQ317" s="169"/>
      <c r="NR317" s="169"/>
      <c r="NS317" s="169"/>
      <c r="NT317" s="169"/>
      <c r="NU317" s="169"/>
      <c r="NV317" s="169"/>
      <c r="NW317" s="169"/>
      <c r="NX317" s="169"/>
      <c r="NY317" s="169"/>
      <c r="NZ317" s="169"/>
      <c r="OA317" s="169"/>
      <c r="OB317" s="169"/>
      <c r="OC317" s="169"/>
      <c r="OD317" s="169"/>
      <c r="OE317" s="169"/>
      <c r="OF317" s="169"/>
      <c r="OG317" s="169"/>
      <c r="OH317" s="169"/>
      <c r="OI317" s="169"/>
      <c r="OJ317" s="169"/>
      <c r="OK317" s="169"/>
      <c r="OL317" s="169"/>
      <c r="OM317" s="169"/>
      <c r="ON317" s="169"/>
      <c r="OO317" s="169"/>
      <c r="OP317" s="169"/>
      <c r="OQ317" s="169"/>
      <c r="OR317" s="169"/>
      <c r="OS317" s="169"/>
      <c r="OT317" s="169"/>
      <c r="OU317" s="169"/>
      <c r="OV317" s="169"/>
      <c r="OW317" s="169"/>
      <c r="OX317" s="169"/>
      <c r="OY317" s="169"/>
      <c r="OZ317" s="169"/>
      <c r="PA317" s="169"/>
      <c r="PB317" s="169"/>
      <c r="PC317" s="169"/>
      <c r="PD317" s="169"/>
      <c r="PE317" s="169"/>
      <c r="PF317" s="169"/>
      <c r="PG317" s="169"/>
      <c r="PH317" s="169"/>
      <c r="PI317" s="169"/>
      <c r="PJ317" s="169"/>
      <c r="PK317" s="169"/>
      <c r="PL317" s="169"/>
      <c r="PM317" s="169"/>
      <c r="PN317" s="169"/>
      <c r="PO317" s="169"/>
      <c r="PP317" s="169"/>
      <c r="PQ317" s="169"/>
      <c r="PR317" s="169"/>
      <c r="PS317" s="169"/>
      <c r="PT317" s="169"/>
      <c r="PU317" s="169"/>
      <c r="PV317" s="169"/>
      <c r="PW317" s="169"/>
      <c r="PX317" s="169"/>
      <c r="PY317" s="169"/>
      <c r="PZ317" s="169"/>
      <c r="QA317" s="169"/>
      <c r="QB317" s="169"/>
      <c r="QC317" s="169"/>
      <c r="QD317" s="169"/>
      <c r="QE317" s="169"/>
      <c r="QF317" s="169"/>
      <c r="QG317" s="169"/>
      <c r="QH317" s="169"/>
      <c r="QI317" s="169"/>
      <c r="QJ317" s="169"/>
      <c r="QK317" s="169"/>
      <c r="QL317" s="169"/>
      <c r="QM317" s="169"/>
      <c r="QN317" s="169"/>
      <c r="QO317" s="169"/>
      <c r="QP317" s="169"/>
      <c r="QQ317" s="169"/>
      <c r="QR317" s="169"/>
      <c r="QS317" s="169"/>
      <c r="QT317" s="169"/>
      <c r="QU317" s="169"/>
      <c r="QV317" s="169"/>
      <c r="QW317" s="169"/>
      <c r="QX317" s="169"/>
      <c r="QY317" s="169"/>
      <c r="QZ317" s="169"/>
      <c r="RA317" s="169"/>
      <c r="RB317" s="169"/>
      <c r="RC317" s="169"/>
      <c r="RD317" s="169"/>
      <c r="RE317" s="169"/>
      <c r="RF317" s="169"/>
      <c r="RG317" s="169"/>
      <c r="RH317" s="169"/>
      <c r="RI317" s="169"/>
      <c r="RJ317" s="169"/>
      <c r="RK317" s="169"/>
      <c r="RL317" s="169"/>
      <c r="RM317" s="169"/>
      <c r="RN317" s="169"/>
      <c r="RO317" s="169"/>
      <c r="RP317" s="169"/>
      <c r="RQ317" s="169"/>
      <c r="RR317" s="169"/>
      <c r="RS317" s="169"/>
      <c r="RT317" s="169"/>
      <c r="RU317" s="169"/>
      <c r="RV317" s="169"/>
      <c r="RW317" s="169"/>
      <c r="RX317" s="169"/>
      <c r="RY317" s="169"/>
      <c r="RZ317" s="169"/>
      <c r="SA317" s="169"/>
      <c r="SB317" s="169"/>
      <c r="SC317" s="169"/>
      <c r="SD317" s="169"/>
      <c r="SE317" s="169"/>
      <c r="SF317" s="169"/>
      <c r="SG317" s="169"/>
      <c r="SH317" s="169"/>
      <c r="SI317" s="169"/>
      <c r="SJ317" s="169"/>
      <c r="SK317" s="169"/>
      <c r="SL317" s="169"/>
      <c r="SM317" s="169"/>
      <c r="SN317" s="169"/>
      <c r="SO317" s="169"/>
      <c r="SP317" s="169"/>
      <c r="SQ317" s="169"/>
      <c r="SR317" s="169"/>
      <c r="SS317" s="169"/>
      <c r="ST317" s="169"/>
      <c r="SU317" s="169"/>
      <c r="SV317" s="169"/>
      <c r="SW317" s="169"/>
      <c r="SX317" s="169"/>
      <c r="SY317" s="169"/>
      <c r="SZ317" s="169"/>
      <c r="TA317" s="169"/>
      <c r="TB317" s="169"/>
      <c r="TC317" s="169"/>
      <c r="TD317" s="169"/>
      <c r="TE317" s="169"/>
      <c r="TF317" s="169"/>
      <c r="TG317" s="169"/>
      <c r="TH317" s="169"/>
      <c r="TI317" s="169"/>
      <c r="TJ317" s="169"/>
      <c r="TK317" s="169"/>
      <c r="TL317" s="169"/>
      <c r="TM317" s="169"/>
      <c r="TN317" s="169"/>
      <c r="TO317" s="169"/>
      <c r="TP317" s="169"/>
      <c r="TQ317" s="169"/>
      <c r="TR317" s="169"/>
      <c r="TS317" s="169"/>
      <c r="TT317" s="169"/>
      <c r="TU317" s="169"/>
      <c r="TV317" s="169"/>
      <c r="TW317" s="169"/>
      <c r="TX317" s="169"/>
      <c r="TY317" s="169"/>
      <c r="TZ317" s="169"/>
      <c r="UA317" s="169"/>
      <c r="UB317" s="169"/>
      <c r="UC317" s="169"/>
      <c r="UD317" s="169"/>
      <c r="UE317" s="169"/>
      <c r="UF317" s="169"/>
      <c r="UG317" s="169"/>
      <c r="UH317" s="169"/>
      <c r="UI317" s="169"/>
      <c r="UJ317" s="169"/>
      <c r="UK317" s="169"/>
      <c r="UL317" s="169"/>
      <c r="UM317" s="169"/>
      <c r="UN317" s="169"/>
      <c r="UO317" s="169"/>
      <c r="UP317" s="169"/>
      <c r="UQ317" s="169"/>
      <c r="UR317" s="169"/>
      <c r="US317" s="169"/>
      <c r="UT317" s="169"/>
      <c r="UU317" s="169"/>
      <c r="UV317" s="169"/>
      <c r="UW317" s="169"/>
      <c r="UX317" s="169"/>
      <c r="UY317" s="169"/>
      <c r="UZ317" s="169"/>
      <c r="VA317" s="169"/>
      <c r="VB317" s="169"/>
      <c r="VC317" s="169"/>
      <c r="VD317" s="169"/>
      <c r="VE317" s="169"/>
      <c r="VF317" s="169"/>
      <c r="VG317" s="169"/>
      <c r="VH317" s="169"/>
      <c r="VI317" s="169"/>
      <c r="VJ317" s="169"/>
      <c r="VK317" s="169"/>
      <c r="VL317" s="169"/>
      <c r="VM317" s="169"/>
      <c r="VN317" s="169"/>
      <c r="VO317" s="169"/>
      <c r="VP317" s="169"/>
      <c r="VQ317" s="169"/>
      <c r="VR317" s="169"/>
      <c r="VS317" s="169"/>
      <c r="VT317" s="169"/>
      <c r="VU317" s="169"/>
      <c r="VV317" s="169"/>
      <c r="VW317" s="169"/>
      <c r="VX317" s="169"/>
      <c r="VY317" s="169"/>
      <c r="VZ317" s="169"/>
      <c r="WA317" s="169"/>
      <c r="WB317" s="169"/>
      <c r="WC317" s="169"/>
      <c r="WD317" s="169"/>
      <c r="WE317" s="169"/>
      <c r="WF317" s="169"/>
      <c r="WG317" s="169"/>
      <c r="WH317" s="169"/>
      <c r="WI317" s="169"/>
      <c r="WJ317" s="169"/>
      <c r="WK317" s="169"/>
      <c r="WL317" s="169"/>
      <c r="WM317" s="169"/>
      <c r="WN317" s="169"/>
      <c r="WO317" s="169"/>
      <c r="WP317" s="169"/>
      <c r="WQ317" s="169"/>
      <c r="WR317" s="169"/>
      <c r="WS317" s="169"/>
      <c r="WT317" s="169"/>
      <c r="WU317" s="169"/>
      <c r="WV317" s="169"/>
      <c r="WW317" s="169"/>
      <c r="WX317" s="169"/>
      <c r="WY317" s="169"/>
      <c r="WZ317" s="169"/>
      <c r="XA317" s="169"/>
      <c r="XB317" s="169"/>
      <c r="XC317" s="169"/>
      <c r="XD317" s="169"/>
      <c r="XE317" s="169"/>
      <c r="XF317" s="169"/>
      <c r="XG317" s="169"/>
      <c r="XH317" s="169"/>
      <c r="XI317" s="169"/>
      <c r="XJ317" s="169"/>
      <c r="XK317" s="169"/>
      <c r="XL317" s="169"/>
      <c r="XM317" s="169"/>
      <c r="XN317" s="169"/>
      <c r="XO317" s="169"/>
      <c r="XP317" s="169"/>
      <c r="XQ317" s="169"/>
      <c r="XR317" s="169"/>
      <c r="XS317" s="169"/>
      <c r="XT317" s="169"/>
      <c r="XU317" s="169"/>
      <c r="XV317" s="169"/>
      <c r="XW317" s="169"/>
      <c r="XX317" s="169"/>
      <c r="XY317" s="169"/>
      <c r="XZ317" s="169"/>
      <c r="YA317" s="169"/>
      <c r="YB317" s="169"/>
      <c r="YC317" s="169"/>
      <c r="YD317" s="169"/>
      <c r="YE317" s="169"/>
      <c r="YF317" s="169"/>
      <c r="YG317" s="169"/>
      <c r="YH317" s="169"/>
      <c r="YI317" s="169"/>
      <c r="YJ317" s="169"/>
      <c r="YK317" s="169"/>
      <c r="YL317" s="169"/>
      <c r="YM317" s="169"/>
      <c r="YN317" s="169"/>
      <c r="YO317" s="169"/>
      <c r="YP317" s="169"/>
      <c r="YQ317" s="169"/>
      <c r="YR317" s="169"/>
      <c r="YS317" s="169"/>
      <c r="YT317" s="169"/>
      <c r="YU317" s="169"/>
      <c r="YV317" s="169"/>
      <c r="YW317" s="169"/>
      <c r="YX317" s="169"/>
      <c r="YY317" s="169"/>
      <c r="YZ317" s="169"/>
      <c r="ZA317" s="169"/>
      <c r="ZB317" s="169"/>
      <c r="ZC317" s="169"/>
      <c r="ZD317" s="169"/>
      <c r="ZE317" s="169"/>
      <c r="ZF317" s="169"/>
      <c r="ZG317" s="169"/>
      <c r="ZH317" s="169"/>
      <c r="ZI317" s="169"/>
      <c r="ZJ317" s="169"/>
      <c r="ZK317" s="169"/>
      <c r="ZL317" s="169"/>
      <c r="ZM317" s="169"/>
      <c r="ZN317" s="169"/>
      <c r="ZO317" s="169"/>
      <c r="ZP317" s="169"/>
      <c r="ZQ317" s="169"/>
      <c r="ZR317" s="169"/>
      <c r="ZS317" s="169"/>
      <c r="ZT317" s="169"/>
      <c r="ZU317" s="169"/>
      <c r="ZV317" s="169"/>
      <c r="ZW317" s="169"/>
      <c r="ZX317" s="169"/>
      <c r="ZY317" s="169"/>
      <c r="ZZ317" s="169"/>
      <c r="AAA317" s="169"/>
      <c r="AAB317" s="169"/>
      <c r="AAC317" s="169"/>
      <c r="AAD317" s="169"/>
      <c r="AAE317" s="169"/>
      <c r="AAF317" s="169"/>
      <c r="AAG317" s="169"/>
      <c r="AAH317" s="169"/>
      <c r="AAI317" s="169"/>
      <c r="AAJ317" s="169"/>
      <c r="AAK317" s="169"/>
      <c r="AAL317" s="169"/>
      <c r="AAM317" s="169"/>
      <c r="AAN317" s="169"/>
      <c r="AAO317" s="169"/>
      <c r="AAP317" s="169"/>
      <c r="AAQ317" s="169"/>
      <c r="AAR317" s="169"/>
      <c r="AAS317" s="169"/>
      <c r="AAT317" s="169"/>
      <c r="AAU317" s="169"/>
      <c r="AAV317" s="169"/>
      <c r="AAW317" s="169"/>
      <c r="AAX317" s="169"/>
      <c r="AAY317" s="169"/>
      <c r="AAZ317" s="169"/>
      <c r="ABA317" s="169"/>
      <c r="ABB317" s="169"/>
      <c r="ABC317" s="169"/>
      <c r="ABD317" s="169"/>
      <c r="ABE317" s="169"/>
      <c r="ABF317" s="169"/>
      <c r="ABG317" s="169"/>
      <c r="ABH317" s="169"/>
      <c r="ABI317" s="169"/>
      <c r="ABJ317" s="169"/>
      <c r="ABK317" s="169"/>
      <c r="ABL317" s="169"/>
      <c r="ABM317" s="169"/>
      <c r="ABN317" s="169"/>
      <c r="ABO317" s="169"/>
      <c r="ABP317" s="169"/>
      <c r="ABQ317" s="169"/>
      <c r="ABR317" s="169"/>
      <c r="ABS317" s="169"/>
      <c r="ABT317" s="169"/>
      <c r="ABU317" s="169"/>
      <c r="ABV317" s="169"/>
      <c r="ABW317" s="169"/>
      <c r="ABX317" s="169"/>
      <c r="ABY317" s="169"/>
      <c r="ABZ317" s="169"/>
      <c r="ACA317" s="169"/>
      <c r="ACB317" s="169"/>
      <c r="ACC317" s="169"/>
      <c r="ACD317" s="169"/>
      <c r="ACE317" s="169"/>
      <c r="ACF317" s="169"/>
      <c r="ACG317" s="169"/>
      <c r="ACH317" s="169"/>
      <c r="ACI317" s="169"/>
      <c r="ACJ317" s="169"/>
      <c r="ACK317" s="169"/>
      <c r="ACL317" s="169"/>
      <c r="ACM317" s="169"/>
      <c r="ACN317" s="169"/>
      <c r="ACO317" s="169"/>
      <c r="ACP317" s="169"/>
      <c r="ACQ317" s="169"/>
      <c r="ACR317" s="169"/>
      <c r="ACS317" s="169"/>
      <c r="ACT317" s="169"/>
      <c r="ACU317" s="169"/>
      <c r="ACV317" s="169"/>
      <c r="ACW317" s="169"/>
      <c r="ACX317" s="169"/>
      <c r="ACY317" s="169"/>
      <c r="ACZ317" s="169"/>
      <c r="ADA317" s="169"/>
    </row>
    <row r="318" spans="1:786" s="106" customFormat="1" ht="24" x14ac:dyDescent="0.3">
      <c r="A318" s="60">
        <v>3</v>
      </c>
      <c r="B318" s="69" t="s">
        <v>877</v>
      </c>
      <c r="C318" s="46" t="s">
        <v>97</v>
      </c>
      <c r="D318" s="47" t="s">
        <v>117</v>
      </c>
      <c r="E318" s="47"/>
      <c r="F318" s="47">
        <v>15</v>
      </c>
      <c r="G318" s="104">
        <v>43000</v>
      </c>
      <c r="H318" s="47">
        <v>1</v>
      </c>
      <c r="I318" s="47" t="s">
        <v>45</v>
      </c>
      <c r="J318" s="47" t="s">
        <v>303</v>
      </c>
      <c r="K318" s="120">
        <v>71</v>
      </c>
      <c r="L318" s="50">
        <v>1965</v>
      </c>
      <c r="M318" s="51">
        <v>23829</v>
      </c>
      <c r="N318" s="52">
        <v>21000</v>
      </c>
      <c r="O318" s="53">
        <v>5</v>
      </c>
      <c r="P318" s="53"/>
      <c r="Q318" s="54" t="s">
        <v>467</v>
      </c>
      <c r="R318" s="168" t="s">
        <v>878</v>
      </c>
      <c r="S318" s="56"/>
      <c r="T318" s="57" t="str">
        <f t="shared" si="68"/>
        <v>Cu</v>
      </c>
      <c r="U318" s="56"/>
      <c r="V318" s="56"/>
      <c r="W318" s="56"/>
      <c r="X318" s="56"/>
      <c r="Y318" s="56"/>
      <c r="Z318" s="56"/>
      <c r="AA318" s="56"/>
      <c r="AB318" s="10"/>
      <c r="AC318" s="58">
        <f t="shared" si="61"/>
        <v>1.1072136020663769E-2</v>
      </c>
      <c r="AD318" s="58">
        <f t="shared" si="62"/>
        <v>0.12820512820512819</v>
      </c>
      <c r="AE318" s="58">
        <f t="shared" si="63"/>
        <v>0</v>
      </c>
      <c r="AF318" s="58">
        <f t="shared" si="69"/>
        <v>0.13927726422579195</v>
      </c>
      <c r="AG318" s="59"/>
      <c r="AH318" s="59">
        <f t="shared" si="65"/>
        <v>0</v>
      </c>
      <c r="AI318" s="59">
        <f t="shared" si="66"/>
        <v>0</v>
      </c>
      <c r="AJ318" s="59">
        <f t="shared" si="67"/>
        <v>0.13927726422579195</v>
      </c>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c r="GG318" s="10"/>
      <c r="GH318" s="10"/>
      <c r="GI318" s="10"/>
      <c r="GJ318" s="10"/>
      <c r="GK318" s="10"/>
      <c r="GL318" s="10"/>
      <c r="GM318" s="10"/>
      <c r="GN318" s="10"/>
      <c r="GO318" s="10"/>
      <c r="GP318" s="10"/>
      <c r="GQ318" s="10"/>
      <c r="GR318" s="10"/>
      <c r="GS318" s="10"/>
      <c r="GT318" s="10"/>
      <c r="GU318" s="10"/>
      <c r="GV318" s="10"/>
      <c r="GW318" s="10"/>
      <c r="GX318" s="10"/>
      <c r="GY318" s="10"/>
      <c r="GZ318" s="10"/>
      <c r="HA318" s="10"/>
      <c r="HB318" s="10"/>
      <c r="HC318" s="10"/>
      <c r="HD318" s="10"/>
      <c r="HE318" s="10"/>
      <c r="HF318" s="10"/>
      <c r="HG318" s="10"/>
      <c r="HH318" s="10"/>
      <c r="HI318" s="10"/>
      <c r="HJ318" s="10"/>
      <c r="HK318" s="10"/>
      <c r="HL318" s="10"/>
      <c r="HM318" s="10"/>
      <c r="HN318" s="10"/>
      <c r="HO318" s="10"/>
      <c r="HP318" s="10"/>
      <c r="HQ318" s="10"/>
      <c r="HR318" s="10"/>
      <c r="HS318" s="10"/>
      <c r="HT318" s="10"/>
      <c r="HU318" s="10"/>
      <c r="HV318" s="10"/>
      <c r="HW318" s="10"/>
      <c r="HX318" s="10"/>
      <c r="HY318" s="10"/>
      <c r="HZ318" s="10"/>
      <c r="IA318" s="10"/>
      <c r="IB318" s="10"/>
      <c r="IC318" s="10"/>
      <c r="ID318" s="10"/>
      <c r="IE318" s="10"/>
      <c r="IF318" s="10"/>
      <c r="IG318" s="10"/>
      <c r="IH318" s="10"/>
      <c r="II318" s="10"/>
      <c r="IJ318" s="10"/>
      <c r="IK318" s="10"/>
      <c r="IL318" s="10"/>
      <c r="IM318" s="10"/>
      <c r="IN318" s="10"/>
      <c r="IO318" s="10"/>
      <c r="IP318" s="10"/>
      <c r="IQ318" s="10"/>
      <c r="IR318" s="10"/>
      <c r="IS318" s="10"/>
      <c r="IT318" s="10"/>
      <c r="IU318" s="10"/>
      <c r="IV318" s="10"/>
      <c r="IW318" s="10"/>
      <c r="IX318" s="10"/>
      <c r="IY318" s="10"/>
      <c r="IZ318" s="10"/>
      <c r="JA318" s="10"/>
      <c r="JB318" s="10"/>
      <c r="JC318" s="10"/>
      <c r="JD318" s="10"/>
      <c r="JE318" s="10"/>
      <c r="JF318" s="10"/>
      <c r="JG318" s="10"/>
      <c r="JH318" s="10"/>
      <c r="JI318" s="10"/>
      <c r="JJ318" s="10"/>
      <c r="JK318" s="10"/>
      <c r="JL318" s="10"/>
      <c r="JM318" s="10"/>
      <c r="JN318" s="10"/>
      <c r="JO318" s="10"/>
      <c r="JP318" s="10"/>
      <c r="JQ318" s="10"/>
      <c r="JR318" s="10"/>
      <c r="JS318" s="10"/>
      <c r="JT318" s="10"/>
      <c r="JU318" s="10"/>
      <c r="JV318" s="10"/>
      <c r="JW318" s="10"/>
      <c r="JX318" s="10"/>
      <c r="JY318" s="10"/>
      <c r="JZ318" s="10"/>
      <c r="KA318" s="10"/>
      <c r="KB318" s="10"/>
      <c r="KC318" s="10"/>
      <c r="KD318" s="10"/>
      <c r="KE318" s="10"/>
      <c r="KF318" s="10"/>
      <c r="KG318" s="10"/>
      <c r="KH318" s="10"/>
      <c r="KI318" s="10"/>
      <c r="KJ318" s="10"/>
      <c r="KK318" s="10"/>
      <c r="KL318" s="10"/>
      <c r="KM318" s="10"/>
      <c r="KN318" s="10"/>
      <c r="KO318" s="10"/>
      <c r="KP318" s="10"/>
      <c r="KQ318" s="10"/>
      <c r="KR318" s="10"/>
      <c r="KS318" s="10"/>
      <c r="KT318" s="10"/>
      <c r="KU318" s="10"/>
      <c r="KV318" s="10"/>
      <c r="KW318" s="10"/>
      <c r="KX318" s="10"/>
      <c r="KY318" s="10"/>
      <c r="KZ318" s="10"/>
      <c r="LA318" s="10"/>
      <c r="LB318" s="10"/>
      <c r="LC318" s="10"/>
      <c r="LD318" s="10"/>
      <c r="LE318" s="10"/>
      <c r="LF318" s="10"/>
      <c r="LG318" s="10"/>
      <c r="LH318" s="10"/>
      <c r="LI318" s="10"/>
      <c r="LJ318" s="10"/>
      <c r="LK318" s="10"/>
      <c r="LL318" s="10"/>
      <c r="LM318" s="10"/>
      <c r="LN318" s="10"/>
      <c r="LO318" s="10"/>
      <c r="LP318" s="10"/>
      <c r="LQ318" s="10"/>
      <c r="LR318" s="10"/>
      <c r="LS318" s="10"/>
      <c r="LT318" s="10"/>
      <c r="LU318" s="10"/>
      <c r="LV318" s="10"/>
      <c r="LW318" s="10"/>
      <c r="LX318" s="10"/>
      <c r="LY318" s="10"/>
      <c r="LZ318" s="10"/>
      <c r="MA318" s="10"/>
      <c r="MB318" s="10"/>
      <c r="MC318" s="10"/>
      <c r="MD318" s="10"/>
      <c r="ME318" s="10"/>
      <c r="MF318" s="10"/>
      <c r="MG318" s="10"/>
      <c r="MH318" s="10"/>
      <c r="MI318" s="10"/>
      <c r="MJ318" s="10"/>
      <c r="MK318" s="10"/>
      <c r="ML318" s="10"/>
      <c r="MM318" s="10"/>
      <c r="MN318" s="10"/>
      <c r="MO318" s="10"/>
      <c r="MP318" s="10"/>
      <c r="MQ318" s="10"/>
      <c r="MR318" s="10"/>
      <c r="MS318" s="10"/>
      <c r="MT318" s="10"/>
      <c r="MU318" s="10"/>
      <c r="MV318" s="10"/>
      <c r="MW318" s="10"/>
      <c r="MX318" s="10"/>
      <c r="MY318" s="10"/>
      <c r="MZ318" s="10"/>
      <c r="NA318" s="10"/>
      <c r="NB318" s="10"/>
      <c r="NC318" s="10"/>
      <c r="ND318" s="10"/>
      <c r="NE318" s="10"/>
      <c r="NF318" s="10"/>
      <c r="NG318" s="10"/>
      <c r="NH318" s="10"/>
      <c r="NI318" s="10"/>
      <c r="NJ318" s="10"/>
      <c r="NK318" s="10"/>
      <c r="NL318" s="10"/>
      <c r="NM318" s="10"/>
      <c r="NN318" s="10"/>
      <c r="NO318" s="10"/>
      <c r="NP318" s="10"/>
      <c r="NQ318" s="10"/>
      <c r="NR318" s="10"/>
      <c r="NS318" s="10"/>
      <c r="NT318" s="10"/>
      <c r="NU318" s="10"/>
      <c r="NV318" s="10"/>
      <c r="NW318" s="10"/>
      <c r="NX318" s="10"/>
      <c r="NY318" s="10"/>
      <c r="NZ318" s="10"/>
      <c r="OA318" s="10"/>
      <c r="OB318" s="10"/>
      <c r="OC318" s="10"/>
      <c r="OD318" s="10"/>
      <c r="OE318" s="10"/>
      <c r="OF318" s="10"/>
      <c r="OG318" s="10"/>
      <c r="OH318" s="10"/>
      <c r="OI318" s="10"/>
      <c r="OJ318" s="10"/>
      <c r="OK318" s="10"/>
      <c r="OL318" s="10"/>
      <c r="OM318" s="10"/>
      <c r="ON318" s="10"/>
      <c r="OO318" s="10"/>
      <c r="OP318" s="10"/>
      <c r="OQ318" s="10"/>
      <c r="OR318" s="10"/>
      <c r="OS318" s="10"/>
      <c r="OT318" s="10"/>
      <c r="OU318" s="10"/>
      <c r="OV318" s="10"/>
      <c r="OW318" s="10"/>
      <c r="OX318" s="10"/>
      <c r="OY318" s="10"/>
      <c r="OZ318" s="10"/>
      <c r="PA318" s="10"/>
      <c r="PB318" s="10"/>
      <c r="PC318" s="10"/>
      <c r="PD318" s="10"/>
      <c r="PE318" s="10"/>
      <c r="PF318" s="10"/>
      <c r="PG318" s="10"/>
      <c r="PH318" s="10"/>
      <c r="PI318" s="10"/>
      <c r="PJ318" s="10"/>
      <c r="PK318" s="10"/>
      <c r="PL318" s="10"/>
      <c r="PM318" s="10"/>
      <c r="PN318" s="10"/>
      <c r="PO318" s="10"/>
      <c r="PP318" s="10"/>
      <c r="PQ318" s="10"/>
      <c r="PR318" s="10"/>
      <c r="PS318" s="10"/>
      <c r="PT318" s="10"/>
      <c r="PU318" s="10"/>
      <c r="PV318" s="10"/>
      <c r="PW318" s="10"/>
      <c r="PX318" s="10"/>
      <c r="PY318" s="10"/>
      <c r="PZ318" s="10"/>
      <c r="QA318" s="10"/>
      <c r="QB318" s="10"/>
      <c r="QC318" s="10"/>
      <c r="QD318" s="10"/>
      <c r="QE318" s="10"/>
      <c r="QF318" s="10"/>
      <c r="QG318" s="10"/>
      <c r="QH318" s="10"/>
      <c r="QI318" s="10"/>
      <c r="QJ318" s="10"/>
      <c r="QK318" s="10"/>
      <c r="QL318" s="10"/>
      <c r="QM318" s="10"/>
      <c r="QN318" s="10"/>
      <c r="QO318" s="10"/>
      <c r="QP318" s="10"/>
      <c r="QQ318" s="10"/>
      <c r="QR318" s="10"/>
      <c r="QS318" s="10"/>
      <c r="QT318" s="10"/>
      <c r="QU318" s="10"/>
      <c r="QV318" s="10"/>
      <c r="QW318" s="10"/>
      <c r="QX318" s="10"/>
      <c r="QY318" s="10"/>
      <c r="QZ318" s="10"/>
      <c r="RA318" s="10"/>
      <c r="RB318" s="10"/>
      <c r="RC318" s="10"/>
      <c r="RD318" s="10"/>
      <c r="RE318" s="10"/>
      <c r="RF318" s="10"/>
      <c r="RG318" s="10"/>
      <c r="RH318" s="10"/>
      <c r="RI318" s="10"/>
      <c r="RJ318" s="10"/>
      <c r="RK318" s="10"/>
      <c r="RL318" s="10"/>
      <c r="RM318" s="10"/>
      <c r="RN318" s="10"/>
      <c r="RO318" s="10"/>
      <c r="RP318" s="10"/>
      <c r="RQ318" s="10"/>
      <c r="RR318" s="10"/>
      <c r="RS318" s="10"/>
      <c r="RT318" s="10"/>
      <c r="RU318" s="10"/>
      <c r="RV318" s="10"/>
      <c r="RW318" s="10"/>
      <c r="RX318" s="10"/>
      <c r="RY318" s="10"/>
      <c r="RZ318" s="10"/>
      <c r="SA318" s="10"/>
      <c r="SB318" s="10"/>
      <c r="SC318" s="10"/>
      <c r="SD318" s="10"/>
      <c r="SE318" s="10"/>
      <c r="SF318" s="10"/>
      <c r="SG318" s="10"/>
      <c r="SH318" s="10"/>
      <c r="SI318" s="10"/>
      <c r="SJ318" s="10"/>
      <c r="SK318" s="10"/>
      <c r="SL318" s="10"/>
      <c r="SM318" s="10"/>
      <c r="SN318" s="10"/>
      <c r="SO318" s="10"/>
      <c r="SP318" s="10"/>
      <c r="SQ318" s="10"/>
      <c r="SR318" s="10"/>
      <c r="SS318" s="10"/>
      <c r="ST318" s="10"/>
      <c r="SU318" s="10"/>
      <c r="SV318" s="10"/>
      <c r="SW318" s="10"/>
      <c r="SX318" s="10"/>
      <c r="SY318" s="10"/>
      <c r="SZ318" s="10"/>
      <c r="TA318" s="10"/>
      <c r="TB318" s="10"/>
      <c r="TC318" s="10"/>
      <c r="TD318" s="10"/>
      <c r="TE318" s="10"/>
      <c r="TF318" s="10"/>
      <c r="TG318" s="10"/>
      <c r="TH318" s="10"/>
      <c r="TI318" s="10"/>
      <c r="TJ318" s="10"/>
      <c r="TK318" s="10"/>
      <c r="TL318" s="10"/>
      <c r="TM318" s="10"/>
      <c r="TN318" s="10"/>
      <c r="TO318" s="10"/>
      <c r="TP318" s="10"/>
      <c r="TQ318" s="10"/>
      <c r="TR318" s="10"/>
      <c r="TS318" s="10"/>
      <c r="TT318" s="10"/>
      <c r="TU318" s="10"/>
      <c r="TV318" s="10"/>
      <c r="TW318" s="10"/>
      <c r="TX318" s="10"/>
      <c r="TY318" s="10"/>
      <c r="TZ318" s="10"/>
      <c r="UA318" s="10"/>
      <c r="UB318" s="10"/>
      <c r="UC318" s="10"/>
      <c r="UD318" s="10"/>
      <c r="UE318" s="10"/>
      <c r="UF318" s="10"/>
      <c r="UG318" s="10"/>
      <c r="UH318" s="10"/>
      <c r="UI318" s="10"/>
      <c r="UJ318" s="10"/>
      <c r="UK318" s="10"/>
      <c r="UL318" s="10"/>
      <c r="UM318" s="10"/>
      <c r="UN318" s="10"/>
      <c r="UO318" s="10"/>
      <c r="UP318" s="10"/>
      <c r="UQ318" s="10"/>
      <c r="UR318" s="10"/>
      <c r="US318" s="10"/>
      <c r="UT318" s="10"/>
      <c r="UU318" s="10"/>
      <c r="UV318" s="10"/>
      <c r="UW318" s="10"/>
      <c r="UX318" s="10"/>
      <c r="UY318" s="10"/>
      <c r="UZ318" s="10"/>
      <c r="VA318" s="10"/>
      <c r="VB318" s="10"/>
      <c r="VC318" s="10"/>
      <c r="VD318" s="10"/>
      <c r="VE318" s="10"/>
      <c r="VF318" s="10"/>
      <c r="VG318" s="10"/>
      <c r="VH318" s="10"/>
      <c r="VI318" s="10"/>
      <c r="VJ318" s="10"/>
      <c r="VK318" s="10"/>
      <c r="VL318" s="10"/>
      <c r="VM318" s="10"/>
      <c r="VN318" s="10"/>
      <c r="VO318" s="10"/>
      <c r="VP318" s="10"/>
      <c r="VQ318" s="10"/>
      <c r="VR318" s="10"/>
      <c r="VS318" s="10"/>
      <c r="VT318" s="10"/>
      <c r="VU318" s="10"/>
      <c r="VV318" s="10"/>
      <c r="VW318" s="10"/>
      <c r="VX318" s="10"/>
      <c r="VY318" s="10"/>
      <c r="VZ318" s="10"/>
      <c r="WA318" s="10"/>
      <c r="WB318" s="10"/>
      <c r="WC318" s="10"/>
      <c r="WD318" s="10"/>
      <c r="WE318" s="10"/>
      <c r="WF318" s="10"/>
      <c r="WG318" s="10"/>
      <c r="WH318" s="10"/>
      <c r="WI318" s="10"/>
      <c r="WJ318" s="10"/>
      <c r="WK318" s="10"/>
      <c r="WL318" s="10"/>
      <c r="WM318" s="10"/>
      <c r="WN318" s="10"/>
      <c r="WO318" s="10"/>
      <c r="WP318" s="10"/>
      <c r="WQ318" s="10"/>
      <c r="WR318" s="10"/>
      <c r="WS318" s="10"/>
      <c r="WT318" s="10"/>
      <c r="WU318" s="10"/>
      <c r="WV318" s="10"/>
      <c r="WW318" s="10"/>
      <c r="WX318" s="10"/>
      <c r="WY318" s="10"/>
      <c r="WZ318" s="10"/>
      <c r="XA318" s="10"/>
      <c r="XB318" s="10"/>
      <c r="XC318" s="10"/>
      <c r="XD318" s="10"/>
      <c r="XE318" s="10"/>
      <c r="XF318" s="10"/>
      <c r="XG318" s="10"/>
      <c r="XH318" s="10"/>
      <c r="XI318" s="10"/>
      <c r="XJ318" s="10"/>
      <c r="XK318" s="10"/>
      <c r="XL318" s="10"/>
      <c r="XM318" s="10"/>
      <c r="XN318" s="10"/>
      <c r="XO318" s="10"/>
      <c r="XP318" s="10"/>
      <c r="XQ318" s="10"/>
      <c r="XR318" s="10"/>
      <c r="XS318" s="10"/>
      <c r="XT318" s="10"/>
      <c r="XU318" s="10"/>
      <c r="XV318" s="10"/>
      <c r="XW318" s="10"/>
      <c r="XX318" s="10"/>
      <c r="XY318" s="10"/>
      <c r="XZ318" s="10"/>
      <c r="YA318" s="10"/>
      <c r="YB318" s="10"/>
      <c r="YC318" s="10"/>
      <c r="YD318" s="10"/>
      <c r="YE318" s="10"/>
      <c r="YF318" s="10"/>
      <c r="YG318" s="10"/>
      <c r="YH318" s="10"/>
      <c r="YI318" s="10"/>
      <c r="YJ318" s="10"/>
      <c r="YK318" s="10"/>
      <c r="YL318" s="10"/>
      <c r="YM318" s="10"/>
      <c r="YN318" s="10"/>
      <c r="YO318" s="10"/>
      <c r="YP318" s="10"/>
      <c r="YQ318" s="10"/>
      <c r="YR318" s="10"/>
      <c r="YS318" s="10"/>
      <c r="YT318" s="10"/>
      <c r="YU318" s="10"/>
      <c r="YV318" s="10"/>
      <c r="YW318" s="10"/>
      <c r="YX318" s="10"/>
      <c r="YY318" s="10"/>
      <c r="YZ318" s="10"/>
      <c r="ZA318" s="10"/>
      <c r="ZB318" s="10"/>
      <c r="ZC318" s="10"/>
      <c r="ZD318" s="10"/>
      <c r="ZE318" s="10"/>
      <c r="ZF318" s="10"/>
      <c r="ZG318" s="10"/>
      <c r="ZH318" s="10"/>
      <c r="ZI318" s="10"/>
      <c r="ZJ318" s="10"/>
      <c r="ZK318" s="10"/>
      <c r="ZL318" s="10"/>
      <c r="ZM318" s="10"/>
      <c r="ZN318" s="10"/>
      <c r="ZO318" s="10"/>
      <c r="ZP318" s="10"/>
      <c r="ZQ318" s="10"/>
      <c r="ZR318" s="10"/>
      <c r="ZS318" s="10"/>
      <c r="ZT318" s="10"/>
      <c r="ZU318" s="10"/>
      <c r="ZV318" s="10"/>
      <c r="ZW318" s="10"/>
      <c r="ZX318" s="10"/>
      <c r="ZY318" s="10"/>
      <c r="ZZ318" s="10"/>
      <c r="AAA318" s="10"/>
      <c r="AAB318" s="10"/>
      <c r="AAC318" s="10"/>
      <c r="AAD318" s="10"/>
      <c r="AAE318" s="10"/>
      <c r="AAF318" s="10"/>
      <c r="AAG318" s="10"/>
      <c r="AAH318" s="10"/>
      <c r="AAI318" s="10"/>
      <c r="AAJ318" s="10"/>
      <c r="AAK318" s="10"/>
      <c r="AAL318" s="10"/>
      <c r="AAM318" s="10"/>
      <c r="AAN318" s="10"/>
      <c r="AAO318" s="10"/>
      <c r="AAP318" s="10"/>
      <c r="AAQ318" s="10"/>
      <c r="AAR318" s="10"/>
      <c r="AAS318" s="10"/>
      <c r="AAT318" s="10"/>
      <c r="AAU318" s="10"/>
      <c r="AAV318" s="10"/>
      <c r="AAW318" s="10"/>
      <c r="AAX318" s="10"/>
      <c r="AAY318" s="10"/>
      <c r="AAZ318" s="10"/>
      <c r="ABA318" s="10"/>
      <c r="ABB318" s="10"/>
      <c r="ABC318" s="10"/>
      <c r="ABD318" s="10"/>
      <c r="ABE318" s="10"/>
      <c r="ABF318" s="10"/>
      <c r="ABG318" s="10"/>
      <c r="ABH318" s="10"/>
      <c r="ABI318" s="10"/>
      <c r="ABJ318" s="10"/>
      <c r="ABK318" s="10"/>
      <c r="ABL318" s="10"/>
      <c r="ABM318" s="10"/>
      <c r="ABN318" s="10"/>
      <c r="ABO318" s="10"/>
      <c r="ABP318" s="10"/>
      <c r="ABQ318" s="10"/>
      <c r="ABR318" s="10"/>
      <c r="ABS318" s="10"/>
      <c r="ABT318" s="10"/>
      <c r="ABU318" s="10"/>
      <c r="ABV318" s="10"/>
      <c r="ABW318" s="10"/>
      <c r="ABX318" s="10"/>
      <c r="ABY318" s="10"/>
      <c r="ABZ318" s="10"/>
      <c r="ACA318" s="10"/>
      <c r="ACB318" s="10"/>
      <c r="ACC318" s="10"/>
      <c r="ACD318" s="10"/>
      <c r="ACE318" s="10"/>
      <c r="ACF318" s="10"/>
      <c r="ACG318" s="10"/>
      <c r="ACH318" s="10"/>
      <c r="ACI318" s="10"/>
      <c r="ACJ318" s="10"/>
      <c r="ACK318" s="10"/>
      <c r="ACL318" s="10"/>
      <c r="ACM318" s="10"/>
      <c r="ACN318" s="10"/>
      <c r="ACO318" s="10"/>
      <c r="ACP318" s="10"/>
      <c r="ACQ318" s="10"/>
      <c r="ACR318" s="10"/>
      <c r="ACS318" s="10"/>
      <c r="ACT318" s="10"/>
      <c r="ACU318" s="10"/>
      <c r="ACV318" s="10"/>
      <c r="ACW318" s="10"/>
      <c r="ACX318" s="10"/>
      <c r="ACY318" s="10"/>
      <c r="ACZ318" s="10"/>
      <c r="ADA318" s="10"/>
    </row>
    <row r="319" spans="1:786" s="106" customFormat="1" ht="36" x14ac:dyDescent="0.3">
      <c r="A319" s="60">
        <v>3</v>
      </c>
      <c r="B319" s="69" t="s">
        <v>879</v>
      </c>
      <c r="C319" s="46" t="s">
        <v>97</v>
      </c>
      <c r="D319" s="47" t="s">
        <v>117</v>
      </c>
      <c r="E319" s="47" t="s">
        <v>135</v>
      </c>
      <c r="F319" s="47">
        <v>20</v>
      </c>
      <c r="G319" s="104">
        <v>450000</v>
      </c>
      <c r="H319" s="47">
        <v>1</v>
      </c>
      <c r="I319" s="47" t="s">
        <v>45</v>
      </c>
      <c r="J319" s="47" t="s">
        <v>303</v>
      </c>
      <c r="K319" s="120">
        <v>12</v>
      </c>
      <c r="L319" s="50">
        <v>1965</v>
      </c>
      <c r="M319" s="51">
        <v>23829</v>
      </c>
      <c r="N319" s="52">
        <v>70000</v>
      </c>
      <c r="O319" s="53">
        <v>0.8</v>
      </c>
      <c r="P319" s="53"/>
      <c r="Q319" s="54" t="s">
        <v>482</v>
      </c>
      <c r="R319" s="168" t="s">
        <v>880</v>
      </c>
      <c r="S319" s="56" t="s">
        <v>381</v>
      </c>
      <c r="T319" s="57" t="str">
        <f t="shared" si="68"/>
        <v>Cu</v>
      </c>
      <c r="U319" s="56">
        <v>580</v>
      </c>
      <c r="V319" s="56">
        <v>1.1000000000000001</v>
      </c>
      <c r="W319" s="56"/>
      <c r="X319" s="56">
        <v>1.1000000000000001</v>
      </c>
      <c r="Y319" s="56" t="s">
        <v>382</v>
      </c>
      <c r="Z319" s="56">
        <v>20</v>
      </c>
      <c r="AA319" s="56" t="s">
        <v>228</v>
      </c>
      <c r="AB319" s="10"/>
      <c r="AC319" s="58">
        <f t="shared" si="61"/>
        <v>3.690712006887923E-2</v>
      </c>
      <c r="AD319" s="58">
        <f t="shared" si="62"/>
        <v>2.0512820512820513E-2</v>
      </c>
      <c r="AE319" s="58">
        <f t="shared" si="63"/>
        <v>0</v>
      </c>
      <c r="AF319" s="58">
        <f t="shared" si="69"/>
        <v>5.7419940581699747E-2</v>
      </c>
      <c r="AG319" s="59"/>
      <c r="AH319" s="59">
        <f t="shared" si="65"/>
        <v>0</v>
      </c>
      <c r="AI319" s="59">
        <f t="shared" si="66"/>
        <v>0</v>
      </c>
      <c r="AJ319" s="59">
        <f t="shared" si="67"/>
        <v>5.7419940581699747E-2</v>
      </c>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c r="GG319" s="10"/>
      <c r="GH319" s="10"/>
      <c r="GI319" s="10"/>
      <c r="GJ319" s="10"/>
      <c r="GK319" s="10"/>
      <c r="GL319" s="10"/>
      <c r="GM319" s="10"/>
      <c r="GN319" s="10"/>
      <c r="GO319" s="10"/>
      <c r="GP319" s="10"/>
      <c r="GQ319" s="10"/>
      <c r="GR319" s="10"/>
      <c r="GS319" s="10"/>
      <c r="GT319" s="10"/>
      <c r="GU319" s="10"/>
      <c r="GV319" s="10"/>
      <c r="GW319" s="10"/>
      <c r="GX319" s="10"/>
      <c r="GY319" s="10"/>
      <c r="GZ319" s="10"/>
      <c r="HA319" s="10"/>
      <c r="HB319" s="10"/>
      <c r="HC319" s="10"/>
      <c r="HD319" s="10"/>
      <c r="HE319" s="10"/>
      <c r="HF319" s="10"/>
      <c r="HG319" s="10"/>
      <c r="HH319" s="10"/>
      <c r="HI319" s="10"/>
      <c r="HJ319" s="10"/>
      <c r="HK319" s="10"/>
      <c r="HL319" s="10"/>
      <c r="HM319" s="10"/>
      <c r="HN319" s="10"/>
      <c r="HO319" s="10"/>
      <c r="HP319" s="10"/>
      <c r="HQ319" s="10"/>
      <c r="HR319" s="10"/>
      <c r="HS319" s="10"/>
      <c r="HT319" s="10"/>
      <c r="HU319" s="10"/>
      <c r="HV319" s="10"/>
      <c r="HW319" s="10"/>
      <c r="HX319" s="10"/>
      <c r="HY319" s="10"/>
      <c r="HZ319" s="10"/>
      <c r="IA319" s="10"/>
      <c r="IB319" s="10"/>
      <c r="IC319" s="10"/>
      <c r="ID319" s="10"/>
      <c r="IE319" s="10"/>
      <c r="IF319" s="10"/>
      <c r="IG319" s="10"/>
      <c r="IH319" s="10"/>
      <c r="II319" s="10"/>
      <c r="IJ319" s="10"/>
      <c r="IK319" s="10"/>
      <c r="IL319" s="10"/>
      <c r="IM319" s="10"/>
      <c r="IN319" s="10"/>
      <c r="IO319" s="10"/>
      <c r="IP319" s="10"/>
      <c r="IQ319" s="10"/>
      <c r="IR319" s="10"/>
      <c r="IS319" s="10"/>
      <c r="IT319" s="10"/>
      <c r="IU319" s="10"/>
      <c r="IV319" s="10"/>
      <c r="IW319" s="10"/>
      <c r="IX319" s="10"/>
      <c r="IY319" s="10"/>
      <c r="IZ319" s="10"/>
      <c r="JA319" s="10"/>
      <c r="JB319" s="10"/>
      <c r="JC319" s="10"/>
      <c r="JD319" s="10"/>
      <c r="JE319" s="10"/>
      <c r="JF319" s="10"/>
      <c r="JG319" s="10"/>
      <c r="JH319" s="10"/>
      <c r="JI319" s="10"/>
      <c r="JJ319" s="10"/>
      <c r="JK319" s="10"/>
      <c r="JL319" s="10"/>
      <c r="JM319" s="10"/>
      <c r="JN319" s="10"/>
      <c r="JO319" s="10"/>
      <c r="JP319" s="10"/>
      <c r="JQ319" s="10"/>
      <c r="JR319" s="10"/>
      <c r="JS319" s="10"/>
      <c r="JT319" s="10"/>
      <c r="JU319" s="10"/>
      <c r="JV319" s="10"/>
      <c r="JW319" s="10"/>
      <c r="JX319" s="10"/>
      <c r="JY319" s="10"/>
      <c r="JZ319" s="10"/>
      <c r="KA319" s="10"/>
      <c r="KB319" s="10"/>
      <c r="KC319" s="10"/>
      <c r="KD319" s="10"/>
      <c r="KE319" s="10"/>
      <c r="KF319" s="10"/>
      <c r="KG319" s="10"/>
      <c r="KH319" s="10"/>
      <c r="KI319" s="10"/>
      <c r="KJ319" s="10"/>
      <c r="KK319" s="10"/>
      <c r="KL319" s="10"/>
      <c r="KM319" s="10"/>
      <c r="KN319" s="10"/>
      <c r="KO319" s="10"/>
      <c r="KP319" s="10"/>
      <c r="KQ319" s="10"/>
      <c r="KR319" s="10"/>
      <c r="KS319" s="10"/>
      <c r="KT319" s="10"/>
      <c r="KU319" s="10"/>
      <c r="KV319" s="10"/>
      <c r="KW319" s="10"/>
      <c r="KX319" s="10"/>
      <c r="KY319" s="10"/>
      <c r="KZ319" s="10"/>
      <c r="LA319" s="10"/>
      <c r="LB319" s="10"/>
      <c r="LC319" s="10"/>
      <c r="LD319" s="10"/>
      <c r="LE319" s="10"/>
      <c r="LF319" s="10"/>
      <c r="LG319" s="10"/>
      <c r="LH319" s="10"/>
      <c r="LI319" s="10"/>
      <c r="LJ319" s="10"/>
      <c r="LK319" s="10"/>
      <c r="LL319" s="10"/>
      <c r="LM319" s="10"/>
      <c r="LN319" s="10"/>
      <c r="LO319" s="10"/>
      <c r="LP319" s="10"/>
      <c r="LQ319" s="10"/>
      <c r="LR319" s="10"/>
      <c r="LS319" s="10"/>
      <c r="LT319" s="10"/>
      <c r="LU319" s="10"/>
      <c r="LV319" s="10"/>
      <c r="LW319" s="10"/>
      <c r="LX319" s="10"/>
      <c r="LY319" s="10"/>
      <c r="LZ319" s="10"/>
      <c r="MA319" s="10"/>
      <c r="MB319" s="10"/>
      <c r="MC319" s="10"/>
      <c r="MD319" s="10"/>
      <c r="ME319" s="10"/>
      <c r="MF319" s="10"/>
      <c r="MG319" s="10"/>
      <c r="MH319" s="10"/>
      <c r="MI319" s="10"/>
      <c r="MJ319" s="10"/>
      <c r="MK319" s="10"/>
      <c r="ML319" s="10"/>
      <c r="MM319" s="10"/>
      <c r="MN319" s="10"/>
      <c r="MO319" s="10"/>
      <c r="MP319" s="10"/>
      <c r="MQ319" s="10"/>
      <c r="MR319" s="10"/>
      <c r="MS319" s="10"/>
      <c r="MT319" s="10"/>
      <c r="MU319" s="10"/>
      <c r="MV319" s="10"/>
      <c r="MW319" s="10"/>
      <c r="MX319" s="10"/>
      <c r="MY319" s="10"/>
      <c r="MZ319" s="10"/>
      <c r="NA319" s="10"/>
      <c r="NB319" s="10"/>
      <c r="NC319" s="10"/>
      <c r="ND319" s="10"/>
      <c r="NE319" s="10"/>
      <c r="NF319" s="10"/>
      <c r="NG319" s="10"/>
      <c r="NH319" s="10"/>
      <c r="NI319" s="10"/>
      <c r="NJ319" s="10"/>
      <c r="NK319" s="10"/>
      <c r="NL319" s="10"/>
      <c r="NM319" s="10"/>
      <c r="NN319" s="10"/>
      <c r="NO319" s="10"/>
      <c r="NP319" s="10"/>
      <c r="NQ319" s="10"/>
      <c r="NR319" s="10"/>
      <c r="NS319" s="10"/>
      <c r="NT319" s="10"/>
      <c r="NU319" s="10"/>
      <c r="NV319" s="10"/>
      <c r="NW319" s="10"/>
      <c r="NX319" s="10"/>
      <c r="NY319" s="10"/>
      <c r="NZ319" s="10"/>
      <c r="OA319" s="10"/>
      <c r="OB319" s="10"/>
      <c r="OC319" s="10"/>
      <c r="OD319" s="10"/>
      <c r="OE319" s="10"/>
      <c r="OF319" s="10"/>
      <c r="OG319" s="10"/>
      <c r="OH319" s="10"/>
      <c r="OI319" s="10"/>
      <c r="OJ319" s="10"/>
      <c r="OK319" s="10"/>
      <c r="OL319" s="10"/>
      <c r="OM319" s="10"/>
      <c r="ON319" s="10"/>
      <c r="OO319" s="10"/>
      <c r="OP319" s="10"/>
      <c r="OQ319" s="10"/>
      <c r="OR319" s="10"/>
      <c r="OS319" s="10"/>
      <c r="OT319" s="10"/>
      <c r="OU319" s="10"/>
      <c r="OV319" s="10"/>
      <c r="OW319" s="10"/>
      <c r="OX319" s="10"/>
      <c r="OY319" s="10"/>
      <c r="OZ319" s="10"/>
      <c r="PA319" s="10"/>
      <c r="PB319" s="10"/>
      <c r="PC319" s="10"/>
      <c r="PD319" s="10"/>
      <c r="PE319" s="10"/>
      <c r="PF319" s="10"/>
      <c r="PG319" s="10"/>
      <c r="PH319" s="10"/>
      <c r="PI319" s="10"/>
      <c r="PJ319" s="10"/>
      <c r="PK319" s="10"/>
      <c r="PL319" s="10"/>
      <c r="PM319" s="10"/>
      <c r="PN319" s="10"/>
      <c r="PO319" s="10"/>
      <c r="PP319" s="10"/>
      <c r="PQ319" s="10"/>
      <c r="PR319" s="10"/>
      <c r="PS319" s="10"/>
      <c r="PT319" s="10"/>
      <c r="PU319" s="10"/>
      <c r="PV319" s="10"/>
      <c r="PW319" s="10"/>
      <c r="PX319" s="10"/>
      <c r="PY319" s="10"/>
      <c r="PZ319" s="10"/>
      <c r="QA319" s="10"/>
      <c r="QB319" s="10"/>
      <c r="QC319" s="10"/>
      <c r="QD319" s="10"/>
      <c r="QE319" s="10"/>
      <c r="QF319" s="10"/>
      <c r="QG319" s="10"/>
      <c r="QH319" s="10"/>
      <c r="QI319" s="10"/>
      <c r="QJ319" s="10"/>
      <c r="QK319" s="10"/>
      <c r="QL319" s="10"/>
      <c r="QM319" s="10"/>
      <c r="QN319" s="10"/>
      <c r="QO319" s="10"/>
      <c r="QP319" s="10"/>
      <c r="QQ319" s="10"/>
      <c r="QR319" s="10"/>
      <c r="QS319" s="10"/>
      <c r="QT319" s="10"/>
      <c r="QU319" s="10"/>
      <c r="QV319" s="10"/>
      <c r="QW319" s="10"/>
      <c r="QX319" s="10"/>
      <c r="QY319" s="10"/>
      <c r="QZ319" s="10"/>
      <c r="RA319" s="10"/>
      <c r="RB319" s="10"/>
      <c r="RC319" s="10"/>
      <c r="RD319" s="10"/>
      <c r="RE319" s="10"/>
      <c r="RF319" s="10"/>
      <c r="RG319" s="10"/>
      <c r="RH319" s="10"/>
      <c r="RI319" s="10"/>
      <c r="RJ319" s="10"/>
      <c r="RK319" s="10"/>
      <c r="RL319" s="10"/>
      <c r="RM319" s="10"/>
      <c r="RN319" s="10"/>
      <c r="RO319" s="10"/>
      <c r="RP319" s="10"/>
      <c r="RQ319" s="10"/>
      <c r="RR319" s="10"/>
      <c r="RS319" s="10"/>
      <c r="RT319" s="10"/>
      <c r="RU319" s="10"/>
      <c r="RV319" s="10"/>
      <c r="RW319" s="10"/>
      <c r="RX319" s="10"/>
      <c r="RY319" s="10"/>
      <c r="RZ319" s="10"/>
      <c r="SA319" s="10"/>
      <c r="SB319" s="10"/>
      <c r="SC319" s="10"/>
      <c r="SD319" s="10"/>
      <c r="SE319" s="10"/>
      <c r="SF319" s="10"/>
      <c r="SG319" s="10"/>
      <c r="SH319" s="10"/>
      <c r="SI319" s="10"/>
      <c r="SJ319" s="10"/>
      <c r="SK319" s="10"/>
      <c r="SL319" s="10"/>
      <c r="SM319" s="10"/>
      <c r="SN319" s="10"/>
      <c r="SO319" s="10"/>
      <c r="SP319" s="10"/>
      <c r="SQ319" s="10"/>
      <c r="SR319" s="10"/>
      <c r="SS319" s="10"/>
      <c r="ST319" s="10"/>
      <c r="SU319" s="10"/>
      <c r="SV319" s="10"/>
      <c r="SW319" s="10"/>
      <c r="SX319" s="10"/>
      <c r="SY319" s="10"/>
      <c r="SZ319" s="10"/>
      <c r="TA319" s="10"/>
      <c r="TB319" s="10"/>
      <c r="TC319" s="10"/>
      <c r="TD319" s="10"/>
      <c r="TE319" s="10"/>
      <c r="TF319" s="10"/>
      <c r="TG319" s="10"/>
      <c r="TH319" s="10"/>
      <c r="TI319" s="10"/>
      <c r="TJ319" s="10"/>
      <c r="TK319" s="10"/>
      <c r="TL319" s="10"/>
      <c r="TM319" s="10"/>
      <c r="TN319" s="10"/>
      <c r="TO319" s="10"/>
      <c r="TP319" s="10"/>
      <c r="TQ319" s="10"/>
      <c r="TR319" s="10"/>
      <c r="TS319" s="10"/>
      <c r="TT319" s="10"/>
      <c r="TU319" s="10"/>
      <c r="TV319" s="10"/>
      <c r="TW319" s="10"/>
      <c r="TX319" s="10"/>
      <c r="TY319" s="10"/>
      <c r="TZ319" s="10"/>
      <c r="UA319" s="10"/>
      <c r="UB319" s="10"/>
      <c r="UC319" s="10"/>
      <c r="UD319" s="10"/>
      <c r="UE319" s="10"/>
      <c r="UF319" s="10"/>
      <c r="UG319" s="10"/>
      <c r="UH319" s="10"/>
      <c r="UI319" s="10"/>
      <c r="UJ319" s="10"/>
      <c r="UK319" s="10"/>
      <c r="UL319" s="10"/>
      <c r="UM319" s="10"/>
      <c r="UN319" s="10"/>
      <c r="UO319" s="10"/>
      <c r="UP319" s="10"/>
      <c r="UQ319" s="10"/>
      <c r="UR319" s="10"/>
      <c r="US319" s="10"/>
      <c r="UT319" s="10"/>
      <c r="UU319" s="10"/>
      <c r="UV319" s="10"/>
      <c r="UW319" s="10"/>
      <c r="UX319" s="10"/>
      <c r="UY319" s="10"/>
      <c r="UZ319" s="10"/>
      <c r="VA319" s="10"/>
      <c r="VB319" s="10"/>
      <c r="VC319" s="10"/>
      <c r="VD319" s="10"/>
      <c r="VE319" s="10"/>
      <c r="VF319" s="10"/>
      <c r="VG319" s="10"/>
      <c r="VH319" s="10"/>
      <c r="VI319" s="10"/>
      <c r="VJ319" s="10"/>
      <c r="VK319" s="10"/>
      <c r="VL319" s="10"/>
      <c r="VM319" s="10"/>
      <c r="VN319" s="10"/>
      <c r="VO319" s="10"/>
      <c r="VP319" s="10"/>
      <c r="VQ319" s="10"/>
      <c r="VR319" s="10"/>
      <c r="VS319" s="10"/>
      <c r="VT319" s="10"/>
      <c r="VU319" s="10"/>
      <c r="VV319" s="10"/>
      <c r="VW319" s="10"/>
      <c r="VX319" s="10"/>
      <c r="VY319" s="10"/>
      <c r="VZ319" s="10"/>
      <c r="WA319" s="10"/>
      <c r="WB319" s="10"/>
      <c r="WC319" s="10"/>
      <c r="WD319" s="10"/>
      <c r="WE319" s="10"/>
      <c r="WF319" s="10"/>
      <c r="WG319" s="10"/>
      <c r="WH319" s="10"/>
      <c r="WI319" s="10"/>
      <c r="WJ319" s="10"/>
      <c r="WK319" s="10"/>
      <c r="WL319" s="10"/>
      <c r="WM319" s="10"/>
      <c r="WN319" s="10"/>
      <c r="WO319" s="10"/>
      <c r="WP319" s="10"/>
      <c r="WQ319" s="10"/>
      <c r="WR319" s="10"/>
      <c r="WS319" s="10"/>
      <c r="WT319" s="10"/>
      <c r="WU319" s="10"/>
      <c r="WV319" s="10"/>
      <c r="WW319" s="10"/>
      <c r="WX319" s="10"/>
      <c r="WY319" s="10"/>
      <c r="WZ319" s="10"/>
      <c r="XA319" s="10"/>
      <c r="XB319" s="10"/>
      <c r="XC319" s="10"/>
      <c r="XD319" s="10"/>
      <c r="XE319" s="10"/>
      <c r="XF319" s="10"/>
      <c r="XG319" s="10"/>
      <c r="XH319" s="10"/>
      <c r="XI319" s="10"/>
      <c r="XJ319" s="10"/>
      <c r="XK319" s="10"/>
      <c r="XL319" s="10"/>
      <c r="XM319" s="10"/>
      <c r="XN319" s="10"/>
      <c r="XO319" s="10"/>
      <c r="XP319" s="10"/>
      <c r="XQ319" s="10"/>
      <c r="XR319" s="10"/>
      <c r="XS319" s="10"/>
      <c r="XT319" s="10"/>
      <c r="XU319" s="10"/>
      <c r="XV319" s="10"/>
      <c r="XW319" s="10"/>
      <c r="XX319" s="10"/>
      <c r="XY319" s="10"/>
      <c r="XZ319" s="10"/>
      <c r="YA319" s="10"/>
      <c r="YB319" s="10"/>
      <c r="YC319" s="10"/>
      <c r="YD319" s="10"/>
      <c r="YE319" s="10"/>
      <c r="YF319" s="10"/>
      <c r="YG319" s="10"/>
      <c r="YH319" s="10"/>
      <c r="YI319" s="10"/>
      <c r="YJ319" s="10"/>
      <c r="YK319" s="10"/>
      <c r="YL319" s="10"/>
      <c r="YM319" s="10"/>
      <c r="YN319" s="10"/>
      <c r="YO319" s="10"/>
      <c r="YP319" s="10"/>
      <c r="YQ319" s="10"/>
      <c r="YR319" s="10"/>
      <c r="YS319" s="10"/>
      <c r="YT319" s="10"/>
      <c r="YU319" s="10"/>
      <c r="YV319" s="10"/>
      <c r="YW319" s="10"/>
      <c r="YX319" s="10"/>
      <c r="YY319" s="10"/>
      <c r="YZ319" s="10"/>
      <c r="ZA319" s="10"/>
      <c r="ZB319" s="10"/>
      <c r="ZC319" s="10"/>
      <c r="ZD319" s="10"/>
      <c r="ZE319" s="10"/>
      <c r="ZF319" s="10"/>
      <c r="ZG319" s="10"/>
      <c r="ZH319" s="10"/>
      <c r="ZI319" s="10"/>
      <c r="ZJ319" s="10"/>
      <c r="ZK319" s="10"/>
      <c r="ZL319" s="10"/>
      <c r="ZM319" s="10"/>
      <c r="ZN319" s="10"/>
      <c r="ZO319" s="10"/>
      <c r="ZP319" s="10"/>
      <c r="ZQ319" s="10"/>
      <c r="ZR319" s="10"/>
      <c r="ZS319" s="10"/>
      <c r="ZT319" s="10"/>
      <c r="ZU319" s="10"/>
      <c r="ZV319" s="10"/>
      <c r="ZW319" s="10"/>
      <c r="ZX319" s="10"/>
      <c r="ZY319" s="10"/>
      <c r="ZZ319" s="10"/>
      <c r="AAA319" s="10"/>
      <c r="AAB319" s="10"/>
      <c r="AAC319" s="10"/>
      <c r="AAD319" s="10"/>
      <c r="AAE319" s="10"/>
      <c r="AAF319" s="10"/>
      <c r="AAG319" s="10"/>
      <c r="AAH319" s="10"/>
      <c r="AAI319" s="10"/>
      <c r="AAJ319" s="10"/>
      <c r="AAK319" s="10"/>
      <c r="AAL319" s="10"/>
      <c r="AAM319" s="10"/>
      <c r="AAN319" s="10"/>
      <c r="AAO319" s="10"/>
      <c r="AAP319" s="10"/>
      <c r="AAQ319" s="10"/>
      <c r="AAR319" s="10"/>
      <c r="AAS319" s="10"/>
      <c r="AAT319" s="10"/>
      <c r="AAU319" s="10"/>
      <c r="AAV319" s="10"/>
      <c r="AAW319" s="10"/>
      <c r="AAX319" s="10"/>
      <c r="AAY319" s="10"/>
      <c r="AAZ319" s="10"/>
      <c r="ABA319" s="10"/>
      <c r="ABB319" s="10"/>
      <c r="ABC319" s="10"/>
      <c r="ABD319" s="10"/>
      <c r="ABE319" s="10"/>
      <c r="ABF319" s="10"/>
      <c r="ABG319" s="10"/>
      <c r="ABH319" s="10"/>
      <c r="ABI319" s="10"/>
      <c r="ABJ319" s="10"/>
      <c r="ABK319" s="10"/>
      <c r="ABL319" s="10"/>
      <c r="ABM319" s="10"/>
      <c r="ABN319" s="10"/>
      <c r="ABO319" s="10"/>
      <c r="ABP319" s="10"/>
      <c r="ABQ319" s="10"/>
      <c r="ABR319" s="10"/>
      <c r="ABS319" s="10"/>
      <c r="ABT319" s="10"/>
      <c r="ABU319" s="10"/>
      <c r="ABV319" s="10"/>
      <c r="ABW319" s="10"/>
      <c r="ABX319" s="10"/>
      <c r="ABY319" s="10"/>
      <c r="ABZ319" s="10"/>
      <c r="ACA319" s="10"/>
      <c r="ACB319" s="10"/>
      <c r="ACC319" s="10"/>
      <c r="ACD319" s="10"/>
      <c r="ACE319" s="10"/>
      <c r="ACF319" s="10"/>
      <c r="ACG319" s="10"/>
      <c r="ACH319" s="10"/>
      <c r="ACI319" s="10"/>
      <c r="ACJ319" s="10"/>
      <c r="ACK319" s="10"/>
      <c r="ACL319" s="10"/>
      <c r="ACM319" s="10"/>
      <c r="ACN319" s="10"/>
      <c r="ACO319" s="10"/>
      <c r="ACP319" s="10"/>
      <c r="ACQ319" s="10"/>
      <c r="ACR319" s="10"/>
      <c r="ACS319" s="10"/>
      <c r="ACT319" s="10"/>
      <c r="ACU319" s="10"/>
      <c r="ACV319" s="10"/>
      <c r="ACW319" s="10"/>
      <c r="ACX319" s="10"/>
      <c r="ACY319" s="10"/>
      <c r="ACZ319" s="10"/>
      <c r="ADA319" s="10"/>
    </row>
    <row r="320" spans="1:786" s="106" customFormat="1" ht="24" x14ac:dyDescent="0.3">
      <c r="A320" s="60">
        <v>3</v>
      </c>
      <c r="B320" s="69" t="s">
        <v>881</v>
      </c>
      <c r="C320" s="46" t="s">
        <v>97</v>
      </c>
      <c r="D320" s="47" t="s">
        <v>117</v>
      </c>
      <c r="E320" s="47" t="s">
        <v>135</v>
      </c>
      <c r="F320" s="47">
        <v>5</v>
      </c>
      <c r="G320" s="104"/>
      <c r="H320" s="47">
        <v>1</v>
      </c>
      <c r="I320" s="47" t="s">
        <v>45</v>
      </c>
      <c r="J320" s="47" t="s">
        <v>303</v>
      </c>
      <c r="K320" s="120">
        <v>55</v>
      </c>
      <c r="L320" s="50">
        <v>1965</v>
      </c>
      <c r="M320" s="51">
        <v>23829</v>
      </c>
      <c r="N320" s="52">
        <v>800</v>
      </c>
      <c r="O320" s="53">
        <v>1</v>
      </c>
      <c r="P320" s="53"/>
      <c r="Q320" s="54" t="s">
        <v>482</v>
      </c>
      <c r="R320" s="168" t="s">
        <v>882</v>
      </c>
      <c r="S320" s="56"/>
      <c r="T320" s="57" t="str">
        <f t="shared" si="68"/>
        <v>Cu</v>
      </c>
      <c r="U320" s="56"/>
      <c r="V320" s="56"/>
      <c r="W320" s="56"/>
      <c r="X320" s="56"/>
      <c r="Y320" s="56"/>
      <c r="Z320" s="56"/>
      <c r="AA320" s="56"/>
      <c r="AB320" s="10"/>
      <c r="AC320" s="58">
        <f t="shared" si="61"/>
        <v>4.2179565793004837E-4</v>
      </c>
      <c r="AD320" s="58">
        <f t="shared" si="62"/>
        <v>2.564102564102564E-2</v>
      </c>
      <c r="AE320" s="58">
        <f t="shared" si="63"/>
        <v>0</v>
      </c>
      <c r="AF320" s="58">
        <f t="shared" si="69"/>
        <v>2.606282129895569E-2</v>
      </c>
      <c r="AG320" s="59"/>
      <c r="AH320" s="59">
        <f t="shared" si="65"/>
        <v>0</v>
      </c>
      <c r="AI320" s="59">
        <f t="shared" si="66"/>
        <v>0</v>
      </c>
      <c r="AJ320" s="59">
        <f t="shared" si="67"/>
        <v>2.606282129895569E-2</v>
      </c>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c r="GG320" s="10"/>
      <c r="GH320" s="10"/>
      <c r="GI320" s="10"/>
      <c r="GJ320" s="10"/>
      <c r="GK320" s="10"/>
      <c r="GL320" s="10"/>
      <c r="GM320" s="10"/>
      <c r="GN320" s="10"/>
      <c r="GO320" s="10"/>
      <c r="GP320" s="10"/>
      <c r="GQ320" s="10"/>
      <c r="GR320" s="10"/>
      <c r="GS320" s="10"/>
      <c r="GT320" s="10"/>
      <c r="GU320" s="10"/>
      <c r="GV320" s="10"/>
      <c r="GW320" s="10"/>
      <c r="GX320" s="10"/>
      <c r="GY320" s="10"/>
      <c r="GZ320" s="10"/>
      <c r="HA320" s="10"/>
      <c r="HB320" s="10"/>
      <c r="HC320" s="10"/>
      <c r="HD320" s="10"/>
      <c r="HE320" s="10"/>
      <c r="HF320" s="10"/>
      <c r="HG320" s="10"/>
      <c r="HH320" s="10"/>
      <c r="HI320" s="10"/>
      <c r="HJ320" s="10"/>
      <c r="HK320" s="10"/>
      <c r="HL320" s="10"/>
      <c r="HM320" s="10"/>
      <c r="HN320" s="10"/>
      <c r="HO320" s="10"/>
      <c r="HP320" s="10"/>
      <c r="HQ320" s="10"/>
      <c r="HR320" s="10"/>
      <c r="HS320" s="10"/>
      <c r="HT320" s="10"/>
      <c r="HU320" s="10"/>
      <c r="HV320" s="10"/>
      <c r="HW320" s="10"/>
      <c r="HX320" s="10"/>
      <c r="HY320" s="10"/>
      <c r="HZ320" s="10"/>
      <c r="IA320" s="10"/>
      <c r="IB320" s="10"/>
      <c r="IC320" s="10"/>
      <c r="ID320" s="10"/>
      <c r="IE320" s="10"/>
      <c r="IF320" s="10"/>
      <c r="IG320" s="10"/>
      <c r="IH320" s="10"/>
      <c r="II320" s="10"/>
      <c r="IJ320" s="10"/>
      <c r="IK320" s="10"/>
      <c r="IL320" s="10"/>
      <c r="IM320" s="10"/>
      <c r="IN320" s="10"/>
      <c r="IO320" s="10"/>
      <c r="IP320" s="10"/>
      <c r="IQ320" s="10"/>
      <c r="IR320" s="10"/>
      <c r="IS320" s="10"/>
      <c r="IT320" s="10"/>
      <c r="IU320" s="10"/>
      <c r="IV320" s="10"/>
      <c r="IW320" s="10"/>
      <c r="IX320" s="10"/>
      <c r="IY320" s="10"/>
      <c r="IZ320" s="10"/>
      <c r="JA320" s="10"/>
      <c r="JB320" s="10"/>
      <c r="JC320" s="10"/>
      <c r="JD320" s="10"/>
      <c r="JE320" s="10"/>
      <c r="JF320" s="10"/>
      <c r="JG320" s="10"/>
      <c r="JH320" s="10"/>
      <c r="JI320" s="10"/>
      <c r="JJ320" s="10"/>
      <c r="JK320" s="10"/>
      <c r="JL320" s="10"/>
      <c r="JM320" s="10"/>
      <c r="JN320" s="10"/>
      <c r="JO320" s="10"/>
      <c r="JP320" s="10"/>
      <c r="JQ320" s="10"/>
      <c r="JR320" s="10"/>
      <c r="JS320" s="10"/>
      <c r="JT320" s="10"/>
      <c r="JU320" s="10"/>
      <c r="JV320" s="10"/>
      <c r="JW320" s="10"/>
      <c r="JX320" s="10"/>
      <c r="JY320" s="10"/>
      <c r="JZ320" s="10"/>
      <c r="KA320" s="10"/>
      <c r="KB320" s="10"/>
      <c r="KC320" s="10"/>
      <c r="KD320" s="10"/>
      <c r="KE320" s="10"/>
      <c r="KF320" s="10"/>
      <c r="KG320" s="10"/>
      <c r="KH320" s="10"/>
      <c r="KI320" s="10"/>
      <c r="KJ320" s="10"/>
      <c r="KK320" s="10"/>
      <c r="KL320" s="10"/>
      <c r="KM320" s="10"/>
      <c r="KN320" s="10"/>
      <c r="KO320" s="10"/>
      <c r="KP320" s="10"/>
      <c r="KQ320" s="10"/>
      <c r="KR320" s="10"/>
      <c r="KS320" s="10"/>
      <c r="KT320" s="10"/>
      <c r="KU320" s="10"/>
      <c r="KV320" s="10"/>
      <c r="KW320" s="10"/>
      <c r="KX320" s="10"/>
      <c r="KY320" s="10"/>
      <c r="KZ320" s="10"/>
      <c r="LA320" s="10"/>
      <c r="LB320" s="10"/>
      <c r="LC320" s="10"/>
      <c r="LD320" s="10"/>
      <c r="LE320" s="10"/>
      <c r="LF320" s="10"/>
      <c r="LG320" s="10"/>
      <c r="LH320" s="10"/>
      <c r="LI320" s="10"/>
      <c r="LJ320" s="10"/>
      <c r="LK320" s="10"/>
      <c r="LL320" s="10"/>
      <c r="LM320" s="10"/>
      <c r="LN320" s="10"/>
      <c r="LO320" s="10"/>
      <c r="LP320" s="10"/>
      <c r="LQ320" s="10"/>
      <c r="LR320" s="10"/>
      <c r="LS320" s="10"/>
      <c r="LT320" s="10"/>
      <c r="LU320" s="10"/>
      <c r="LV320" s="10"/>
      <c r="LW320" s="10"/>
      <c r="LX320" s="10"/>
      <c r="LY320" s="10"/>
      <c r="LZ320" s="10"/>
      <c r="MA320" s="10"/>
      <c r="MB320" s="10"/>
      <c r="MC320" s="10"/>
      <c r="MD320" s="10"/>
      <c r="ME320" s="10"/>
      <c r="MF320" s="10"/>
      <c r="MG320" s="10"/>
      <c r="MH320" s="10"/>
      <c r="MI320" s="10"/>
      <c r="MJ320" s="10"/>
      <c r="MK320" s="10"/>
      <c r="ML320" s="10"/>
      <c r="MM320" s="10"/>
      <c r="MN320" s="10"/>
      <c r="MO320" s="10"/>
      <c r="MP320" s="10"/>
      <c r="MQ320" s="10"/>
      <c r="MR320" s="10"/>
      <c r="MS320" s="10"/>
      <c r="MT320" s="10"/>
      <c r="MU320" s="10"/>
      <c r="MV320" s="10"/>
      <c r="MW320" s="10"/>
      <c r="MX320" s="10"/>
      <c r="MY320" s="10"/>
      <c r="MZ320" s="10"/>
      <c r="NA320" s="10"/>
      <c r="NB320" s="10"/>
      <c r="NC320" s="10"/>
      <c r="ND320" s="10"/>
      <c r="NE320" s="10"/>
      <c r="NF320" s="10"/>
      <c r="NG320" s="10"/>
      <c r="NH320" s="10"/>
      <c r="NI320" s="10"/>
      <c r="NJ320" s="10"/>
      <c r="NK320" s="10"/>
      <c r="NL320" s="10"/>
      <c r="NM320" s="10"/>
      <c r="NN320" s="10"/>
      <c r="NO320" s="10"/>
      <c r="NP320" s="10"/>
      <c r="NQ320" s="10"/>
      <c r="NR320" s="10"/>
      <c r="NS320" s="10"/>
      <c r="NT320" s="10"/>
      <c r="NU320" s="10"/>
      <c r="NV320" s="10"/>
      <c r="NW320" s="10"/>
      <c r="NX320" s="10"/>
      <c r="NY320" s="10"/>
      <c r="NZ320" s="10"/>
      <c r="OA320" s="10"/>
      <c r="OB320" s="10"/>
      <c r="OC320" s="10"/>
      <c r="OD320" s="10"/>
      <c r="OE320" s="10"/>
      <c r="OF320" s="10"/>
      <c r="OG320" s="10"/>
      <c r="OH320" s="10"/>
      <c r="OI320" s="10"/>
      <c r="OJ320" s="10"/>
      <c r="OK320" s="10"/>
      <c r="OL320" s="10"/>
      <c r="OM320" s="10"/>
      <c r="ON320" s="10"/>
      <c r="OO320" s="10"/>
      <c r="OP320" s="10"/>
      <c r="OQ320" s="10"/>
      <c r="OR320" s="10"/>
      <c r="OS320" s="10"/>
      <c r="OT320" s="10"/>
      <c r="OU320" s="10"/>
      <c r="OV320" s="10"/>
      <c r="OW320" s="10"/>
      <c r="OX320" s="10"/>
      <c r="OY320" s="10"/>
      <c r="OZ320" s="10"/>
      <c r="PA320" s="10"/>
      <c r="PB320" s="10"/>
      <c r="PC320" s="10"/>
      <c r="PD320" s="10"/>
      <c r="PE320" s="10"/>
      <c r="PF320" s="10"/>
      <c r="PG320" s="10"/>
      <c r="PH320" s="10"/>
      <c r="PI320" s="10"/>
      <c r="PJ320" s="10"/>
      <c r="PK320" s="10"/>
      <c r="PL320" s="10"/>
      <c r="PM320" s="10"/>
      <c r="PN320" s="10"/>
      <c r="PO320" s="10"/>
      <c r="PP320" s="10"/>
      <c r="PQ320" s="10"/>
      <c r="PR320" s="10"/>
      <c r="PS320" s="10"/>
      <c r="PT320" s="10"/>
      <c r="PU320" s="10"/>
      <c r="PV320" s="10"/>
      <c r="PW320" s="10"/>
      <c r="PX320" s="10"/>
      <c r="PY320" s="10"/>
      <c r="PZ320" s="10"/>
      <c r="QA320" s="10"/>
      <c r="QB320" s="10"/>
      <c r="QC320" s="10"/>
      <c r="QD320" s="10"/>
      <c r="QE320" s="10"/>
      <c r="QF320" s="10"/>
      <c r="QG320" s="10"/>
      <c r="QH320" s="10"/>
      <c r="QI320" s="10"/>
      <c r="QJ320" s="10"/>
      <c r="QK320" s="10"/>
      <c r="QL320" s="10"/>
      <c r="QM320" s="10"/>
      <c r="QN320" s="10"/>
      <c r="QO320" s="10"/>
      <c r="QP320" s="10"/>
      <c r="QQ320" s="10"/>
      <c r="QR320" s="10"/>
      <c r="QS320" s="10"/>
      <c r="QT320" s="10"/>
      <c r="QU320" s="10"/>
      <c r="QV320" s="10"/>
      <c r="QW320" s="10"/>
      <c r="QX320" s="10"/>
      <c r="QY320" s="10"/>
      <c r="QZ320" s="10"/>
      <c r="RA320" s="10"/>
      <c r="RB320" s="10"/>
      <c r="RC320" s="10"/>
      <c r="RD320" s="10"/>
      <c r="RE320" s="10"/>
      <c r="RF320" s="10"/>
      <c r="RG320" s="10"/>
      <c r="RH320" s="10"/>
      <c r="RI320" s="10"/>
      <c r="RJ320" s="10"/>
      <c r="RK320" s="10"/>
      <c r="RL320" s="10"/>
      <c r="RM320" s="10"/>
      <c r="RN320" s="10"/>
      <c r="RO320" s="10"/>
      <c r="RP320" s="10"/>
      <c r="RQ320" s="10"/>
      <c r="RR320" s="10"/>
      <c r="RS320" s="10"/>
      <c r="RT320" s="10"/>
      <c r="RU320" s="10"/>
      <c r="RV320" s="10"/>
      <c r="RW320" s="10"/>
      <c r="RX320" s="10"/>
      <c r="RY320" s="10"/>
      <c r="RZ320" s="10"/>
      <c r="SA320" s="10"/>
      <c r="SB320" s="10"/>
      <c r="SC320" s="10"/>
      <c r="SD320" s="10"/>
      <c r="SE320" s="10"/>
      <c r="SF320" s="10"/>
      <c r="SG320" s="10"/>
      <c r="SH320" s="10"/>
      <c r="SI320" s="10"/>
      <c r="SJ320" s="10"/>
      <c r="SK320" s="10"/>
      <c r="SL320" s="10"/>
      <c r="SM320" s="10"/>
      <c r="SN320" s="10"/>
      <c r="SO320" s="10"/>
      <c r="SP320" s="10"/>
      <c r="SQ320" s="10"/>
      <c r="SR320" s="10"/>
      <c r="SS320" s="10"/>
      <c r="ST320" s="10"/>
      <c r="SU320" s="10"/>
      <c r="SV320" s="10"/>
      <c r="SW320" s="10"/>
      <c r="SX320" s="10"/>
      <c r="SY320" s="10"/>
      <c r="SZ320" s="10"/>
      <c r="TA320" s="10"/>
      <c r="TB320" s="10"/>
      <c r="TC320" s="10"/>
      <c r="TD320" s="10"/>
      <c r="TE320" s="10"/>
      <c r="TF320" s="10"/>
      <c r="TG320" s="10"/>
      <c r="TH320" s="10"/>
      <c r="TI320" s="10"/>
      <c r="TJ320" s="10"/>
      <c r="TK320" s="10"/>
      <c r="TL320" s="10"/>
      <c r="TM320" s="10"/>
      <c r="TN320" s="10"/>
      <c r="TO320" s="10"/>
      <c r="TP320" s="10"/>
      <c r="TQ320" s="10"/>
      <c r="TR320" s="10"/>
      <c r="TS320" s="10"/>
      <c r="TT320" s="10"/>
      <c r="TU320" s="10"/>
      <c r="TV320" s="10"/>
      <c r="TW320" s="10"/>
      <c r="TX320" s="10"/>
      <c r="TY320" s="10"/>
      <c r="TZ320" s="10"/>
      <c r="UA320" s="10"/>
      <c r="UB320" s="10"/>
      <c r="UC320" s="10"/>
      <c r="UD320" s="10"/>
      <c r="UE320" s="10"/>
      <c r="UF320" s="10"/>
      <c r="UG320" s="10"/>
      <c r="UH320" s="10"/>
      <c r="UI320" s="10"/>
      <c r="UJ320" s="10"/>
      <c r="UK320" s="10"/>
      <c r="UL320" s="10"/>
      <c r="UM320" s="10"/>
      <c r="UN320" s="10"/>
      <c r="UO320" s="10"/>
      <c r="UP320" s="10"/>
      <c r="UQ320" s="10"/>
      <c r="UR320" s="10"/>
      <c r="US320" s="10"/>
      <c r="UT320" s="10"/>
      <c r="UU320" s="10"/>
      <c r="UV320" s="10"/>
      <c r="UW320" s="10"/>
      <c r="UX320" s="10"/>
      <c r="UY320" s="10"/>
      <c r="UZ320" s="10"/>
      <c r="VA320" s="10"/>
      <c r="VB320" s="10"/>
      <c r="VC320" s="10"/>
      <c r="VD320" s="10"/>
      <c r="VE320" s="10"/>
      <c r="VF320" s="10"/>
      <c r="VG320" s="10"/>
      <c r="VH320" s="10"/>
      <c r="VI320" s="10"/>
      <c r="VJ320" s="10"/>
      <c r="VK320" s="10"/>
      <c r="VL320" s="10"/>
      <c r="VM320" s="10"/>
      <c r="VN320" s="10"/>
      <c r="VO320" s="10"/>
      <c r="VP320" s="10"/>
      <c r="VQ320" s="10"/>
      <c r="VR320" s="10"/>
      <c r="VS320" s="10"/>
      <c r="VT320" s="10"/>
      <c r="VU320" s="10"/>
      <c r="VV320" s="10"/>
      <c r="VW320" s="10"/>
      <c r="VX320" s="10"/>
      <c r="VY320" s="10"/>
      <c r="VZ320" s="10"/>
      <c r="WA320" s="10"/>
      <c r="WB320" s="10"/>
      <c r="WC320" s="10"/>
      <c r="WD320" s="10"/>
      <c r="WE320" s="10"/>
      <c r="WF320" s="10"/>
      <c r="WG320" s="10"/>
      <c r="WH320" s="10"/>
      <c r="WI320" s="10"/>
      <c r="WJ320" s="10"/>
      <c r="WK320" s="10"/>
      <c r="WL320" s="10"/>
      <c r="WM320" s="10"/>
      <c r="WN320" s="10"/>
      <c r="WO320" s="10"/>
      <c r="WP320" s="10"/>
      <c r="WQ320" s="10"/>
      <c r="WR320" s="10"/>
      <c r="WS320" s="10"/>
      <c r="WT320" s="10"/>
      <c r="WU320" s="10"/>
      <c r="WV320" s="10"/>
      <c r="WW320" s="10"/>
      <c r="WX320" s="10"/>
      <c r="WY320" s="10"/>
      <c r="WZ320" s="10"/>
      <c r="XA320" s="10"/>
      <c r="XB320" s="10"/>
      <c r="XC320" s="10"/>
      <c r="XD320" s="10"/>
      <c r="XE320" s="10"/>
      <c r="XF320" s="10"/>
      <c r="XG320" s="10"/>
      <c r="XH320" s="10"/>
      <c r="XI320" s="10"/>
      <c r="XJ320" s="10"/>
      <c r="XK320" s="10"/>
      <c r="XL320" s="10"/>
      <c r="XM320" s="10"/>
      <c r="XN320" s="10"/>
      <c r="XO320" s="10"/>
      <c r="XP320" s="10"/>
      <c r="XQ320" s="10"/>
      <c r="XR320" s="10"/>
      <c r="XS320" s="10"/>
      <c r="XT320" s="10"/>
      <c r="XU320" s="10"/>
      <c r="XV320" s="10"/>
      <c r="XW320" s="10"/>
      <c r="XX320" s="10"/>
      <c r="XY320" s="10"/>
      <c r="XZ320" s="10"/>
      <c r="YA320" s="10"/>
      <c r="YB320" s="10"/>
      <c r="YC320" s="10"/>
      <c r="YD320" s="10"/>
      <c r="YE320" s="10"/>
      <c r="YF320" s="10"/>
      <c r="YG320" s="10"/>
      <c r="YH320" s="10"/>
      <c r="YI320" s="10"/>
      <c r="YJ320" s="10"/>
      <c r="YK320" s="10"/>
      <c r="YL320" s="10"/>
      <c r="YM320" s="10"/>
      <c r="YN320" s="10"/>
      <c r="YO320" s="10"/>
      <c r="YP320" s="10"/>
      <c r="YQ320" s="10"/>
      <c r="YR320" s="10"/>
      <c r="YS320" s="10"/>
      <c r="YT320" s="10"/>
      <c r="YU320" s="10"/>
      <c r="YV320" s="10"/>
      <c r="YW320" s="10"/>
      <c r="YX320" s="10"/>
      <c r="YY320" s="10"/>
      <c r="YZ320" s="10"/>
      <c r="ZA320" s="10"/>
      <c r="ZB320" s="10"/>
      <c r="ZC320" s="10"/>
      <c r="ZD320" s="10"/>
      <c r="ZE320" s="10"/>
      <c r="ZF320" s="10"/>
      <c r="ZG320" s="10"/>
      <c r="ZH320" s="10"/>
      <c r="ZI320" s="10"/>
      <c r="ZJ320" s="10"/>
      <c r="ZK320" s="10"/>
      <c r="ZL320" s="10"/>
      <c r="ZM320" s="10"/>
      <c r="ZN320" s="10"/>
      <c r="ZO320" s="10"/>
      <c r="ZP320" s="10"/>
      <c r="ZQ320" s="10"/>
      <c r="ZR320" s="10"/>
      <c r="ZS320" s="10"/>
      <c r="ZT320" s="10"/>
      <c r="ZU320" s="10"/>
      <c r="ZV320" s="10"/>
      <c r="ZW320" s="10"/>
      <c r="ZX320" s="10"/>
      <c r="ZY320" s="10"/>
      <c r="ZZ320" s="10"/>
      <c r="AAA320" s="10"/>
      <c r="AAB320" s="10"/>
      <c r="AAC320" s="10"/>
      <c r="AAD320" s="10"/>
      <c r="AAE320" s="10"/>
      <c r="AAF320" s="10"/>
      <c r="AAG320" s="10"/>
      <c r="AAH320" s="10"/>
      <c r="AAI320" s="10"/>
      <c r="AAJ320" s="10"/>
      <c r="AAK320" s="10"/>
      <c r="AAL320" s="10"/>
      <c r="AAM320" s="10"/>
      <c r="AAN320" s="10"/>
      <c r="AAO320" s="10"/>
      <c r="AAP320" s="10"/>
      <c r="AAQ320" s="10"/>
      <c r="AAR320" s="10"/>
      <c r="AAS320" s="10"/>
      <c r="AAT320" s="10"/>
      <c r="AAU320" s="10"/>
      <c r="AAV320" s="10"/>
      <c r="AAW320" s="10"/>
      <c r="AAX320" s="10"/>
      <c r="AAY320" s="10"/>
      <c r="AAZ320" s="10"/>
      <c r="ABA320" s="10"/>
      <c r="ABB320" s="10"/>
      <c r="ABC320" s="10"/>
      <c r="ABD320" s="10"/>
      <c r="ABE320" s="10"/>
      <c r="ABF320" s="10"/>
      <c r="ABG320" s="10"/>
      <c r="ABH320" s="10"/>
      <c r="ABI320" s="10"/>
      <c r="ABJ320" s="10"/>
      <c r="ABK320" s="10"/>
      <c r="ABL320" s="10"/>
      <c r="ABM320" s="10"/>
      <c r="ABN320" s="10"/>
      <c r="ABO320" s="10"/>
      <c r="ABP320" s="10"/>
      <c r="ABQ320" s="10"/>
      <c r="ABR320" s="10"/>
      <c r="ABS320" s="10"/>
      <c r="ABT320" s="10"/>
      <c r="ABU320" s="10"/>
      <c r="ABV320" s="10"/>
      <c r="ABW320" s="10"/>
      <c r="ABX320" s="10"/>
      <c r="ABY320" s="10"/>
      <c r="ABZ320" s="10"/>
      <c r="ACA320" s="10"/>
      <c r="ACB320" s="10"/>
      <c r="ACC320" s="10"/>
      <c r="ACD320" s="10"/>
      <c r="ACE320" s="10"/>
      <c r="ACF320" s="10"/>
      <c r="ACG320" s="10"/>
      <c r="ACH320" s="10"/>
      <c r="ACI320" s="10"/>
      <c r="ACJ320" s="10"/>
      <c r="ACK320" s="10"/>
      <c r="ACL320" s="10"/>
      <c r="ACM320" s="10"/>
      <c r="ACN320" s="10"/>
      <c r="ACO320" s="10"/>
      <c r="ACP320" s="10"/>
      <c r="ACQ320" s="10"/>
      <c r="ACR320" s="10"/>
      <c r="ACS320" s="10"/>
      <c r="ACT320" s="10"/>
      <c r="ACU320" s="10"/>
      <c r="ACV320" s="10"/>
      <c r="ACW320" s="10"/>
      <c r="ACX320" s="10"/>
      <c r="ACY320" s="10"/>
      <c r="ACZ320" s="10"/>
      <c r="ADA320" s="10"/>
    </row>
    <row r="321" spans="1:786" s="106" customFormat="1" ht="36" x14ac:dyDescent="0.3">
      <c r="A321" s="60">
        <v>3</v>
      </c>
      <c r="B321" s="69" t="s">
        <v>883</v>
      </c>
      <c r="C321" s="46" t="s">
        <v>97</v>
      </c>
      <c r="D321" s="47" t="s">
        <v>117</v>
      </c>
      <c r="E321" s="47" t="s">
        <v>135</v>
      </c>
      <c r="F321" s="47">
        <v>5</v>
      </c>
      <c r="G321" s="104"/>
      <c r="H321" s="47">
        <v>1</v>
      </c>
      <c r="I321" s="47" t="s">
        <v>45</v>
      </c>
      <c r="J321" s="47" t="s">
        <v>303</v>
      </c>
      <c r="K321" s="120">
        <v>99</v>
      </c>
      <c r="L321" s="50">
        <v>1965</v>
      </c>
      <c r="M321" s="51">
        <v>23829</v>
      </c>
      <c r="N321" s="52">
        <v>150</v>
      </c>
      <c r="O321" s="53"/>
      <c r="P321" s="53"/>
      <c r="Q321" s="54" t="s">
        <v>482</v>
      </c>
      <c r="R321" s="168" t="s">
        <v>884</v>
      </c>
      <c r="S321" s="56"/>
      <c r="T321" s="57" t="str">
        <f t="shared" si="68"/>
        <v>Cu</v>
      </c>
      <c r="U321" s="56"/>
      <c r="V321" s="56"/>
      <c r="W321" s="56"/>
      <c r="X321" s="56"/>
      <c r="Y321" s="56"/>
      <c r="Z321" s="56"/>
      <c r="AA321" s="56"/>
      <c r="AB321" s="10"/>
      <c r="AC321" s="58">
        <f t="shared" si="61"/>
        <v>7.9086685861884073E-5</v>
      </c>
      <c r="AD321" s="58">
        <f t="shared" si="62"/>
        <v>0</v>
      </c>
      <c r="AE321" s="58">
        <f t="shared" si="63"/>
        <v>0</v>
      </c>
      <c r="AF321" s="58">
        <f t="shared" si="69"/>
        <v>7.9086685861884073E-5</v>
      </c>
      <c r="AG321" s="59"/>
      <c r="AH321" s="59">
        <f t="shared" si="65"/>
        <v>0</v>
      </c>
      <c r="AI321" s="59">
        <f t="shared" si="66"/>
        <v>0</v>
      </c>
      <c r="AJ321" s="59">
        <f t="shared" si="67"/>
        <v>7.9086685861884073E-5</v>
      </c>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c r="GG321" s="10"/>
      <c r="GH321" s="10"/>
      <c r="GI321" s="10"/>
      <c r="GJ321" s="10"/>
      <c r="GK321" s="10"/>
      <c r="GL321" s="10"/>
      <c r="GM321" s="10"/>
      <c r="GN321" s="10"/>
      <c r="GO321" s="10"/>
      <c r="GP321" s="10"/>
      <c r="GQ321" s="10"/>
      <c r="GR321" s="10"/>
      <c r="GS321" s="10"/>
      <c r="GT321" s="10"/>
      <c r="GU321" s="10"/>
      <c r="GV321" s="10"/>
      <c r="GW321" s="10"/>
      <c r="GX321" s="10"/>
      <c r="GY321" s="10"/>
      <c r="GZ321" s="10"/>
      <c r="HA321" s="10"/>
      <c r="HB321" s="10"/>
      <c r="HC321" s="10"/>
      <c r="HD321" s="10"/>
      <c r="HE321" s="10"/>
      <c r="HF321" s="10"/>
      <c r="HG321" s="10"/>
      <c r="HH321" s="10"/>
      <c r="HI321" s="10"/>
      <c r="HJ321" s="10"/>
      <c r="HK321" s="10"/>
      <c r="HL321" s="10"/>
      <c r="HM321" s="10"/>
      <c r="HN321" s="10"/>
      <c r="HO321" s="10"/>
      <c r="HP321" s="10"/>
      <c r="HQ321" s="10"/>
      <c r="HR321" s="10"/>
      <c r="HS321" s="10"/>
      <c r="HT321" s="10"/>
      <c r="HU321" s="10"/>
      <c r="HV321" s="10"/>
      <c r="HW321" s="10"/>
      <c r="HX321" s="10"/>
      <c r="HY321" s="10"/>
      <c r="HZ321" s="10"/>
      <c r="IA321" s="10"/>
      <c r="IB321" s="10"/>
      <c r="IC321" s="10"/>
      <c r="ID321" s="10"/>
      <c r="IE321" s="10"/>
      <c r="IF321" s="10"/>
      <c r="IG321" s="10"/>
      <c r="IH321" s="10"/>
      <c r="II321" s="10"/>
      <c r="IJ321" s="10"/>
      <c r="IK321" s="10"/>
      <c r="IL321" s="10"/>
      <c r="IM321" s="10"/>
      <c r="IN321" s="10"/>
      <c r="IO321" s="10"/>
      <c r="IP321" s="10"/>
      <c r="IQ321" s="10"/>
      <c r="IR321" s="10"/>
      <c r="IS321" s="10"/>
      <c r="IT321" s="10"/>
      <c r="IU321" s="10"/>
      <c r="IV321" s="10"/>
      <c r="IW321" s="10"/>
      <c r="IX321" s="10"/>
      <c r="IY321" s="10"/>
      <c r="IZ321" s="10"/>
      <c r="JA321" s="10"/>
      <c r="JB321" s="10"/>
      <c r="JC321" s="10"/>
      <c r="JD321" s="10"/>
      <c r="JE321" s="10"/>
      <c r="JF321" s="10"/>
      <c r="JG321" s="10"/>
      <c r="JH321" s="10"/>
      <c r="JI321" s="10"/>
      <c r="JJ321" s="10"/>
      <c r="JK321" s="10"/>
      <c r="JL321" s="10"/>
      <c r="JM321" s="10"/>
      <c r="JN321" s="10"/>
      <c r="JO321" s="10"/>
      <c r="JP321" s="10"/>
      <c r="JQ321" s="10"/>
      <c r="JR321" s="10"/>
      <c r="JS321" s="10"/>
      <c r="JT321" s="10"/>
      <c r="JU321" s="10"/>
      <c r="JV321" s="10"/>
      <c r="JW321" s="10"/>
      <c r="JX321" s="10"/>
      <c r="JY321" s="10"/>
      <c r="JZ321" s="10"/>
      <c r="KA321" s="10"/>
      <c r="KB321" s="10"/>
      <c r="KC321" s="10"/>
      <c r="KD321" s="10"/>
      <c r="KE321" s="10"/>
      <c r="KF321" s="10"/>
      <c r="KG321" s="10"/>
      <c r="KH321" s="10"/>
      <c r="KI321" s="10"/>
      <c r="KJ321" s="10"/>
      <c r="KK321" s="10"/>
      <c r="KL321" s="10"/>
      <c r="KM321" s="10"/>
      <c r="KN321" s="10"/>
      <c r="KO321" s="10"/>
      <c r="KP321" s="10"/>
      <c r="KQ321" s="10"/>
      <c r="KR321" s="10"/>
      <c r="KS321" s="10"/>
      <c r="KT321" s="10"/>
      <c r="KU321" s="10"/>
      <c r="KV321" s="10"/>
      <c r="KW321" s="10"/>
      <c r="KX321" s="10"/>
      <c r="KY321" s="10"/>
      <c r="KZ321" s="10"/>
      <c r="LA321" s="10"/>
      <c r="LB321" s="10"/>
      <c r="LC321" s="10"/>
      <c r="LD321" s="10"/>
      <c r="LE321" s="10"/>
      <c r="LF321" s="10"/>
      <c r="LG321" s="10"/>
      <c r="LH321" s="10"/>
      <c r="LI321" s="10"/>
      <c r="LJ321" s="10"/>
      <c r="LK321" s="10"/>
      <c r="LL321" s="10"/>
      <c r="LM321" s="10"/>
      <c r="LN321" s="10"/>
      <c r="LO321" s="10"/>
      <c r="LP321" s="10"/>
      <c r="LQ321" s="10"/>
      <c r="LR321" s="10"/>
      <c r="LS321" s="10"/>
      <c r="LT321" s="10"/>
      <c r="LU321" s="10"/>
      <c r="LV321" s="10"/>
      <c r="LW321" s="10"/>
      <c r="LX321" s="10"/>
      <c r="LY321" s="10"/>
      <c r="LZ321" s="10"/>
      <c r="MA321" s="10"/>
      <c r="MB321" s="10"/>
      <c r="MC321" s="10"/>
      <c r="MD321" s="10"/>
      <c r="ME321" s="10"/>
      <c r="MF321" s="10"/>
      <c r="MG321" s="10"/>
      <c r="MH321" s="10"/>
      <c r="MI321" s="10"/>
      <c r="MJ321" s="10"/>
      <c r="MK321" s="10"/>
      <c r="ML321" s="10"/>
      <c r="MM321" s="10"/>
      <c r="MN321" s="10"/>
      <c r="MO321" s="10"/>
      <c r="MP321" s="10"/>
      <c r="MQ321" s="10"/>
      <c r="MR321" s="10"/>
      <c r="MS321" s="10"/>
      <c r="MT321" s="10"/>
      <c r="MU321" s="10"/>
      <c r="MV321" s="10"/>
      <c r="MW321" s="10"/>
      <c r="MX321" s="10"/>
      <c r="MY321" s="10"/>
      <c r="MZ321" s="10"/>
      <c r="NA321" s="10"/>
      <c r="NB321" s="10"/>
      <c r="NC321" s="10"/>
      <c r="ND321" s="10"/>
      <c r="NE321" s="10"/>
      <c r="NF321" s="10"/>
      <c r="NG321" s="10"/>
      <c r="NH321" s="10"/>
      <c r="NI321" s="10"/>
      <c r="NJ321" s="10"/>
      <c r="NK321" s="10"/>
      <c r="NL321" s="10"/>
      <c r="NM321" s="10"/>
      <c r="NN321" s="10"/>
      <c r="NO321" s="10"/>
      <c r="NP321" s="10"/>
      <c r="NQ321" s="10"/>
      <c r="NR321" s="10"/>
      <c r="NS321" s="10"/>
      <c r="NT321" s="10"/>
      <c r="NU321" s="10"/>
      <c r="NV321" s="10"/>
      <c r="NW321" s="10"/>
      <c r="NX321" s="10"/>
      <c r="NY321" s="10"/>
      <c r="NZ321" s="10"/>
      <c r="OA321" s="10"/>
      <c r="OB321" s="10"/>
      <c r="OC321" s="10"/>
      <c r="OD321" s="10"/>
      <c r="OE321" s="10"/>
      <c r="OF321" s="10"/>
      <c r="OG321" s="10"/>
      <c r="OH321" s="10"/>
      <c r="OI321" s="10"/>
      <c r="OJ321" s="10"/>
      <c r="OK321" s="10"/>
      <c r="OL321" s="10"/>
      <c r="OM321" s="10"/>
      <c r="ON321" s="10"/>
      <c r="OO321" s="10"/>
      <c r="OP321" s="10"/>
      <c r="OQ321" s="10"/>
      <c r="OR321" s="10"/>
      <c r="OS321" s="10"/>
      <c r="OT321" s="10"/>
      <c r="OU321" s="10"/>
      <c r="OV321" s="10"/>
      <c r="OW321" s="10"/>
      <c r="OX321" s="10"/>
      <c r="OY321" s="10"/>
      <c r="OZ321" s="10"/>
      <c r="PA321" s="10"/>
      <c r="PB321" s="10"/>
      <c r="PC321" s="10"/>
      <c r="PD321" s="10"/>
      <c r="PE321" s="10"/>
      <c r="PF321" s="10"/>
      <c r="PG321" s="10"/>
      <c r="PH321" s="10"/>
      <c r="PI321" s="10"/>
      <c r="PJ321" s="10"/>
      <c r="PK321" s="10"/>
      <c r="PL321" s="10"/>
      <c r="PM321" s="10"/>
      <c r="PN321" s="10"/>
      <c r="PO321" s="10"/>
      <c r="PP321" s="10"/>
      <c r="PQ321" s="10"/>
      <c r="PR321" s="10"/>
      <c r="PS321" s="10"/>
      <c r="PT321" s="10"/>
      <c r="PU321" s="10"/>
      <c r="PV321" s="10"/>
      <c r="PW321" s="10"/>
      <c r="PX321" s="10"/>
      <c r="PY321" s="10"/>
      <c r="PZ321" s="10"/>
      <c r="QA321" s="10"/>
      <c r="QB321" s="10"/>
      <c r="QC321" s="10"/>
      <c r="QD321" s="10"/>
      <c r="QE321" s="10"/>
      <c r="QF321" s="10"/>
      <c r="QG321" s="10"/>
      <c r="QH321" s="10"/>
      <c r="QI321" s="10"/>
      <c r="QJ321" s="10"/>
      <c r="QK321" s="10"/>
      <c r="QL321" s="10"/>
      <c r="QM321" s="10"/>
      <c r="QN321" s="10"/>
      <c r="QO321" s="10"/>
      <c r="QP321" s="10"/>
      <c r="QQ321" s="10"/>
      <c r="QR321" s="10"/>
      <c r="QS321" s="10"/>
      <c r="QT321" s="10"/>
      <c r="QU321" s="10"/>
      <c r="QV321" s="10"/>
      <c r="QW321" s="10"/>
      <c r="QX321" s="10"/>
      <c r="QY321" s="10"/>
      <c r="QZ321" s="10"/>
      <c r="RA321" s="10"/>
      <c r="RB321" s="10"/>
      <c r="RC321" s="10"/>
      <c r="RD321" s="10"/>
      <c r="RE321" s="10"/>
      <c r="RF321" s="10"/>
      <c r="RG321" s="10"/>
      <c r="RH321" s="10"/>
      <c r="RI321" s="10"/>
      <c r="RJ321" s="10"/>
      <c r="RK321" s="10"/>
      <c r="RL321" s="10"/>
      <c r="RM321" s="10"/>
      <c r="RN321" s="10"/>
      <c r="RO321" s="10"/>
      <c r="RP321" s="10"/>
      <c r="RQ321" s="10"/>
      <c r="RR321" s="10"/>
      <c r="RS321" s="10"/>
      <c r="RT321" s="10"/>
      <c r="RU321" s="10"/>
      <c r="RV321" s="10"/>
      <c r="RW321" s="10"/>
      <c r="RX321" s="10"/>
      <c r="RY321" s="10"/>
      <c r="RZ321" s="10"/>
      <c r="SA321" s="10"/>
      <c r="SB321" s="10"/>
      <c r="SC321" s="10"/>
      <c r="SD321" s="10"/>
      <c r="SE321" s="10"/>
      <c r="SF321" s="10"/>
      <c r="SG321" s="10"/>
      <c r="SH321" s="10"/>
      <c r="SI321" s="10"/>
      <c r="SJ321" s="10"/>
      <c r="SK321" s="10"/>
      <c r="SL321" s="10"/>
      <c r="SM321" s="10"/>
      <c r="SN321" s="10"/>
      <c r="SO321" s="10"/>
      <c r="SP321" s="10"/>
      <c r="SQ321" s="10"/>
      <c r="SR321" s="10"/>
      <c r="SS321" s="10"/>
      <c r="ST321" s="10"/>
      <c r="SU321" s="10"/>
      <c r="SV321" s="10"/>
      <c r="SW321" s="10"/>
      <c r="SX321" s="10"/>
      <c r="SY321" s="10"/>
      <c r="SZ321" s="10"/>
      <c r="TA321" s="10"/>
      <c r="TB321" s="10"/>
      <c r="TC321" s="10"/>
      <c r="TD321" s="10"/>
      <c r="TE321" s="10"/>
      <c r="TF321" s="10"/>
      <c r="TG321" s="10"/>
      <c r="TH321" s="10"/>
      <c r="TI321" s="10"/>
      <c r="TJ321" s="10"/>
      <c r="TK321" s="10"/>
      <c r="TL321" s="10"/>
      <c r="TM321" s="10"/>
      <c r="TN321" s="10"/>
      <c r="TO321" s="10"/>
      <c r="TP321" s="10"/>
      <c r="TQ321" s="10"/>
      <c r="TR321" s="10"/>
      <c r="TS321" s="10"/>
      <c r="TT321" s="10"/>
      <c r="TU321" s="10"/>
      <c r="TV321" s="10"/>
      <c r="TW321" s="10"/>
      <c r="TX321" s="10"/>
      <c r="TY321" s="10"/>
      <c r="TZ321" s="10"/>
      <c r="UA321" s="10"/>
      <c r="UB321" s="10"/>
      <c r="UC321" s="10"/>
      <c r="UD321" s="10"/>
      <c r="UE321" s="10"/>
      <c r="UF321" s="10"/>
      <c r="UG321" s="10"/>
      <c r="UH321" s="10"/>
      <c r="UI321" s="10"/>
      <c r="UJ321" s="10"/>
      <c r="UK321" s="10"/>
      <c r="UL321" s="10"/>
      <c r="UM321" s="10"/>
      <c r="UN321" s="10"/>
      <c r="UO321" s="10"/>
      <c r="UP321" s="10"/>
      <c r="UQ321" s="10"/>
      <c r="UR321" s="10"/>
      <c r="US321" s="10"/>
      <c r="UT321" s="10"/>
      <c r="UU321" s="10"/>
      <c r="UV321" s="10"/>
      <c r="UW321" s="10"/>
      <c r="UX321" s="10"/>
      <c r="UY321" s="10"/>
      <c r="UZ321" s="10"/>
      <c r="VA321" s="10"/>
      <c r="VB321" s="10"/>
      <c r="VC321" s="10"/>
      <c r="VD321" s="10"/>
      <c r="VE321" s="10"/>
      <c r="VF321" s="10"/>
      <c r="VG321" s="10"/>
      <c r="VH321" s="10"/>
      <c r="VI321" s="10"/>
      <c r="VJ321" s="10"/>
      <c r="VK321" s="10"/>
      <c r="VL321" s="10"/>
      <c r="VM321" s="10"/>
      <c r="VN321" s="10"/>
      <c r="VO321" s="10"/>
      <c r="VP321" s="10"/>
      <c r="VQ321" s="10"/>
      <c r="VR321" s="10"/>
      <c r="VS321" s="10"/>
      <c r="VT321" s="10"/>
      <c r="VU321" s="10"/>
      <c r="VV321" s="10"/>
      <c r="VW321" s="10"/>
      <c r="VX321" s="10"/>
      <c r="VY321" s="10"/>
      <c r="VZ321" s="10"/>
      <c r="WA321" s="10"/>
      <c r="WB321" s="10"/>
      <c r="WC321" s="10"/>
      <c r="WD321" s="10"/>
      <c r="WE321" s="10"/>
      <c r="WF321" s="10"/>
      <c r="WG321" s="10"/>
      <c r="WH321" s="10"/>
      <c r="WI321" s="10"/>
      <c r="WJ321" s="10"/>
      <c r="WK321" s="10"/>
      <c r="WL321" s="10"/>
      <c r="WM321" s="10"/>
      <c r="WN321" s="10"/>
      <c r="WO321" s="10"/>
      <c r="WP321" s="10"/>
      <c r="WQ321" s="10"/>
      <c r="WR321" s="10"/>
      <c r="WS321" s="10"/>
      <c r="WT321" s="10"/>
      <c r="WU321" s="10"/>
      <c r="WV321" s="10"/>
      <c r="WW321" s="10"/>
      <c r="WX321" s="10"/>
      <c r="WY321" s="10"/>
      <c r="WZ321" s="10"/>
      <c r="XA321" s="10"/>
      <c r="XB321" s="10"/>
      <c r="XC321" s="10"/>
      <c r="XD321" s="10"/>
      <c r="XE321" s="10"/>
      <c r="XF321" s="10"/>
      <c r="XG321" s="10"/>
      <c r="XH321" s="10"/>
      <c r="XI321" s="10"/>
      <c r="XJ321" s="10"/>
      <c r="XK321" s="10"/>
      <c r="XL321" s="10"/>
      <c r="XM321" s="10"/>
      <c r="XN321" s="10"/>
      <c r="XO321" s="10"/>
      <c r="XP321" s="10"/>
      <c r="XQ321" s="10"/>
      <c r="XR321" s="10"/>
      <c r="XS321" s="10"/>
      <c r="XT321" s="10"/>
      <c r="XU321" s="10"/>
      <c r="XV321" s="10"/>
      <c r="XW321" s="10"/>
      <c r="XX321" s="10"/>
      <c r="XY321" s="10"/>
      <c r="XZ321" s="10"/>
      <c r="YA321" s="10"/>
      <c r="YB321" s="10"/>
      <c r="YC321" s="10"/>
      <c r="YD321" s="10"/>
      <c r="YE321" s="10"/>
      <c r="YF321" s="10"/>
      <c r="YG321" s="10"/>
      <c r="YH321" s="10"/>
      <c r="YI321" s="10"/>
      <c r="YJ321" s="10"/>
      <c r="YK321" s="10"/>
      <c r="YL321" s="10"/>
      <c r="YM321" s="10"/>
      <c r="YN321" s="10"/>
      <c r="YO321" s="10"/>
      <c r="YP321" s="10"/>
      <c r="YQ321" s="10"/>
      <c r="YR321" s="10"/>
      <c r="YS321" s="10"/>
      <c r="YT321" s="10"/>
      <c r="YU321" s="10"/>
      <c r="YV321" s="10"/>
      <c r="YW321" s="10"/>
      <c r="YX321" s="10"/>
      <c r="YY321" s="10"/>
      <c r="YZ321" s="10"/>
      <c r="ZA321" s="10"/>
      <c r="ZB321" s="10"/>
      <c r="ZC321" s="10"/>
      <c r="ZD321" s="10"/>
      <c r="ZE321" s="10"/>
      <c r="ZF321" s="10"/>
      <c r="ZG321" s="10"/>
      <c r="ZH321" s="10"/>
      <c r="ZI321" s="10"/>
      <c r="ZJ321" s="10"/>
      <c r="ZK321" s="10"/>
      <c r="ZL321" s="10"/>
      <c r="ZM321" s="10"/>
      <c r="ZN321" s="10"/>
      <c r="ZO321" s="10"/>
      <c r="ZP321" s="10"/>
      <c r="ZQ321" s="10"/>
      <c r="ZR321" s="10"/>
      <c r="ZS321" s="10"/>
      <c r="ZT321" s="10"/>
      <c r="ZU321" s="10"/>
      <c r="ZV321" s="10"/>
      <c r="ZW321" s="10"/>
      <c r="ZX321" s="10"/>
      <c r="ZY321" s="10"/>
      <c r="ZZ321" s="10"/>
      <c r="AAA321" s="10"/>
      <c r="AAB321" s="10"/>
      <c r="AAC321" s="10"/>
      <c r="AAD321" s="10"/>
      <c r="AAE321" s="10"/>
      <c r="AAF321" s="10"/>
      <c r="AAG321" s="10"/>
      <c r="AAH321" s="10"/>
      <c r="AAI321" s="10"/>
      <c r="AAJ321" s="10"/>
      <c r="AAK321" s="10"/>
      <c r="AAL321" s="10"/>
      <c r="AAM321" s="10"/>
      <c r="AAN321" s="10"/>
      <c r="AAO321" s="10"/>
      <c r="AAP321" s="10"/>
      <c r="AAQ321" s="10"/>
      <c r="AAR321" s="10"/>
      <c r="AAS321" s="10"/>
      <c r="AAT321" s="10"/>
      <c r="AAU321" s="10"/>
      <c r="AAV321" s="10"/>
      <c r="AAW321" s="10"/>
      <c r="AAX321" s="10"/>
      <c r="AAY321" s="10"/>
      <c r="AAZ321" s="10"/>
      <c r="ABA321" s="10"/>
      <c r="ABB321" s="10"/>
      <c r="ABC321" s="10"/>
      <c r="ABD321" s="10"/>
      <c r="ABE321" s="10"/>
      <c r="ABF321" s="10"/>
      <c r="ABG321" s="10"/>
      <c r="ABH321" s="10"/>
      <c r="ABI321" s="10"/>
      <c r="ABJ321" s="10"/>
      <c r="ABK321" s="10"/>
      <c r="ABL321" s="10"/>
      <c r="ABM321" s="10"/>
      <c r="ABN321" s="10"/>
      <c r="ABO321" s="10"/>
      <c r="ABP321" s="10"/>
      <c r="ABQ321" s="10"/>
      <c r="ABR321" s="10"/>
      <c r="ABS321" s="10"/>
      <c r="ABT321" s="10"/>
      <c r="ABU321" s="10"/>
      <c r="ABV321" s="10"/>
      <c r="ABW321" s="10"/>
      <c r="ABX321" s="10"/>
      <c r="ABY321" s="10"/>
      <c r="ABZ321" s="10"/>
      <c r="ACA321" s="10"/>
      <c r="ACB321" s="10"/>
      <c r="ACC321" s="10"/>
      <c r="ACD321" s="10"/>
      <c r="ACE321" s="10"/>
      <c r="ACF321" s="10"/>
      <c r="ACG321" s="10"/>
      <c r="ACH321" s="10"/>
      <c r="ACI321" s="10"/>
      <c r="ACJ321" s="10"/>
      <c r="ACK321" s="10"/>
      <c r="ACL321" s="10"/>
      <c r="ACM321" s="10"/>
      <c r="ACN321" s="10"/>
      <c r="ACO321" s="10"/>
      <c r="ACP321" s="10"/>
      <c r="ACQ321" s="10"/>
      <c r="ACR321" s="10"/>
      <c r="ACS321" s="10"/>
      <c r="ACT321" s="10"/>
      <c r="ACU321" s="10"/>
      <c r="ACV321" s="10"/>
      <c r="ACW321" s="10"/>
      <c r="ACX321" s="10"/>
      <c r="ACY321" s="10"/>
      <c r="ACZ321" s="10"/>
      <c r="ADA321" s="10"/>
    </row>
    <row r="322" spans="1:786" s="106" customFormat="1" ht="24" x14ac:dyDescent="0.3">
      <c r="A322" s="60">
        <v>3</v>
      </c>
      <c r="B322" s="69" t="s">
        <v>885</v>
      </c>
      <c r="C322" s="46" t="s">
        <v>332</v>
      </c>
      <c r="D322" s="47" t="s">
        <v>325</v>
      </c>
      <c r="E322" s="47" t="s">
        <v>480</v>
      </c>
      <c r="F322" s="47">
        <v>9</v>
      </c>
      <c r="G322" s="104"/>
      <c r="H322" s="47">
        <v>2</v>
      </c>
      <c r="I322" s="47" t="s">
        <v>45</v>
      </c>
      <c r="J322" s="47" t="s">
        <v>303</v>
      </c>
      <c r="K322" s="120">
        <v>26</v>
      </c>
      <c r="L322" s="50">
        <v>1965</v>
      </c>
      <c r="M322" s="51">
        <v>23829</v>
      </c>
      <c r="N322" s="52"/>
      <c r="O322" s="53"/>
      <c r="P322" s="53"/>
      <c r="Q322" s="54" t="s">
        <v>482</v>
      </c>
      <c r="R322" s="168" t="s">
        <v>886</v>
      </c>
      <c r="S322" s="56" t="s">
        <v>323</v>
      </c>
      <c r="T322" s="57" t="str">
        <f t="shared" si="68"/>
        <v>Limestone</v>
      </c>
      <c r="U322" s="56"/>
      <c r="V322" s="56"/>
      <c r="W322" s="56"/>
      <c r="X322" s="56"/>
      <c r="Y322" s="56"/>
      <c r="Z322" s="56"/>
      <c r="AA322" s="56"/>
      <c r="AB322" s="10"/>
      <c r="AC322" s="58">
        <f t="shared" si="61"/>
        <v>0</v>
      </c>
      <c r="AD322" s="58">
        <f t="shared" si="62"/>
        <v>0</v>
      </c>
      <c r="AE322" s="58">
        <f t="shared" si="63"/>
        <v>0</v>
      </c>
      <c r="AF322" s="58">
        <f t="shared" si="69"/>
        <v>0</v>
      </c>
      <c r="AG322" s="59"/>
      <c r="AH322" s="59">
        <f t="shared" si="65"/>
        <v>0</v>
      </c>
      <c r="AI322" s="59">
        <f t="shared" si="66"/>
        <v>0</v>
      </c>
      <c r="AJ322" s="59">
        <f t="shared" si="67"/>
        <v>0</v>
      </c>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c r="HY322" s="10"/>
      <c r="HZ322" s="10"/>
      <c r="IA322" s="10"/>
      <c r="IB322" s="10"/>
      <c r="IC322" s="10"/>
      <c r="ID322" s="10"/>
      <c r="IE322" s="10"/>
      <c r="IF322" s="10"/>
      <c r="IG322" s="10"/>
      <c r="IH322" s="10"/>
      <c r="II322" s="10"/>
      <c r="IJ322" s="10"/>
      <c r="IK322" s="10"/>
      <c r="IL322" s="10"/>
      <c r="IM322" s="10"/>
      <c r="IN322" s="10"/>
      <c r="IO322" s="10"/>
      <c r="IP322" s="10"/>
      <c r="IQ322" s="10"/>
      <c r="IR322" s="10"/>
      <c r="IS322" s="10"/>
      <c r="IT322" s="10"/>
      <c r="IU322" s="10"/>
      <c r="IV322" s="10"/>
      <c r="IW322" s="10"/>
      <c r="IX322" s="10"/>
      <c r="IY322" s="10"/>
      <c r="IZ322" s="10"/>
      <c r="JA322" s="10"/>
      <c r="JB322" s="10"/>
      <c r="JC322" s="10"/>
      <c r="JD322" s="10"/>
      <c r="JE322" s="10"/>
      <c r="JF322" s="10"/>
      <c r="JG322" s="10"/>
      <c r="JH322" s="10"/>
      <c r="JI322" s="10"/>
      <c r="JJ322" s="10"/>
      <c r="JK322" s="10"/>
      <c r="JL322" s="10"/>
      <c r="JM322" s="10"/>
      <c r="JN322" s="10"/>
      <c r="JO322" s="10"/>
      <c r="JP322" s="10"/>
      <c r="JQ322" s="10"/>
      <c r="JR322" s="10"/>
      <c r="JS322" s="10"/>
      <c r="JT322" s="10"/>
      <c r="JU322" s="10"/>
      <c r="JV322" s="10"/>
      <c r="JW322" s="10"/>
      <c r="JX322" s="10"/>
      <c r="JY322" s="10"/>
      <c r="JZ322" s="10"/>
      <c r="KA322" s="10"/>
      <c r="KB322" s="10"/>
      <c r="KC322" s="10"/>
      <c r="KD322" s="10"/>
      <c r="KE322" s="10"/>
      <c r="KF322" s="10"/>
      <c r="KG322" s="10"/>
      <c r="KH322" s="10"/>
      <c r="KI322" s="10"/>
      <c r="KJ322" s="10"/>
      <c r="KK322" s="10"/>
      <c r="KL322" s="10"/>
      <c r="KM322" s="10"/>
      <c r="KN322" s="10"/>
      <c r="KO322" s="10"/>
      <c r="KP322" s="10"/>
      <c r="KQ322" s="10"/>
      <c r="KR322" s="10"/>
      <c r="KS322" s="10"/>
      <c r="KT322" s="10"/>
      <c r="KU322" s="10"/>
      <c r="KV322" s="10"/>
      <c r="KW322" s="10"/>
      <c r="KX322" s="10"/>
      <c r="KY322" s="10"/>
      <c r="KZ322" s="10"/>
      <c r="LA322" s="10"/>
      <c r="LB322" s="10"/>
      <c r="LC322" s="10"/>
      <c r="LD322" s="10"/>
      <c r="LE322" s="10"/>
      <c r="LF322" s="10"/>
      <c r="LG322" s="10"/>
      <c r="LH322" s="10"/>
      <c r="LI322" s="10"/>
      <c r="LJ322" s="10"/>
      <c r="LK322" s="10"/>
      <c r="LL322" s="10"/>
      <c r="LM322" s="10"/>
      <c r="LN322" s="10"/>
      <c r="LO322" s="10"/>
      <c r="LP322" s="10"/>
      <c r="LQ322" s="10"/>
      <c r="LR322" s="10"/>
      <c r="LS322" s="10"/>
      <c r="LT322" s="10"/>
      <c r="LU322" s="10"/>
      <c r="LV322" s="10"/>
      <c r="LW322" s="10"/>
      <c r="LX322" s="10"/>
      <c r="LY322" s="10"/>
      <c r="LZ322" s="10"/>
      <c r="MA322" s="10"/>
      <c r="MB322" s="10"/>
      <c r="MC322" s="10"/>
      <c r="MD322" s="10"/>
      <c r="ME322" s="10"/>
      <c r="MF322" s="10"/>
      <c r="MG322" s="10"/>
      <c r="MH322" s="10"/>
      <c r="MI322" s="10"/>
      <c r="MJ322" s="10"/>
      <c r="MK322" s="10"/>
      <c r="ML322" s="10"/>
      <c r="MM322" s="10"/>
      <c r="MN322" s="10"/>
      <c r="MO322" s="10"/>
      <c r="MP322" s="10"/>
      <c r="MQ322" s="10"/>
      <c r="MR322" s="10"/>
      <c r="MS322" s="10"/>
      <c r="MT322" s="10"/>
      <c r="MU322" s="10"/>
      <c r="MV322" s="10"/>
      <c r="MW322" s="10"/>
      <c r="MX322" s="10"/>
      <c r="MY322" s="10"/>
      <c r="MZ322" s="10"/>
      <c r="NA322" s="10"/>
      <c r="NB322" s="10"/>
      <c r="NC322" s="10"/>
      <c r="ND322" s="10"/>
      <c r="NE322" s="10"/>
      <c r="NF322" s="10"/>
      <c r="NG322" s="10"/>
      <c r="NH322" s="10"/>
      <c r="NI322" s="10"/>
      <c r="NJ322" s="10"/>
      <c r="NK322" s="10"/>
      <c r="NL322" s="10"/>
      <c r="NM322" s="10"/>
      <c r="NN322" s="10"/>
      <c r="NO322" s="10"/>
      <c r="NP322" s="10"/>
      <c r="NQ322" s="10"/>
      <c r="NR322" s="10"/>
      <c r="NS322" s="10"/>
      <c r="NT322" s="10"/>
      <c r="NU322" s="10"/>
      <c r="NV322" s="10"/>
      <c r="NW322" s="10"/>
      <c r="NX322" s="10"/>
      <c r="NY322" s="10"/>
      <c r="NZ322" s="10"/>
      <c r="OA322" s="10"/>
      <c r="OB322" s="10"/>
      <c r="OC322" s="10"/>
      <c r="OD322" s="10"/>
      <c r="OE322" s="10"/>
      <c r="OF322" s="10"/>
      <c r="OG322" s="10"/>
      <c r="OH322" s="10"/>
      <c r="OI322" s="10"/>
      <c r="OJ322" s="10"/>
      <c r="OK322" s="10"/>
      <c r="OL322" s="10"/>
      <c r="OM322" s="10"/>
      <c r="ON322" s="10"/>
      <c r="OO322" s="10"/>
      <c r="OP322" s="10"/>
      <c r="OQ322" s="10"/>
      <c r="OR322" s="10"/>
      <c r="OS322" s="10"/>
      <c r="OT322" s="10"/>
      <c r="OU322" s="10"/>
      <c r="OV322" s="10"/>
      <c r="OW322" s="10"/>
      <c r="OX322" s="10"/>
      <c r="OY322" s="10"/>
      <c r="OZ322" s="10"/>
      <c r="PA322" s="10"/>
      <c r="PB322" s="10"/>
      <c r="PC322" s="10"/>
      <c r="PD322" s="10"/>
      <c r="PE322" s="10"/>
      <c r="PF322" s="10"/>
      <c r="PG322" s="10"/>
      <c r="PH322" s="10"/>
      <c r="PI322" s="10"/>
      <c r="PJ322" s="10"/>
      <c r="PK322" s="10"/>
      <c r="PL322" s="10"/>
      <c r="PM322" s="10"/>
      <c r="PN322" s="10"/>
      <c r="PO322" s="10"/>
      <c r="PP322" s="10"/>
      <c r="PQ322" s="10"/>
      <c r="PR322" s="10"/>
      <c r="PS322" s="10"/>
      <c r="PT322" s="10"/>
      <c r="PU322" s="10"/>
      <c r="PV322" s="10"/>
      <c r="PW322" s="10"/>
      <c r="PX322" s="10"/>
      <c r="PY322" s="10"/>
      <c r="PZ322" s="10"/>
      <c r="QA322" s="10"/>
      <c r="QB322" s="10"/>
      <c r="QC322" s="10"/>
      <c r="QD322" s="10"/>
      <c r="QE322" s="10"/>
      <c r="QF322" s="10"/>
      <c r="QG322" s="10"/>
      <c r="QH322" s="10"/>
      <c r="QI322" s="10"/>
      <c r="QJ322" s="10"/>
      <c r="QK322" s="10"/>
      <c r="QL322" s="10"/>
      <c r="QM322" s="10"/>
      <c r="QN322" s="10"/>
      <c r="QO322" s="10"/>
      <c r="QP322" s="10"/>
      <c r="QQ322" s="10"/>
      <c r="QR322" s="10"/>
      <c r="QS322" s="10"/>
      <c r="QT322" s="10"/>
      <c r="QU322" s="10"/>
      <c r="QV322" s="10"/>
      <c r="QW322" s="10"/>
      <c r="QX322" s="10"/>
      <c r="QY322" s="10"/>
      <c r="QZ322" s="10"/>
      <c r="RA322" s="10"/>
      <c r="RB322" s="10"/>
      <c r="RC322" s="10"/>
      <c r="RD322" s="10"/>
      <c r="RE322" s="10"/>
      <c r="RF322" s="10"/>
      <c r="RG322" s="10"/>
      <c r="RH322" s="10"/>
      <c r="RI322" s="10"/>
      <c r="RJ322" s="10"/>
      <c r="RK322" s="10"/>
      <c r="RL322" s="10"/>
      <c r="RM322" s="10"/>
      <c r="RN322" s="10"/>
      <c r="RO322" s="10"/>
      <c r="RP322" s="10"/>
      <c r="RQ322" s="10"/>
      <c r="RR322" s="10"/>
      <c r="RS322" s="10"/>
      <c r="RT322" s="10"/>
      <c r="RU322" s="10"/>
      <c r="RV322" s="10"/>
      <c r="RW322" s="10"/>
      <c r="RX322" s="10"/>
      <c r="RY322" s="10"/>
      <c r="RZ322" s="10"/>
      <c r="SA322" s="10"/>
      <c r="SB322" s="10"/>
      <c r="SC322" s="10"/>
      <c r="SD322" s="10"/>
      <c r="SE322" s="10"/>
      <c r="SF322" s="10"/>
      <c r="SG322" s="10"/>
      <c r="SH322" s="10"/>
      <c r="SI322" s="10"/>
      <c r="SJ322" s="10"/>
      <c r="SK322" s="10"/>
      <c r="SL322" s="10"/>
      <c r="SM322" s="10"/>
      <c r="SN322" s="10"/>
      <c r="SO322" s="10"/>
      <c r="SP322" s="10"/>
      <c r="SQ322" s="10"/>
      <c r="SR322" s="10"/>
      <c r="SS322" s="10"/>
      <c r="ST322" s="10"/>
      <c r="SU322" s="10"/>
      <c r="SV322" s="10"/>
      <c r="SW322" s="10"/>
      <c r="SX322" s="10"/>
      <c r="SY322" s="10"/>
      <c r="SZ322" s="10"/>
      <c r="TA322" s="10"/>
      <c r="TB322" s="10"/>
      <c r="TC322" s="10"/>
      <c r="TD322" s="10"/>
      <c r="TE322" s="10"/>
      <c r="TF322" s="10"/>
      <c r="TG322" s="10"/>
      <c r="TH322" s="10"/>
      <c r="TI322" s="10"/>
      <c r="TJ322" s="10"/>
      <c r="TK322" s="10"/>
      <c r="TL322" s="10"/>
      <c r="TM322" s="10"/>
      <c r="TN322" s="10"/>
      <c r="TO322" s="10"/>
      <c r="TP322" s="10"/>
      <c r="TQ322" s="10"/>
      <c r="TR322" s="10"/>
      <c r="TS322" s="10"/>
      <c r="TT322" s="10"/>
      <c r="TU322" s="10"/>
      <c r="TV322" s="10"/>
      <c r="TW322" s="10"/>
      <c r="TX322" s="10"/>
      <c r="TY322" s="10"/>
      <c r="TZ322" s="10"/>
      <c r="UA322" s="10"/>
      <c r="UB322" s="10"/>
      <c r="UC322" s="10"/>
      <c r="UD322" s="10"/>
      <c r="UE322" s="10"/>
      <c r="UF322" s="10"/>
      <c r="UG322" s="10"/>
      <c r="UH322" s="10"/>
      <c r="UI322" s="10"/>
      <c r="UJ322" s="10"/>
      <c r="UK322" s="10"/>
      <c r="UL322" s="10"/>
      <c r="UM322" s="10"/>
      <c r="UN322" s="10"/>
      <c r="UO322" s="10"/>
      <c r="UP322" s="10"/>
      <c r="UQ322" s="10"/>
      <c r="UR322" s="10"/>
      <c r="US322" s="10"/>
      <c r="UT322" s="10"/>
      <c r="UU322" s="10"/>
      <c r="UV322" s="10"/>
      <c r="UW322" s="10"/>
      <c r="UX322" s="10"/>
      <c r="UY322" s="10"/>
      <c r="UZ322" s="10"/>
      <c r="VA322" s="10"/>
      <c r="VB322" s="10"/>
      <c r="VC322" s="10"/>
      <c r="VD322" s="10"/>
      <c r="VE322" s="10"/>
      <c r="VF322" s="10"/>
      <c r="VG322" s="10"/>
      <c r="VH322" s="10"/>
      <c r="VI322" s="10"/>
      <c r="VJ322" s="10"/>
      <c r="VK322" s="10"/>
      <c r="VL322" s="10"/>
      <c r="VM322" s="10"/>
      <c r="VN322" s="10"/>
      <c r="VO322" s="10"/>
      <c r="VP322" s="10"/>
      <c r="VQ322" s="10"/>
      <c r="VR322" s="10"/>
      <c r="VS322" s="10"/>
      <c r="VT322" s="10"/>
      <c r="VU322" s="10"/>
      <c r="VV322" s="10"/>
      <c r="VW322" s="10"/>
      <c r="VX322" s="10"/>
      <c r="VY322" s="10"/>
      <c r="VZ322" s="10"/>
      <c r="WA322" s="10"/>
      <c r="WB322" s="10"/>
      <c r="WC322" s="10"/>
      <c r="WD322" s="10"/>
      <c r="WE322" s="10"/>
      <c r="WF322" s="10"/>
      <c r="WG322" s="10"/>
      <c r="WH322" s="10"/>
      <c r="WI322" s="10"/>
      <c r="WJ322" s="10"/>
      <c r="WK322" s="10"/>
      <c r="WL322" s="10"/>
      <c r="WM322" s="10"/>
      <c r="WN322" s="10"/>
      <c r="WO322" s="10"/>
      <c r="WP322" s="10"/>
      <c r="WQ322" s="10"/>
      <c r="WR322" s="10"/>
      <c r="WS322" s="10"/>
      <c r="WT322" s="10"/>
      <c r="WU322" s="10"/>
      <c r="WV322" s="10"/>
      <c r="WW322" s="10"/>
      <c r="WX322" s="10"/>
      <c r="WY322" s="10"/>
      <c r="WZ322" s="10"/>
      <c r="XA322" s="10"/>
      <c r="XB322" s="10"/>
      <c r="XC322" s="10"/>
      <c r="XD322" s="10"/>
      <c r="XE322" s="10"/>
      <c r="XF322" s="10"/>
      <c r="XG322" s="10"/>
      <c r="XH322" s="10"/>
      <c r="XI322" s="10"/>
      <c r="XJ322" s="10"/>
      <c r="XK322" s="10"/>
      <c r="XL322" s="10"/>
      <c r="XM322" s="10"/>
      <c r="XN322" s="10"/>
      <c r="XO322" s="10"/>
      <c r="XP322" s="10"/>
      <c r="XQ322" s="10"/>
      <c r="XR322" s="10"/>
      <c r="XS322" s="10"/>
      <c r="XT322" s="10"/>
      <c r="XU322" s="10"/>
      <c r="XV322" s="10"/>
      <c r="XW322" s="10"/>
      <c r="XX322" s="10"/>
      <c r="XY322" s="10"/>
      <c r="XZ322" s="10"/>
      <c r="YA322" s="10"/>
      <c r="YB322" s="10"/>
      <c r="YC322" s="10"/>
      <c r="YD322" s="10"/>
      <c r="YE322" s="10"/>
      <c r="YF322" s="10"/>
      <c r="YG322" s="10"/>
      <c r="YH322" s="10"/>
      <c r="YI322" s="10"/>
      <c r="YJ322" s="10"/>
      <c r="YK322" s="10"/>
      <c r="YL322" s="10"/>
      <c r="YM322" s="10"/>
      <c r="YN322" s="10"/>
      <c r="YO322" s="10"/>
      <c r="YP322" s="10"/>
      <c r="YQ322" s="10"/>
      <c r="YR322" s="10"/>
      <c r="YS322" s="10"/>
      <c r="YT322" s="10"/>
      <c r="YU322" s="10"/>
      <c r="YV322" s="10"/>
      <c r="YW322" s="10"/>
      <c r="YX322" s="10"/>
      <c r="YY322" s="10"/>
      <c r="YZ322" s="10"/>
      <c r="ZA322" s="10"/>
      <c r="ZB322" s="10"/>
      <c r="ZC322" s="10"/>
      <c r="ZD322" s="10"/>
      <c r="ZE322" s="10"/>
      <c r="ZF322" s="10"/>
      <c r="ZG322" s="10"/>
      <c r="ZH322" s="10"/>
      <c r="ZI322" s="10"/>
      <c r="ZJ322" s="10"/>
      <c r="ZK322" s="10"/>
      <c r="ZL322" s="10"/>
      <c r="ZM322" s="10"/>
      <c r="ZN322" s="10"/>
      <c r="ZO322" s="10"/>
      <c r="ZP322" s="10"/>
      <c r="ZQ322" s="10"/>
      <c r="ZR322" s="10"/>
      <c r="ZS322" s="10"/>
      <c r="ZT322" s="10"/>
      <c r="ZU322" s="10"/>
      <c r="ZV322" s="10"/>
      <c r="ZW322" s="10"/>
      <c r="ZX322" s="10"/>
      <c r="ZY322" s="10"/>
      <c r="ZZ322" s="10"/>
      <c r="AAA322" s="10"/>
      <c r="AAB322" s="10"/>
      <c r="AAC322" s="10"/>
      <c r="AAD322" s="10"/>
      <c r="AAE322" s="10"/>
      <c r="AAF322" s="10"/>
      <c r="AAG322" s="10"/>
      <c r="AAH322" s="10"/>
      <c r="AAI322" s="10"/>
      <c r="AAJ322" s="10"/>
      <c r="AAK322" s="10"/>
      <c r="AAL322" s="10"/>
      <c r="AAM322" s="10"/>
      <c r="AAN322" s="10"/>
      <c r="AAO322" s="10"/>
      <c r="AAP322" s="10"/>
      <c r="AAQ322" s="10"/>
      <c r="AAR322" s="10"/>
      <c r="AAS322" s="10"/>
      <c r="AAT322" s="10"/>
      <c r="AAU322" s="10"/>
      <c r="AAV322" s="10"/>
      <c r="AAW322" s="10"/>
      <c r="AAX322" s="10"/>
      <c r="AAY322" s="10"/>
      <c r="AAZ322" s="10"/>
      <c r="ABA322" s="10"/>
      <c r="ABB322" s="10"/>
      <c r="ABC322" s="10"/>
      <c r="ABD322" s="10"/>
      <c r="ABE322" s="10"/>
      <c r="ABF322" s="10"/>
      <c r="ABG322" s="10"/>
      <c r="ABH322" s="10"/>
      <c r="ABI322" s="10"/>
      <c r="ABJ322" s="10"/>
      <c r="ABK322" s="10"/>
      <c r="ABL322" s="10"/>
      <c r="ABM322" s="10"/>
      <c r="ABN322" s="10"/>
      <c r="ABO322" s="10"/>
      <c r="ABP322" s="10"/>
      <c r="ABQ322" s="10"/>
      <c r="ABR322" s="10"/>
      <c r="ABS322" s="10"/>
      <c r="ABT322" s="10"/>
      <c r="ABU322" s="10"/>
      <c r="ABV322" s="10"/>
      <c r="ABW322" s="10"/>
      <c r="ABX322" s="10"/>
      <c r="ABY322" s="10"/>
      <c r="ABZ322" s="10"/>
      <c r="ACA322" s="10"/>
      <c r="ACB322" s="10"/>
      <c r="ACC322" s="10"/>
      <c r="ACD322" s="10"/>
      <c r="ACE322" s="10"/>
      <c r="ACF322" s="10"/>
      <c r="ACG322" s="10"/>
      <c r="ACH322" s="10"/>
      <c r="ACI322" s="10"/>
      <c r="ACJ322" s="10"/>
      <c r="ACK322" s="10"/>
      <c r="ACL322" s="10"/>
      <c r="ACM322" s="10"/>
      <c r="ACN322" s="10"/>
      <c r="ACO322" s="10"/>
      <c r="ACP322" s="10"/>
      <c r="ACQ322" s="10"/>
      <c r="ACR322" s="10"/>
      <c r="ACS322" s="10"/>
      <c r="ACT322" s="10"/>
      <c r="ACU322" s="10"/>
      <c r="ACV322" s="10"/>
      <c r="ACW322" s="10"/>
      <c r="ACX322" s="10"/>
      <c r="ACY322" s="10"/>
      <c r="ACZ322" s="10"/>
      <c r="ADA322" s="10"/>
    </row>
    <row r="323" spans="1:786" s="106" customFormat="1" ht="36" x14ac:dyDescent="0.3">
      <c r="A323" s="60">
        <v>3</v>
      </c>
      <c r="B323" s="69" t="s">
        <v>887</v>
      </c>
      <c r="C323" s="46" t="s">
        <v>97</v>
      </c>
      <c r="D323" s="47" t="s">
        <v>117</v>
      </c>
      <c r="E323" s="47" t="s">
        <v>135</v>
      </c>
      <c r="F323" s="47">
        <v>25</v>
      </c>
      <c r="G323" s="104"/>
      <c r="H323" s="47">
        <v>2</v>
      </c>
      <c r="I323" s="47" t="s">
        <v>81</v>
      </c>
      <c r="J323" s="47" t="s">
        <v>303</v>
      </c>
      <c r="K323" s="120">
        <v>42</v>
      </c>
      <c r="L323" s="50">
        <v>1965</v>
      </c>
      <c r="M323" s="51">
        <v>23829</v>
      </c>
      <c r="N323" s="52"/>
      <c r="O323" s="53"/>
      <c r="P323" s="53"/>
      <c r="Q323" s="54" t="s">
        <v>482</v>
      </c>
      <c r="R323" s="168" t="s">
        <v>888</v>
      </c>
      <c r="S323" s="56"/>
      <c r="T323" s="57" t="str">
        <f t="shared" si="68"/>
        <v>Cu</v>
      </c>
      <c r="U323" s="56"/>
      <c r="V323" s="56"/>
      <c r="W323" s="56"/>
      <c r="X323" s="56"/>
      <c r="Y323" s="56"/>
      <c r="Z323" s="56"/>
      <c r="AA323" s="56"/>
      <c r="AB323" s="10"/>
      <c r="AC323" s="58">
        <f t="shared" si="61"/>
        <v>0</v>
      </c>
      <c r="AD323" s="58">
        <f t="shared" si="62"/>
        <v>0</v>
      </c>
      <c r="AE323" s="58">
        <f t="shared" si="63"/>
        <v>0</v>
      </c>
      <c r="AF323" s="58">
        <f t="shared" si="69"/>
        <v>0</v>
      </c>
      <c r="AG323" s="59"/>
      <c r="AH323" s="59">
        <f t="shared" si="65"/>
        <v>0</v>
      </c>
      <c r="AI323" s="59">
        <f t="shared" si="66"/>
        <v>0</v>
      </c>
      <c r="AJ323" s="59">
        <f t="shared" si="67"/>
        <v>0</v>
      </c>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c r="HR323" s="10"/>
      <c r="HS323" s="10"/>
      <c r="HT323" s="10"/>
      <c r="HU323" s="10"/>
      <c r="HV323" s="10"/>
      <c r="HW323" s="10"/>
      <c r="HX323" s="10"/>
      <c r="HY323" s="10"/>
      <c r="HZ323" s="10"/>
      <c r="IA323" s="10"/>
      <c r="IB323" s="10"/>
      <c r="IC323" s="10"/>
      <c r="ID323" s="10"/>
      <c r="IE323" s="10"/>
      <c r="IF323" s="10"/>
      <c r="IG323" s="10"/>
      <c r="IH323" s="10"/>
      <c r="II323" s="10"/>
      <c r="IJ323" s="10"/>
      <c r="IK323" s="10"/>
      <c r="IL323" s="10"/>
      <c r="IM323" s="10"/>
      <c r="IN323" s="10"/>
      <c r="IO323" s="10"/>
      <c r="IP323" s="10"/>
      <c r="IQ323" s="10"/>
      <c r="IR323" s="10"/>
      <c r="IS323" s="10"/>
      <c r="IT323" s="10"/>
      <c r="IU323" s="10"/>
      <c r="IV323" s="10"/>
      <c r="IW323" s="10"/>
      <c r="IX323" s="10"/>
      <c r="IY323" s="10"/>
      <c r="IZ323" s="10"/>
      <c r="JA323" s="10"/>
      <c r="JB323" s="10"/>
      <c r="JC323" s="10"/>
      <c r="JD323" s="10"/>
      <c r="JE323" s="10"/>
      <c r="JF323" s="10"/>
      <c r="JG323" s="10"/>
      <c r="JH323" s="10"/>
      <c r="JI323" s="10"/>
      <c r="JJ323" s="10"/>
      <c r="JK323" s="10"/>
      <c r="JL323" s="10"/>
      <c r="JM323" s="10"/>
      <c r="JN323" s="10"/>
      <c r="JO323" s="10"/>
      <c r="JP323" s="10"/>
      <c r="JQ323" s="10"/>
      <c r="JR323" s="10"/>
      <c r="JS323" s="10"/>
      <c r="JT323" s="10"/>
      <c r="JU323" s="10"/>
      <c r="JV323" s="10"/>
      <c r="JW323" s="10"/>
      <c r="JX323" s="10"/>
      <c r="JY323" s="10"/>
      <c r="JZ323" s="10"/>
      <c r="KA323" s="10"/>
      <c r="KB323" s="10"/>
      <c r="KC323" s="10"/>
      <c r="KD323" s="10"/>
      <c r="KE323" s="10"/>
      <c r="KF323" s="10"/>
      <c r="KG323" s="10"/>
      <c r="KH323" s="10"/>
      <c r="KI323" s="10"/>
      <c r="KJ323" s="10"/>
      <c r="KK323" s="10"/>
      <c r="KL323" s="10"/>
      <c r="KM323" s="10"/>
      <c r="KN323" s="10"/>
      <c r="KO323" s="10"/>
      <c r="KP323" s="10"/>
      <c r="KQ323" s="10"/>
      <c r="KR323" s="10"/>
      <c r="KS323" s="10"/>
      <c r="KT323" s="10"/>
      <c r="KU323" s="10"/>
      <c r="KV323" s="10"/>
      <c r="KW323" s="10"/>
      <c r="KX323" s="10"/>
      <c r="KY323" s="10"/>
      <c r="KZ323" s="10"/>
      <c r="LA323" s="10"/>
      <c r="LB323" s="10"/>
      <c r="LC323" s="10"/>
      <c r="LD323" s="10"/>
      <c r="LE323" s="10"/>
      <c r="LF323" s="10"/>
      <c r="LG323" s="10"/>
      <c r="LH323" s="10"/>
      <c r="LI323" s="10"/>
      <c r="LJ323" s="10"/>
      <c r="LK323" s="10"/>
      <c r="LL323" s="10"/>
      <c r="LM323" s="10"/>
      <c r="LN323" s="10"/>
      <c r="LO323" s="10"/>
      <c r="LP323" s="10"/>
      <c r="LQ323" s="10"/>
      <c r="LR323" s="10"/>
      <c r="LS323" s="10"/>
      <c r="LT323" s="10"/>
      <c r="LU323" s="10"/>
      <c r="LV323" s="10"/>
      <c r="LW323" s="10"/>
      <c r="LX323" s="10"/>
      <c r="LY323" s="10"/>
      <c r="LZ323" s="10"/>
      <c r="MA323" s="10"/>
      <c r="MB323" s="10"/>
      <c r="MC323" s="10"/>
      <c r="MD323" s="10"/>
      <c r="ME323" s="10"/>
      <c r="MF323" s="10"/>
      <c r="MG323" s="10"/>
      <c r="MH323" s="10"/>
      <c r="MI323" s="10"/>
      <c r="MJ323" s="10"/>
      <c r="MK323" s="10"/>
      <c r="ML323" s="10"/>
      <c r="MM323" s="10"/>
      <c r="MN323" s="10"/>
      <c r="MO323" s="10"/>
      <c r="MP323" s="10"/>
      <c r="MQ323" s="10"/>
      <c r="MR323" s="10"/>
      <c r="MS323" s="10"/>
      <c r="MT323" s="10"/>
      <c r="MU323" s="10"/>
      <c r="MV323" s="10"/>
      <c r="MW323" s="10"/>
      <c r="MX323" s="10"/>
      <c r="MY323" s="10"/>
      <c r="MZ323" s="10"/>
      <c r="NA323" s="10"/>
      <c r="NB323" s="10"/>
      <c r="NC323" s="10"/>
      <c r="ND323" s="10"/>
      <c r="NE323" s="10"/>
      <c r="NF323" s="10"/>
      <c r="NG323" s="10"/>
      <c r="NH323" s="10"/>
      <c r="NI323" s="10"/>
      <c r="NJ323" s="10"/>
      <c r="NK323" s="10"/>
      <c r="NL323" s="10"/>
      <c r="NM323" s="10"/>
      <c r="NN323" s="10"/>
      <c r="NO323" s="10"/>
      <c r="NP323" s="10"/>
      <c r="NQ323" s="10"/>
      <c r="NR323" s="10"/>
      <c r="NS323" s="10"/>
      <c r="NT323" s="10"/>
      <c r="NU323" s="10"/>
      <c r="NV323" s="10"/>
      <c r="NW323" s="10"/>
      <c r="NX323" s="10"/>
      <c r="NY323" s="10"/>
      <c r="NZ323" s="10"/>
      <c r="OA323" s="10"/>
      <c r="OB323" s="10"/>
      <c r="OC323" s="10"/>
      <c r="OD323" s="10"/>
      <c r="OE323" s="10"/>
      <c r="OF323" s="10"/>
      <c r="OG323" s="10"/>
      <c r="OH323" s="10"/>
      <c r="OI323" s="10"/>
      <c r="OJ323" s="10"/>
      <c r="OK323" s="10"/>
      <c r="OL323" s="10"/>
      <c r="OM323" s="10"/>
      <c r="ON323" s="10"/>
      <c r="OO323" s="10"/>
      <c r="OP323" s="10"/>
      <c r="OQ323" s="10"/>
      <c r="OR323" s="10"/>
      <c r="OS323" s="10"/>
      <c r="OT323" s="10"/>
      <c r="OU323" s="10"/>
      <c r="OV323" s="10"/>
      <c r="OW323" s="10"/>
      <c r="OX323" s="10"/>
      <c r="OY323" s="10"/>
      <c r="OZ323" s="10"/>
      <c r="PA323" s="10"/>
      <c r="PB323" s="10"/>
      <c r="PC323" s="10"/>
      <c r="PD323" s="10"/>
      <c r="PE323" s="10"/>
      <c r="PF323" s="10"/>
      <c r="PG323" s="10"/>
      <c r="PH323" s="10"/>
      <c r="PI323" s="10"/>
      <c r="PJ323" s="10"/>
      <c r="PK323" s="10"/>
      <c r="PL323" s="10"/>
      <c r="PM323" s="10"/>
      <c r="PN323" s="10"/>
      <c r="PO323" s="10"/>
      <c r="PP323" s="10"/>
      <c r="PQ323" s="10"/>
      <c r="PR323" s="10"/>
      <c r="PS323" s="10"/>
      <c r="PT323" s="10"/>
      <c r="PU323" s="10"/>
      <c r="PV323" s="10"/>
      <c r="PW323" s="10"/>
      <c r="PX323" s="10"/>
      <c r="PY323" s="10"/>
      <c r="PZ323" s="10"/>
      <c r="QA323" s="10"/>
      <c r="QB323" s="10"/>
      <c r="QC323" s="10"/>
      <c r="QD323" s="10"/>
      <c r="QE323" s="10"/>
      <c r="QF323" s="10"/>
      <c r="QG323" s="10"/>
      <c r="QH323" s="10"/>
      <c r="QI323" s="10"/>
      <c r="QJ323" s="10"/>
      <c r="QK323" s="10"/>
      <c r="QL323" s="10"/>
      <c r="QM323" s="10"/>
      <c r="QN323" s="10"/>
      <c r="QO323" s="10"/>
      <c r="QP323" s="10"/>
      <c r="QQ323" s="10"/>
      <c r="QR323" s="10"/>
      <c r="QS323" s="10"/>
      <c r="QT323" s="10"/>
      <c r="QU323" s="10"/>
      <c r="QV323" s="10"/>
      <c r="QW323" s="10"/>
      <c r="QX323" s="10"/>
      <c r="QY323" s="10"/>
      <c r="QZ323" s="10"/>
      <c r="RA323" s="10"/>
      <c r="RB323" s="10"/>
      <c r="RC323" s="10"/>
      <c r="RD323" s="10"/>
      <c r="RE323" s="10"/>
      <c r="RF323" s="10"/>
      <c r="RG323" s="10"/>
      <c r="RH323" s="10"/>
      <c r="RI323" s="10"/>
      <c r="RJ323" s="10"/>
      <c r="RK323" s="10"/>
      <c r="RL323" s="10"/>
      <c r="RM323" s="10"/>
      <c r="RN323" s="10"/>
      <c r="RO323" s="10"/>
      <c r="RP323" s="10"/>
      <c r="RQ323" s="10"/>
      <c r="RR323" s="10"/>
      <c r="RS323" s="10"/>
      <c r="RT323" s="10"/>
      <c r="RU323" s="10"/>
      <c r="RV323" s="10"/>
      <c r="RW323" s="10"/>
      <c r="RX323" s="10"/>
      <c r="RY323" s="10"/>
      <c r="RZ323" s="10"/>
      <c r="SA323" s="10"/>
      <c r="SB323" s="10"/>
      <c r="SC323" s="10"/>
      <c r="SD323" s="10"/>
      <c r="SE323" s="10"/>
      <c r="SF323" s="10"/>
      <c r="SG323" s="10"/>
      <c r="SH323" s="10"/>
      <c r="SI323" s="10"/>
      <c r="SJ323" s="10"/>
      <c r="SK323" s="10"/>
      <c r="SL323" s="10"/>
      <c r="SM323" s="10"/>
      <c r="SN323" s="10"/>
      <c r="SO323" s="10"/>
      <c r="SP323" s="10"/>
      <c r="SQ323" s="10"/>
      <c r="SR323" s="10"/>
      <c r="SS323" s="10"/>
      <c r="ST323" s="10"/>
      <c r="SU323" s="10"/>
      <c r="SV323" s="10"/>
      <c r="SW323" s="10"/>
      <c r="SX323" s="10"/>
      <c r="SY323" s="10"/>
      <c r="SZ323" s="10"/>
      <c r="TA323" s="10"/>
      <c r="TB323" s="10"/>
      <c r="TC323" s="10"/>
      <c r="TD323" s="10"/>
      <c r="TE323" s="10"/>
      <c r="TF323" s="10"/>
      <c r="TG323" s="10"/>
      <c r="TH323" s="10"/>
      <c r="TI323" s="10"/>
      <c r="TJ323" s="10"/>
      <c r="TK323" s="10"/>
      <c r="TL323" s="10"/>
      <c r="TM323" s="10"/>
      <c r="TN323" s="10"/>
      <c r="TO323" s="10"/>
      <c r="TP323" s="10"/>
      <c r="TQ323" s="10"/>
      <c r="TR323" s="10"/>
      <c r="TS323" s="10"/>
      <c r="TT323" s="10"/>
      <c r="TU323" s="10"/>
      <c r="TV323" s="10"/>
      <c r="TW323" s="10"/>
      <c r="TX323" s="10"/>
      <c r="TY323" s="10"/>
      <c r="TZ323" s="10"/>
      <c r="UA323" s="10"/>
      <c r="UB323" s="10"/>
      <c r="UC323" s="10"/>
      <c r="UD323" s="10"/>
      <c r="UE323" s="10"/>
      <c r="UF323" s="10"/>
      <c r="UG323" s="10"/>
      <c r="UH323" s="10"/>
      <c r="UI323" s="10"/>
      <c r="UJ323" s="10"/>
      <c r="UK323" s="10"/>
      <c r="UL323" s="10"/>
      <c r="UM323" s="10"/>
      <c r="UN323" s="10"/>
      <c r="UO323" s="10"/>
      <c r="UP323" s="10"/>
      <c r="UQ323" s="10"/>
      <c r="UR323" s="10"/>
      <c r="US323" s="10"/>
      <c r="UT323" s="10"/>
      <c r="UU323" s="10"/>
      <c r="UV323" s="10"/>
      <c r="UW323" s="10"/>
      <c r="UX323" s="10"/>
      <c r="UY323" s="10"/>
      <c r="UZ323" s="10"/>
      <c r="VA323" s="10"/>
      <c r="VB323" s="10"/>
      <c r="VC323" s="10"/>
      <c r="VD323" s="10"/>
      <c r="VE323" s="10"/>
      <c r="VF323" s="10"/>
      <c r="VG323" s="10"/>
      <c r="VH323" s="10"/>
      <c r="VI323" s="10"/>
      <c r="VJ323" s="10"/>
      <c r="VK323" s="10"/>
      <c r="VL323" s="10"/>
      <c r="VM323" s="10"/>
      <c r="VN323" s="10"/>
      <c r="VO323" s="10"/>
      <c r="VP323" s="10"/>
      <c r="VQ323" s="10"/>
      <c r="VR323" s="10"/>
      <c r="VS323" s="10"/>
      <c r="VT323" s="10"/>
      <c r="VU323" s="10"/>
      <c r="VV323" s="10"/>
      <c r="VW323" s="10"/>
      <c r="VX323" s="10"/>
      <c r="VY323" s="10"/>
      <c r="VZ323" s="10"/>
      <c r="WA323" s="10"/>
      <c r="WB323" s="10"/>
      <c r="WC323" s="10"/>
      <c r="WD323" s="10"/>
      <c r="WE323" s="10"/>
      <c r="WF323" s="10"/>
      <c r="WG323" s="10"/>
      <c r="WH323" s="10"/>
      <c r="WI323" s="10"/>
      <c r="WJ323" s="10"/>
      <c r="WK323" s="10"/>
      <c r="WL323" s="10"/>
      <c r="WM323" s="10"/>
      <c r="WN323" s="10"/>
      <c r="WO323" s="10"/>
      <c r="WP323" s="10"/>
      <c r="WQ323" s="10"/>
      <c r="WR323" s="10"/>
      <c r="WS323" s="10"/>
      <c r="WT323" s="10"/>
      <c r="WU323" s="10"/>
      <c r="WV323" s="10"/>
      <c r="WW323" s="10"/>
      <c r="WX323" s="10"/>
      <c r="WY323" s="10"/>
      <c r="WZ323" s="10"/>
      <c r="XA323" s="10"/>
      <c r="XB323" s="10"/>
      <c r="XC323" s="10"/>
      <c r="XD323" s="10"/>
      <c r="XE323" s="10"/>
      <c r="XF323" s="10"/>
      <c r="XG323" s="10"/>
      <c r="XH323" s="10"/>
      <c r="XI323" s="10"/>
      <c r="XJ323" s="10"/>
      <c r="XK323" s="10"/>
      <c r="XL323" s="10"/>
      <c r="XM323" s="10"/>
      <c r="XN323" s="10"/>
      <c r="XO323" s="10"/>
      <c r="XP323" s="10"/>
      <c r="XQ323" s="10"/>
      <c r="XR323" s="10"/>
      <c r="XS323" s="10"/>
      <c r="XT323" s="10"/>
      <c r="XU323" s="10"/>
      <c r="XV323" s="10"/>
      <c r="XW323" s="10"/>
      <c r="XX323" s="10"/>
      <c r="XY323" s="10"/>
      <c r="XZ323" s="10"/>
      <c r="YA323" s="10"/>
      <c r="YB323" s="10"/>
      <c r="YC323" s="10"/>
      <c r="YD323" s="10"/>
      <c r="YE323" s="10"/>
      <c r="YF323" s="10"/>
      <c r="YG323" s="10"/>
      <c r="YH323" s="10"/>
      <c r="YI323" s="10"/>
      <c r="YJ323" s="10"/>
      <c r="YK323" s="10"/>
      <c r="YL323" s="10"/>
      <c r="YM323" s="10"/>
      <c r="YN323" s="10"/>
      <c r="YO323" s="10"/>
      <c r="YP323" s="10"/>
      <c r="YQ323" s="10"/>
      <c r="YR323" s="10"/>
      <c r="YS323" s="10"/>
      <c r="YT323" s="10"/>
      <c r="YU323" s="10"/>
      <c r="YV323" s="10"/>
      <c r="YW323" s="10"/>
      <c r="YX323" s="10"/>
      <c r="YY323" s="10"/>
      <c r="YZ323" s="10"/>
      <c r="ZA323" s="10"/>
      <c r="ZB323" s="10"/>
      <c r="ZC323" s="10"/>
      <c r="ZD323" s="10"/>
      <c r="ZE323" s="10"/>
      <c r="ZF323" s="10"/>
      <c r="ZG323" s="10"/>
      <c r="ZH323" s="10"/>
      <c r="ZI323" s="10"/>
      <c r="ZJ323" s="10"/>
      <c r="ZK323" s="10"/>
      <c r="ZL323" s="10"/>
      <c r="ZM323" s="10"/>
      <c r="ZN323" s="10"/>
      <c r="ZO323" s="10"/>
      <c r="ZP323" s="10"/>
      <c r="ZQ323" s="10"/>
      <c r="ZR323" s="10"/>
      <c r="ZS323" s="10"/>
      <c r="ZT323" s="10"/>
      <c r="ZU323" s="10"/>
      <c r="ZV323" s="10"/>
      <c r="ZW323" s="10"/>
      <c r="ZX323" s="10"/>
      <c r="ZY323" s="10"/>
      <c r="ZZ323" s="10"/>
      <c r="AAA323" s="10"/>
      <c r="AAB323" s="10"/>
      <c r="AAC323" s="10"/>
      <c r="AAD323" s="10"/>
      <c r="AAE323" s="10"/>
      <c r="AAF323" s="10"/>
      <c r="AAG323" s="10"/>
      <c r="AAH323" s="10"/>
      <c r="AAI323" s="10"/>
      <c r="AAJ323" s="10"/>
      <c r="AAK323" s="10"/>
      <c r="AAL323" s="10"/>
      <c r="AAM323" s="10"/>
      <c r="AAN323" s="10"/>
      <c r="AAO323" s="10"/>
      <c r="AAP323" s="10"/>
      <c r="AAQ323" s="10"/>
      <c r="AAR323" s="10"/>
      <c r="AAS323" s="10"/>
      <c r="AAT323" s="10"/>
      <c r="AAU323" s="10"/>
      <c r="AAV323" s="10"/>
      <c r="AAW323" s="10"/>
      <c r="AAX323" s="10"/>
      <c r="AAY323" s="10"/>
      <c r="AAZ323" s="10"/>
      <c r="ABA323" s="10"/>
      <c r="ABB323" s="10"/>
      <c r="ABC323" s="10"/>
      <c r="ABD323" s="10"/>
      <c r="ABE323" s="10"/>
      <c r="ABF323" s="10"/>
      <c r="ABG323" s="10"/>
      <c r="ABH323" s="10"/>
      <c r="ABI323" s="10"/>
      <c r="ABJ323" s="10"/>
      <c r="ABK323" s="10"/>
      <c r="ABL323" s="10"/>
      <c r="ABM323" s="10"/>
      <c r="ABN323" s="10"/>
      <c r="ABO323" s="10"/>
      <c r="ABP323" s="10"/>
      <c r="ABQ323" s="10"/>
      <c r="ABR323" s="10"/>
      <c r="ABS323" s="10"/>
      <c r="ABT323" s="10"/>
      <c r="ABU323" s="10"/>
      <c r="ABV323" s="10"/>
      <c r="ABW323" s="10"/>
      <c r="ABX323" s="10"/>
      <c r="ABY323" s="10"/>
      <c r="ABZ323" s="10"/>
      <c r="ACA323" s="10"/>
      <c r="ACB323" s="10"/>
      <c r="ACC323" s="10"/>
      <c r="ACD323" s="10"/>
      <c r="ACE323" s="10"/>
      <c r="ACF323" s="10"/>
      <c r="ACG323" s="10"/>
      <c r="ACH323" s="10"/>
      <c r="ACI323" s="10"/>
      <c r="ACJ323" s="10"/>
      <c r="ACK323" s="10"/>
      <c r="ACL323" s="10"/>
      <c r="ACM323" s="10"/>
      <c r="ACN323" s="10"/>
      <c r="ACO323" s="10"/>
      <c r="ACP323" s="10"/>
      <c r="ACQ323" s="10"/>
      <c r="ACR323" s="10"/>
      <c r="ACS323" s="10"/>
      <c r="ACT323" s="10"/>
      <c r="ACU323" s="10"/>
      <c r="ACV323" s="10"/>
      <c r="ACW323" s="10"/>
      <c r="ACX323" s="10"/>
      <c r="ACY323" s="10"/>
      <c r="ACZ323" s="10"/>
      <c r="ADA323" s="10"/>
    </row>
    <row r="324" spans="1:786" s="106" customFormat="1" ht="36" x14ac:dyDescent="0.3">
      <c r="A324" s="60">
        <v>3</v>
      </c>
      <c r="B324" s="69" t="s">
        <v>889</v>
      </c>
      <c r="C324" s="46" t="s">
        <v>97</v>
      </c>
      <c r="D324" s="47" t="s">
        <v>117</v>
      </c>
      <c r="E324" s="47" t="s">
        <v>135</v>
      </c>
      <c r="F324" s="47">
        <v>15</v>
      </c>
      <c r="G324" s="104">
        <v>30000</v>
      </c>
      <c r="H324" s="47">
        <v>2</v>
      </c>
      <c r="I324" s="47" t="s">
        <v>81</v>
      </c>
      <c r="J324" s="47" t="s">
        <v>303</v>
      </c>
      <c r="K324" s="120">
        <v>70</v>
      </c>
      <c r="L324" s="50">
        <v>1965</v>
      </c>
      <c r="M324" s="51">
        <v>23829</v>
      </c>
      <c r="N324" s="52">
        <v>20000</v>
      </c>
      <c r="O324" s="53"/>
      <c r="P324" s="53"/>
      <c r="Q324" s="54" t="s">
        <v>890</v>
      </c>
      <c r="R324" s="168" t="s">
        <v>891</v>
      </c>
      <c r="S324" s="56"/>
      <c r="T324" s="57" t="str">
        <f t="shared" si="68"/>
        <v>Cu</v>
      </c>
      <c r="U324" s="56"/>
      <c r="V324" s="56"/>
      <c r="W324" s="56"/>
      <c r="X324" s="56"/>
      <c r="Y324" s="56"/>
      <c r="Z324" s="56"/>
      <c r="AA324" s="56"/>
      <c r="AB324" s="10"/>
      <c r="AC324" s="58">
        <f t="shared" si="61"/>
        <v>1.0544891448251209E-2</v>
      </c>
      <c r="AD324" s="58">
        <f t="shared" si="62"/>
        <v>0</v>
      </c>
      <c r="AE324" s="58">
        <f t="shared" si="63"/>
        <v>0</v>
      </c>
      <c r="AF324" s="58">
        <f t="shared" si="69"/>
        <v>1.0544891448251209E-2</v>
      </c>
      <c r="AG324" s="59"/>
      <c r="AH324" s="59">
        <f t="shared" si="65"/>
        <v>0</v>
      </c>
      <c r="AI324" s="59">
        <f t="shared" si="66"/>
        <v>0</v>
      </c>
      <c r="AJ324" s="59">
        <f t="shared" si="67"/>
        <v>1.0544891448251209E-2</v>
      </c>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c r="FT324" s="10"/>
      <c r="FU324" s="10"/>
      <c r="FV324" s="10"/>
      <c r="FW324" s="10"/>
      <c r="FX324" s="10"/>
      <c r="FY324" s="10"/>
      <c r="FZ324" s="10"/>
      <c r="GA324" s="10"/>
      <c r="GB324" s="10"/>
      <c r="GC324" s="10"/>
      <c r="GD324" s="10"/>
      <c r="GE324" s="10"/>
      <c r="GF324" s="10"/>
      <c r="GG324" s="10"/>
      <c r="GH324" s="10"/>
      <c r="GI324" s="10"/>
      <c r="GJ324" s="10"/>
      <c r="GK324" s="10"/>
      <c r="GL324" s="10"/>
      <c r="GM324" s="10"/>
      <c r="GN324" s="10"/>
      <c r="GO324" s="10"/>
      <c r="GP324" s="10"/>
      <c r="GQ324" s="10"/>
      <c r="GR324" s="10"/>
      <c r="GS324" s="10"/>
      <c r="GT324" s="10"/>
      <c r="GU324" s="10"/>
      <c r="GV324" s="10"/>
      <c r="GW324" s="10"/>
      <c r="GX324" s="10"/>
      <c r="GY324" s="10"/>
      <c r="GZ324" s="10"/>
      <c r="HA324" s="10"/>
      <c r="HB324" s="10"/>
      <c r="HC324" s="10"/>
      <c r="HD324" s="10"/>
      <c r="HE324" s="10"/>
      <c r="HF324" s="10"/>
      <c r="HG324" s="10"/>
      <c r="HH324" s="10"/>
      <c r="HI324" s="10"/>
      <c r="HJ324" s="10"/>
      <c r="HK324" s="10"/>
      <c r="HL324" s="10"/>
      <c r="HM324" s="10"/>
      <c r="HN324" s="10"/>
      <c r="HO324" s="10"/>
      <c r="HP324" s="10"/>
      <c r="HQ324" s="10"/>
      <c r="HR324" s="10"/>
      <c r="HS324" s="10"/>
      <c r="HT324" s="10"/>
      <c r="HU324" s="10"/>
      <c r="HV324" s="10"/>
      <c r="HW324" s="10"/>
      <c r="HX324" s="10"/>
      <c r="HY324" s="10"/>
      <c r="HZ324" s="10"/>
      <c r="IA324" s="10"/>
      <c r="IB324" s="10"/>
      <c r="IC324" s="10"/>
      <c r="ID324" s="10"/>
      <c r="IE324" s="10"/>
      <c r="IF324" s="10"/>
      <c r="IG324" s="10"/>
      <c r="IH324" s="10"/>
      <c r="II324" s="10"/>
      <c r="IJ324" s="10"/>
      <c r="IK324" s="10"/>
      <c r="IL324" s="10"/>
      <c r="IM324" s="10"/>
      <c r="IN324" s="10"/>
      <c r="IO324" s="10"/>
      <c r="IP324" s="10"/>
      <c r="IQ324" s="10"/>
      <c r="IR324" s="10"/>
      <c r="IS324" s="10"/>
      <c r="IT324" s="10"/>
      <c r="IU324" s="10"/>
      <c r="IV324" s="10"/>
      <c r="IW324" s="10"/>
      <c r="IX324" s="10"/>
      <c r="IY324" s="10"/>
      <c r="IZ324" s="10"/>
      <c r="JA324" s="10"/>
      <c r="JB324" s="10"/>
      <c r="JC324" s="10"/>
      <c r="JD324" s="10"/>
      <c r="JE324" s="10"/>
      <c r="JF324" s="10"/>
      <c r="JG324" s="10"/>
      <c r="JH324" s="10"/>
      <c r="JI324" s="10"/>
      <c r="JJ324" s="10"/>
      <c r="JK324" s="10"/>
      <c r="JL324" s="10"/>
      <c r="JM324" s="10"/>
      <c r="JN324" s="10"/>
      <c r="JO324" s="10"/>
      <c r="JP324" s="10"/>
      <c r="JQ324" s="10"/>
      <c r="JR324" s="10"/>
      <c r="JS324" s="10"/>
      <c r="JT324" s="10"/>
      <c r="JU324" s="10"/>
      <c r="JV324" s="10"/>
      <c r="JW324" s="10"/>
      <c r="JX324" s="10"/>
      <c r="JY324" s="10"/>
      <c r="JZ324" s="10"/>
      <c r="KA324" s="10"/>
      <c r="KB324" s="10"/>
      <c r="KC324" s="10"/>
      <c r="KD324" s="10"/>
      <c r="KE324" s="10"/>
      <c r="KF324" s="10"/>
      <c r="KG324" s="10"/>
      <c r="KH324" s="10"/>
      <c r="KI324" s="10"/>
      <c r="KJ324" s="10"/>
      <c r="KK324" s="10"/>
      <c r="KL324" s="10"/>
      <c r="KM324" s="10"/>
      <c r="KN324" s="10"/>
      <c r="KO324" s="10"/>
      <c r="KP324" s="10"/>
      <c r="KQ324" s="10"/>
      <c r="KR324" s="10"/>
      <c r="KS324" s="10"/>
      <c r="KT324" s="10"/>
      <c r="KU324" s="10"/>
      <c r="KV324" s="10"/>
      <c r="KW324" s="10"/>
      <c r="KX324" s="10"/>
      <c r="KY324" s="10"/>
      <c r="KZ324" s="10"/>
      <c r="LA324" s="10"/>
      <c r="LB324" s="10"/>
      <c r="LC324" s="10"/>
      <c r="LD324" s="10"/>
      <c r="LE324" s="10"/>
      <c r="LF324" s="10"/>
      <c r="LG324" s="10"/>
      <c r="LH324" s="10"/>
      <c r="LI324" s="10"/>
      <c r="LJ324" s="10"/>
      <c r="LK324" s="10"/>
      <c r="LL324" s="10"/>
      <c r="LM324" s="10"/>
      <c r="LN324" s="10"/>
      <c r="LO324" s="10"/>
      <c r="LP324" s="10"/>
      <c r="LQ324" s="10"/>
      <c r="LR324" s="10"/>
      <c r="LS324" s="10"/>
      <c r="LT324" s="10"/>
      <c r="LU324" s="10"/>
      <c r="LV324" s="10"/>
      <c r="LW324" s="10"/>
      <c r="LX324" s="10"/>
      <c r="LY324" s="10"/>
      <c r="LZ324" s="10"/>
      <c r="MA324" s="10"/>
      <c r="MB324" s="10"/>
      <c r="MC324" s="10"/>
      <c r="MD324" s="10"/>
      <c r="ME324" s="10"/>
      <c r="MF324" s="10"/>
      <c r="MG324" s="10"/>
      <c r="MH324" s="10"/>
      <c r="MI324" s="10"/>
      <c r="MJ324" s="10"/>
      <c r="MK324" s="10"/>
      <c r="ML324" s="10"/>
      <c r="MM324" s="10"/>
      <c r="MN324" s="10"/>
      <c r="MO324" s="10"/>
      <c r="MP324" s="10"/>
      <c r="MQ324" s="10"/>
      <c r="MR324" s="10"/>
      <c r="MS324" s="10"/>
      <c r="MT324" s="10"/>
      <c r="MU324" s="10"/>
      <c r="MV324" s="10"/>
      <c r="MW324" s="10"/>
      <c r="MX324" s="10"/>
      <c r="MY324" s="10"/>
      <c r="MZ324" s="10"/>
      <c r="NA324" s="10"/>
      <c r="NB324" s="10"/>
      <c r="NC324" s="10"/>
      <c r="ND324" s="10"/>
      <c r="NE324" s="10"/>
      <c r="NF324" s="10"/>
      <c r="NG324" s="10"/>
      <c r="NH324" s="10"/>
      <c r="NI324" s="10"/>
      <c r="NJ324" s="10"/>
      <c r="NK324" s="10"/>
      <c r="NL324" s="10"/>
      <c r="NM324" s="10"/>
      <c r="NN324" s="10"/>
      <c r="NO324" s="10"/>
      <c r="NP324" s="10"/>
      <c r="NQ324" s="10"/>
      <c r="NR324" s="10"/>
      <c r="NS324" s="10"/>
      <c r="NT324" s="10"/>
      <c r="NU324" s="10"/>
      <c r="NV324" s="10"/>
      <c r="NW324" s="10"/>
      <c r="NX324" s="10"/>
      <c r="NY324" s="10"/>
      <c r="NZ324" s="10"/>
      <c r="OA324" s="10"/>
      <c r="OB324" s="10"/>
      <c r="OC324" s="10"/>
      <c r="OD324" s="10"/>
      <c r="OE324" s="10"/>
      <c r="OF324" s="10"/>
      <c r="OG324" s="10"/>
      <c r="OH324" s="10"/>
      <c r="OI324" s="10"/>
      <c r="OJ324" s="10"/>
      <c r="OK324" s="10"/>
      <c r="OL324" s="10"/>
      <c r="OM324" s="10"/>
      <c r="ON324" s="10"/>
      <c r="OO324" s="10"/>
      <c r="OP324" s="10"/>
      <c r="OQ324" s="10"/>
      <c r="OR324" s="10"/>
      <c r="OS324" s="10"/>
      <c r="OT324" s="10"/>
      <c r="OU324" s="10"/>
      <c r="OV324" s="10"/>
      <c r="OW324" s="10"/>
      <c r="OX324" s="10"/>
      <c r="OY324" s="10"/>
      <c r="OZ324" s="10"/>
      <c r="PA324" s="10"/>
      <c r="PB324" s="10"/>
      <c r="PC324" s="10"/>
      <c r="PD324" s="10"/>
      <c r="PE324" s="10"/>
      <c r="PF324" s="10"/>
      <c r="PG324" s="10"/>
      <c r="PH324" s="10"/>
      <c r="PI324" s="10"/>
      <c r="PJ324" s="10"/>
      <c r="PK324" s="10"/>
      <c r="PL324" s="10"/>
      <c r="PM324" s="10"/>
      <c r="PN324" s="10"/>
      <c r="PO324" s="10"/>
      <c r="PP324" s="10"/>
      <c r="PQ324" s="10"/>
      <c r="PR324" s="10"/>
      <c r="PS324" s="10"/>
      <c r="PT324" s="10"/>
      <c r="PU324" s="10"/>
      <c r="PV324" s="10"/>
      <c r="PW324" s="10"/>
      <c r="PX324" s="10"/>
      <c r="PY324" s="10"/>
      <c r="PZ324" s="10"/>
      <c r="QA324" s="10"/>
      <c r="QB324" s="10"/>
      <c r="QC324" s="10"/>
      <c r="QD324" s="10"/>
      <c r="QE324" s="10"/>
      <c r="QF324" s="10"/>
      <c r="QG324" s="10"/>
      <c r="QH324" s="10"/>
      <c r="QI324" s="10"/>
      <c r="QJ324" s="10"/>
      <c r="QK324" s="10"/>
      <c r="QL324" s="10"/>
      <c r="QM324" s="10"/>
      <c r="QN324" s="10"/>
      <c r="QO324" s="10"/>
      <c r="QP324" s="10"/>
      <c r="QQ324" s="10"/>
      <c r="QR324" s="10"/>
      <c r="QS324" s="10"/>
      <c r="QT324" s="10"/>
      <c r="QU324" s="10"/>
      <c r="QV324" s="10"/>
      <c r="QW324" s="10"/>
      <c r="QX324" s="10"/>
      <c r="QY324" s="10"/>
      <c r="QZ324" s="10"/>
      <c r="RA324" s="10"/>
      <c r="RB324" s="10"/>
      <c r="RC324" s="10"/>
      <c r="RD324" s="10"/>
      <c r="RE324" s="10"/>
      <c r="RF324" s="10"/>
      <c r="RG324" s="10"/>
      <c r="RH324" s="10"/>
      <c r="RI324" s="10"/>
      <c r="RJ324" s="10"/>
      <c r="RK324" s="10"/>
      <c r="RL324" s="10"/>
      <c r="RM324" s="10"/>
      <c r="RN324" s="10"/>
      <c r="RO324" s="10"/>
      <c r="RP324" s="10"/>
      <c r="RQ324" s="10"/>
      <c r="RR324" s="10"/>
      <c r="RS324" s="10"/>
      <c r="RT324" s="10"/>
      <c r="RU324" s="10"/>
      <c r="RV324" s="10"/>
      <c r="RW324" s="10"/>
      <c r="RX324" s="10"/>
      <c r="RY324" s="10"/>
      <c r="RZ324" s="10"/>
      <c r="SA324" s="10"/>
      <c r="SB324" s="10"/>
      <c r="SC324" s="10"/>
      <c r="SD324" s="10"/>
      <c r="SE324" s="10"/>
      <c r="SF324" s="10"/>
      <c r="SG324" s="10"/>
      <c r="SH324" s="10"/>
      <c r="SI324" s="10"/>
      <c r="SJ324" s="10"/>
      <c r="SK324" s="10"/>
      <c r="SL324" s="10"/>
      <c r="SM324" s="10"/>
      <c r="SN324" s="10"/>
      <c r="SO324" s="10"/>
      <c r="SP324" s="10"/>
      <c r="SQ324" s="10"/>
      <c r="SR324" s="10"/>
      <c r="SS324" s="10"/>
      <c r="ST324" s="10"/>
      <c r="SU324" s="10"/>
      <c r="SV324" s="10"/>
      <c r="SW324" s="10"/>
      <c r="SX324" s="10"/>
      <c r="SY324" s="10"/>
      <c r="SZ324" s="10"/>
      <c r="TA324" s="10"/>
      <c r="TB324" s="10"/>
      <c r="TC324" s="10"/>
      <c r="TD324" s="10"/>
      <c r="TE324" s="10"/>
      <c r="TF324" s="10"/>
      <c r="TG324" s="10"/>
      <c r="TH324" s="10"/>
      <c r="TI324" s="10"/>
      <c r="TJ324" s="10"/>
      <c r="TK324" s="10"/>
      <c r="TL324" s="10"/>
      <c r="TM324" s="10"/>
      <c r="TN324" s="10"/>
      <c r="TO324" s="10"/>
      <c r="TP324" s="10"/>
      <c r="TQ324" s="10"/>
      <c r="TR324" s="10"/>
      <c r="TS324" s="10"/>
      <c r="TT324" s="10"/>
      <c r="TU324" s="10"/>
      <c r="TV324" s="10"/>
      <c r="TW324" s="10"/>
      <c r="TX324" s="10"/>
      <c r="TY324" s="10"/>
      <c r="TZ324" s="10"/>
      <c r="UA324" s="10"/>
      <c r="UB324" s="10"/>
      <c r="UC324" s="10"/>
      <c r="UD324" s="10"/>
      <c r="UE324" s="10"/>
      <c r="UF324" s="10"/>
      <c r="UG324" s="10"/>
      <c r="UH324" s="10"/>
      <c r="UI324" s="10"/>
      <c r="UJ324" s="10"/>
      <c r="UK324" s="10"/>
      <c r="UL324" s="10"/>
      <c r="UM324" s="10"/>
      <c r="UN324" s="10"/>
      <c r="UO324" s="10"/>
      <c r="UP324" s="10"/>
      <c r="UQ324" s="10"/>
      <c r="UR324" s="10"/>
      <c r="US324" s="10"/>
      <c r="UT324" s="10"/>
      <c r="UU324" s="10"/>
      <c r="UV324" s="10"/>
      <c r="UW324" s="10"/>
      <c r="UX324" s="10"/>
      <c r="UY324" s="10"/>
      <c r="UZ324" s="10"/>
      <c r="VA324" s="10"/>
      <c r="VB324" s="10"/>
      <c r="VC324" s="10"/>
      <c r="VD324" s="10"/>
      <c r="VE324" s="10"/>
      <c r="VF324" s="10"/>
      <c r="VG324" s="10"/>
      <c r="VH324" s="10"/>
      <c r="VI324" s="10"/>
      <c r="VJ324" s="10"/>
      <c r="VK324" s="10"/>
      <c r="VL324" s="10"/>
      <c r="VM324" s="10"/>
      <c r="VN324" s="10"/>
      <c r="VO324" s="10"/>
      <c r="VP324" s="10"/>
      <c r="VQ324" s="10"/>
      <c r="VR324" s="10"/>
      <c r="VS324" s="10"/>
      <c r="VT324" s="10"/>
      <c r="VU324" s="10"/>
      <c r="VV324" s="10"/>
      <c r="VW324" s="10"/>
      <c r="VX324" s="10"/>
      <c r="VY324" s="10"/>
      <c r="VZ324" s="10"/>
      <c r="WA324" s="10"/>
      <c r="WB324" s="10"/>
      <c r="WC324" s="10"/>
      <c r="WD324" s="10"/>
      <c r="WE324" s="10"/>
      <c r="WF324" s="10"/>
      <c r="WG324" s="10"/>
      <c r="WH324" s="10"/>
      <c r="WI324" s="10"/>
      <c r="WJ324" s="10"/>
      <c r="WK324" s="10"/>
      <c r="WL324" s="10"/>
      <c r="WM324" s="10"/>
      <c r="WN324" s="10"/>
      <c r="WO324" s="10"/>
      <c r="WP324" s="10"/>
      <c r="WQ324" s="10"/>
      <c r="WR324" s="10"/>
      <c r="WS324" s="10"/>
      <c r="WT324" s="10"/>
      <c r="WU324" s="10"/>
      <c r="WV324" s="10"/>
      <c r="WW324" s="10"/>
      <c r="WX324" s="10"/>
      <c r="WY324" s="10"/>
      <c r="WZ324" s="10"/>
      <c r="XA324" s="10"/>
      <c r="XB324" s="10"/>
      <c r="XC324" s="10"/>
      <c r="XD324" s="10"/>
      <c r="XE324" s="10"/>
      <c r="XF324" s="10"/>
      <c r="XG324" s="10"/>
      <c r="XH324" s="10"/>
      <c r="XI324" s="10"/>
      <c r="XJ324" s="10"/>
      <c r="XK324" s="10"/>
      <c r="XL324" s="10"/>
      <c r="XM324" s="10"/>
      <c r="XN324" s="10"/>
      <c r="XO324" s="10"/>
      <c r="XP324" s="10"/>
      <c r="XQ324" s="10"/>
      <c r="XR324" s="10"/>
      <c r="XS324" s="10"/>
      <c r="XT324" s="10"/>
      <c r="XU324" s="10"/>
      <c r="XV324" s="10"/>
      <c r="XW324" s="10"/>
      <c r="XX324" s="10"/>
      <c r="XY324" s="10"/>
      <c r="XZ324" s="10"/>
      <c r="YA324" s="10"/>
      <c r="YB324" s="10"/>
      <c r="YC324" s="10"/>
      <c r="YD324" s="10"/>
      <c r="YE324" s="10"/>
      <c r="YF324" s="10"/>
      <c r="YG324" s="10"/>
      <c r="YH324" s="10"/>
      <c r="YI324" s="10"/>
      <c r="YJ324" s="10"/>
      <c r="YK324" s="10"/>
      <c r="YL324" s="10"/>
      <c r="YM324" s="10"/>
      <c r="YN324" s="10"/>
      <c r="YO324" s="10"/>
      <c r="YP324" s="10"/>
      <c r="YQ324" s="10"/>
      <c r="YR324" s="10"/>
      <c r="YS324" s="10"/>
      <c r="YT324" s="10"/>
      <c r="YU324" s="10"/>
      <c r="YV324" s="10"/>
      <c r="YW324" s="10"/>
      <c r="YX324" s="10"/>
      <c r="YY324" s="10"/>
      <c r="YZ324" s="10"/>
      <c r="ZA324" s="10"/>
      <c r="ZB324" s="10"/>
      <c r="ZC324" s="10"/>
      <c r="ZD324" s="10"/>
      <c r="ZE324" s="10"/>
      <c r="ZF324" s="10"/>
      <c r="ZG324" s="10"/>
      <c r="ZH324" s="10"/>
      <c r="ZI324" s="10"/>
      <c r="ZJ324" s="10"/>
      <c r="ZK324" s="10"/>
      <c r="ZL324" s="10"/>
      <c r="ZM324" s="10"/>
      <c r="ZN324" s="10"/>
      <c r="ZO324" s="10"/>
      <c r="ZP324" s="10"/>
      <c r="ZQ324" s="10"/>
      <c r="ZR324" s="10"/>
      <c r="ZS324" s="10"/>
      <c r="ZT324" s="10"/>
      <c r="ZU324" s="10"/>
      <c r="ZV324" s="10"/>
      <c r="ZW324" s="10"/>
      <c r="ZX324" s="10"/>
      <c r="ZY324" s="10"/>
      <c r="ZZ324" s="10"/>
      <c r="AAA324" s="10"/>
      <c r="AAB324" s="10"/>
      <c r="AAC324" s="10"/>
      <c r="AAD324" s="10"/>
      <c r="AAE324" s="10"/>
      <c r="AAF324" s="10"/>
      <c r="AAG324" s="10"/>
      <c r="AAH324" s="10"/>
      <c r="AAI324" s="10"/>
      <c r="AAJ324" s="10"/>
      <c r="AAK324" s="10"/>
      <c r="AAL324" s="10"/>
      <c r="AAM324" s="10"/>
      <c r="AAN324" s="10"/>
      <c r="AAO324" s="10"/>
      <c r="AAP324" s="10"/>
      <c r="AAQ324" s="10"/>
      <c r="AAR324" s="10"/>
      <c r="AAS324" s="10"/>
      <c r="AAT324" s="10"/>
      <c r="AAU324" s="10"/>
      <c r="AAV324" s="10"/>
      <c r="AAW324" s="10"/>
      <c r="AAX324" s="10"/>
      <c r="AAY324" s="10"/>
      <c r="AAZ324" s="10"/>
      <c r="ABA324" s="10"/>
      <c r="ABB324" s="10"/>
      <c r="ABC324" s="10"/>
      <c r="ABD324" s="10"/>
      <c r="ABE324" s="10"/>
      <c r="ABF324" s="10"/>
      <c r="ABG324" s="10"/>
      <c r="ABH324" s="10"/>
      <c r="ABI324" s="10"/>
      <c r="ABJ324" s="10"/>
      <c r="ABK324" s="10"/>
      <c r="ABL324" s="10"/>
      <c r="ABM324" s="10"/>
      <c r="ABN324" s="10"/>
      <c r="ABO324" s="10"/>
      <c r="ABP324" s="10"/>
      <c r="ABQ324" s="10"/>
      <c r="ABR324" s="10"/>
      <c r="ABS324" s="10"/>
      <c r="ABT324" s="10"/>
      <c r="ABU324" s="10"/>
      <c r="ABV324" s="10"/>
      <c r="ABW324" s="10"/>
      <c r="ABX324" s="10"/>
      <c r="ABY324" s="10"/>
      <c r="ABZ324" s="10"/>
      <c r="ACA324" s="10"/>
      <c r="ACB324" s="10"/>
      <c r="ACC324" s="10"/>
      <c r="ACD324" s="10"/>
      <c r="ACE324" s="10"/>
      <c r="ACF324" s="10"/>
      <c r="ACG324" s="10"/>
      <c r="ACH324" s="10"/>
      <c r="ACI324" s="10"/>
      <c r="ACJ324" s="10"/>
      <c r="ACK324" s="10"/>
      <c r="ACL324" s="10"/>
      <c r="ACM324" s="10"/>
      <c r="ACN324" s="10"/>
      <c r="ACO324" s="10"/>
      <c r="ACP324" s="10"/>
      <c r="ACQ324" s="10"/>
      <c r="ACR324" s="10"/>
      <c r="ACS324" s="10"/>
      <c r="ACT324" s="10"/>
      <c r="ACU324" s="10"/>
      <c r="ACV324" s="10"/>
      <c r="ACW324" s="10"/>
      <c r="ACX324" s="10"/>
      <c r="ACY324" s="10"/>
      <c r="ACZ324" s="10"/>
      <c r="ADA324" s="10"/>
    </row>
    <row r="325" spans="1:786" s="10" customFormat="1" ht="30.6" customHeight="1" x14ac:dyDescent="0.3">
      <c r="A325" s="60">
        <v>3</v>
      </c>
      <c r="B325" s="69" t="s">
        <v>892</v>
      </c>
      <c r="C325" s="46" t="s">
        <v>97</v>
      </c>
      <c r="D325" s="47" t="s">
        <v>117</v>
      </c>
      <c r="E325" s="47" t="s">
        <v>135</v>
      </c>
      <c r="F325" s="47">
        <v>6</v>
      </c>
      <c r="G325" s="104"/>
      <c r="H325" s="47">
        <v>2</v>
      </c>
      <c r="I325" s="47" t="s">
        <v>45</v>
      </c>
      <c r="J325" s="47" t="s">
        <v>303</v>
      </c>
      <c r="K325" s="120">
        <v>104</v>
      </c>
      <c r="L325" s="50">
        <v>1965</v>
      </c>
      <c r="M325" s="51">
        <v>23829</v>
      </c>
      <c r="N325" s="52"/>
      <c r="O325" s="53"/>
      <c r="P325" s="53"/>
      <c r="Q325" s="54" t="s">
        <v>482</v>
      </c>
      <c r="R325" s="168" t="s">
        <v>893</v>
      </c>
      <c r="S325" s="56"/>
      <c r="T325" s="57" t="str">
        <f t="shared" si="68"/>
        <v>Cu</v>
      </c>
      <c r="U325" s="56"/>
      <c r="V325" s="56"/>
      <c r="W325" s="56"/>
      <c r="X325" s="56"/>
      <c r="Y325" s="56"/>
      <c r="Z325" s="56"/>
      <c r="AA325" s="56"/>
      <c r="AC325" s="58">
        <f t="shared" si="61"/>
        <v>0</v>
      </c>
      <c r="AD325" s="58">
        <f t="shared" si="62"/>
        <v>0</v>
      </c>
      <c r="AE325" s="58">
        <f t="shared" si="63"/>
        <v>0</v>
      </c>
      <c r="AF325" s="58">
        <f t="shared" si="69"/>
        <v>0</v>
      </c>
      <c r="AG325" s="59"/>
      <c r="AH325" s="59">
        <f t="shared" si="65"/>
        <v>0</v>
      </c>
      <c r="AI325" s="59">
        <f t="shared" si="66"/>
        <v>0</v>
      </c>
      <c r="AJ325" s="59">
        <f t="shared" si="67"/>
        <v>0</v>
      </c>
    </row>
    <row r="326" spans="1:786" s="10" customFormat="1" ht="24" x14ac:dyDescent="0.3">
      <c r="A326" s="60">
        <v>3</v>
      </c>
      <c r="B326" s="69" t="s">
        <v>894</v>
      </c>
      <c r="C326" s="46" t="s">
        <v>97</v>
      </c>
      <c r="D326" s="47" t="s">
        <v>117</v>
      </c>
      <c r="E326" s="47" t="s">
        <v>135</v>
      </c>
      <c r="F326" s="47">
        <v>5</v>
      </c>
      <c r="G326" s="104"/>
      <c r="H326" s="47">
        <v>2</v>
      </c>
      <c r="I326" s="47" t="s">
        <v>81</v>
      </c>
      <c r="J326" s="47" t="s">
        <v>303</v>
      </c>
      <c r="K326" s="120">
        <v>105</v>
      </c>
      <c r="L326" s="50">
        <v>1965</v>
      </c>
      <c r="M326" s="51">
        <v>23829</v>
      </c>
      <c r="N326" s="52"/>
      <c r="O326" s="53"/>
      <c r="P326" s="53"/>
      <c r="Q326" s="54" t="s">
        <v>482</v>
      </c>
      <c r="R326" s="168" t="s">
        <v>895</v>
      </c>
      <c r="S326" s="56"/>
      <c r="T326" s="57" t="str">
        <f t="shared" si="68"/>
        <v>Cu</v>
      </c>
      <c r="U326" s="56"/>
      <c r="V326" s="56"/>
      <c r="W326" s="56"/>
      <c r="X326" s="56"/>
      <c r="Y326" s="56"/>
      <c r="Z326" s="56"/>
      <c r="AA326" s="56"/>
      <c r="AC326" s="58">
        <f t="shared" si="61"/>
        <v>0</v>
      </c>
      <c r="AD326" s="58">
        <f t="shared" si="62"/>
        <v>0</v>
      </c>
      <c r="AE326" s="58">
        <f t="shared" si="63"/>
        <v>0</v>
      </c>
      <c r="AF326" s="58">
        <f t="shared" si="69"/>
        <v>0</v>
      </c>
      <c r="AG326" s="59"/>
      <c r="AH326" s="59">
        <f t="shared" si="65"/>
        <v>0</v>
      </c>
      <c r="AI326" s="59">
        <f t="shared" si="66"/>
        <v>0</v>
      </c>
      <c r="AJ326" s="59">
        <f t="shared" si="67"/>
        <v>0</v>
      </c>
    </row>
    <row r="327" spans="1:786" s="10" customFormat="1" ht="24" x14ac:dyDescent="0.3">
      <c r="A327" s="60">
        <v>3</v>
      </c>
      <c r="B327" s="69" t="s">
        <v>896</v>
      </c>
      <c r="C327" s="46" t="s">
        <v>97</v>
      </c>
      <c r="D327" s="47" t="s">
        <v>117</v>
      </c>
      <c r="E327" s="47"/>
      <c r="F327" s="47">
        <v>5</v>
      </c>
      <c r="G327" s="104"/>
      <c r="H327" s="47">
        <v>2</v>
      </c>
      <c r="I327" s="47" t="s">
        <v>81</v>
      </c>
      <c r="J327" s="47" t="s">
        <v>303</v>
      </c>
      <c r="K327" s="120">
        <v>106</v>
      </c>
      <c r="L327" s="50">
        <v>1965</v>
      </c>
      <c r="M327" s="51">
        <v>23829</v>
      </c>
      <c r="N327" s="52"/>
      <c r="O327" s="53"/>
      <c r="P327" s="53"/>
      <c r="Q327" s="54" t="s">
        <v>482</v>
      </c>
      <c r="R327" s="168" t="s">
        <v>897</v>
      </c>
      <c r="S327" s="56"/>
      <c r="T327" s="57" t="str">
        <f t="shared" si="68"/>
        <v>Cu</v>
      </c>
      <c r="U327" s="56"/>
      <c r="V327" s="56"/>
      <c r="W327" s="56"/>
      <c r="X327" s="56"/>
      <c r="Y327" s="56"/>
      <c r="Z327" s="56"/>
      <c r="AA327" s="56"/>
      <c r="AC327" s="58">
        <f t="shared" si="61"/>
        <v>0</v>
      </c>
      <c r="AD327" s="58">
        <f t="shared" si="62"/>
        <v>0</v>
      </c>
      <c r="AE327" s="58">
        <f t="shared" si="63"/>
        <v>0</v>
      </c>
      <c r="AF327" s="58">
        <f t="shared" si="69"/>
        <v>0</v>
      </c>
      <c r="AG327" s="59"/>
      <c r="AH327" s="59">
        <f t="shared" si="65"/>
        <v>0</v>
      </c>
      <c r="AI327" s="59">
        <f t="shared" si="66"/>
        <v>0</v>
      </c>
      <c r="AJ327" s="59">
        <f t="shared" si="67"/>
        <v>0</v>
      </c>
    </row>
    <row r="328" spans="1:786" s="143" customFormat="1" ht="24" x14ac:dyDescent="0.3">
      <c r="A328" s="60">
        <v>3</v>
      </c>
      <c r="B328" s="69" t="s">
        <v>898</v>
      </c>
      <c r="C328" s="46" t="s">
        <v>97</v>
      </c>
      <c r="D328" s="47" t="s">
        <v>117</v>
      </c>
      <c r="E328" s="47" t="s">
        <v>135</v>
      </c>
      <c r="F328" s="47">
        <v>5</v>
      </c>
      <c r="G328" s="104"/>
      <c r="H328" s="47">
        <v>2</v>
      </c>
      <c r="I328" s="47" t="s">
        <v>81</v>
      </c>
      <c r="J328" s="47" t="s">
        <v>303</v>
      </c>
      <c r="K328" s="120">
        <v>107</v>
      </c>
      <c r="L328" s="50">
        <v>1965</v>
      </c>
      <c r="M328" s="51">
        <v>23829</v>
      </c>
      <c r="N328" s="52"/>
      <c r="O328" s="53"/>
      <c r="P328" s="53"/>
      <c r="Q328" s="54" t="s">
        <v>482</v>
      </c>
      <c r="R328" s="168" t="s">
        <v>899</v>
      </c>
      <c r="S328" s="56"/>
      <c r="T328" s="57" t="str">
        <f t="shared" si="68"/>
        <v>Cu</v>
      </c>
      <c r="U328" s="56"/>
      <c r="V328" s="56"/>
      <c r="W328" s="56"/>
      <c r="X328" s="56"/>
      <c r="Y328" s="56"/>
      <c r="Z328" s="56"/>
      <c r="AA328" s="56"/>
      <c r="AB328" s="10"/>
      <c r="AC328" s="58">
        <f t="shared" si="61"/>
        <v>0</v>
      </c>
      <c r="AD328" s="58">
        <f t="shared" si="62"/>
        <v>0</v>
      </c>
      <c r="AE328" s="58">
        <f t="shared" si="63"/>
        <v>0</v>
      </c>
      <c r="AF328" s="58">
        <f t="shared" si="69"/>
        <v>0</v>
      </c>
      <c r="AG328" s="59"/>
      <c r="AH328" s="59">
        <f t="shared" si="65"/>
        <v>0</v>
      </c>
      <c r="AI328" s="59">
        <f t="shared" si="66"/>
        <v>0</v>
      </c>
      <c r="AJ328" s="59">
        <f t="shared" si="67"/>
        <v>0</v>
      </c>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c r="HO328" s="10"/>
      <c r="HP328" s="10"/>
      <c r="HQ328" s="10"/>
      <c r="HR328" s="10"/>
      <c r="HS328" s="10"/>
      <c r="HT328" s="10"/>
      <c r="HU328" s="10"/>
      <c r="HV328" s="10"/>
      <c r="HW328" s="10"/>
      <c r="HX328" s="10"/>
      <c r="HY328" s="10"/>
      <c r="HZ328" s="10"/>
      <c r="IA328" s="10"/>
      <c r="IB328" s="10"/>
      <c r="IC328" s="10"/>
      <c r="ID328" s="10"/>
      <c r="IE328" s="10"/>
      <c r="IF328" s="10"/>
      <c r="IG328" s="10"/>
      <c r="IH328" s="10"/>
      <c r="II328" s="10"/>
      <c r="IJ328" s="10"/>
      <c r="IK328" s="10"/>
      <c r="IL328" s="10"/>
      <c r="IM328" s="10"/>
      <c r="IN328" s="10"/>
      <c r="IO328" s="10"/>
      <c r="IP328" s="10"/>
      <c r="IQ328" s="10"/>
      <c r="IR328" s="10"/>
      <c r="IS328" s="10"/>
      <c r="IT328" s="10"/>
      <c r="IU328" s="10"/>
      <c r="IV328" s="10"/>
      <c r="IW328" s="10"/>
      <c r="IX328" s="10"/>
      <c r="IY328" s="10"/>
      <c r="IZ328" s="10"/>
      <c r="JA328" s="10"/>
      <c r="JB328" s="10"/>
      <c r="JC328" s="10"/>
      <c r="JD328" s="10"/>
      <c r="JE328" s="10"/>
      <c r="JF328" s="10"/>
      <c r="JG328" s="10"/>
      <c r="JH328" s="10"/>
      <c r="JI328" s="10"/>
      <c r="JJ328" s="10"/>
      <c r="JK328" s="10"/>
      <c r="JL328" s="10"/>
      <c r="JM328" s="10"/>
      <c r="JN328" s="10"/>
      <c r="JO328" s="10"/>
      <c r="JP328" s="10"/>
      <c r="JQ328" s="10"/>
      <c r="JR328" s="10"/>
      <c r="JS328" s="10"/>
      <c r="JT328" s="10"/>
      <c r="JU328" s="10"/>
      <c r="JV328" s="10"/>
      <c r="JW328" s="10"/>
      <c r="JX328" s="10"/>
      <c r="JY328" s="10"/>
      <c r="JZ328" s="10"/>
      <c r="KA328" s="10"/>
      <c r="KB328" s="10"/>
      <c r="KC328" s="10"/>
      <c r="KD328" s="10"/>
      <c r="KE328" s="10"/>
      <c r="KF328" s="10"/>
      <c r="KG328" s="10"/>
      <c r="KH328" s="10"/>
      <c r="KI328" s="10"/>
      <c r="KJ328" s="10"/>
      <c r="KK328" s="10"/>
      <c r="KL328" s="10"/>
      <c r="KM328" s="10"/>
      <c r="KN328" s="10"/>
      <c r="KO328" s="10"/>
      <c r="KP328" s="10"/>
      <c r="KQ328" s="10"/>
      <c r="KR328" s="10"/>
      <c r="KS328" s="10"/>
      <c r="KT328" s="10"/>
      <c r="KU328" s="10"/>
      <c r="KV328" s="10"/>
      <c r="KW328" s="10"/>
      <c r="KX328" s="10"/>
      <c r="KY328" s="10"/>
      <c r="KZ328" s="10"/>
      <c r="LA328" s="10"/>
      <c r="LB328" s="10"/>
      <c r="LC328" s="10"/>
      <c r="LD328" s="10"/>
      <c r="LE328" s="10"/>
      <c r="LF328" s="10"/>
      <c r="LG328" s="10"/>
      <c r="LH328" s="10"/>
      <c r="LI328" s="10"/>
      <c r="LJ328" s="10"/>
      <c r="LK328" s="10"/>
      <c r="LL328" s="10"/>
      <c r="LM328" s="10"/>
      <c r="LN328" s="10"/>
      <c r="LO328" s="10"/>
      <c r="LP328" s="10"/>
      <c r="LQ328" s="10"/>
      <c r="LR328" s="10"/>
      <c r="LS328" s="10"/>
      <c r="LT328" s="10"/>
      <c r="LU328" s="10"/>
      <c r="LV328" s="10"/>
      <c r="LW328" s="10"/>
      <c r="LX328" s="10"/>
      <c r="LY328" s="10"/>
      <c r="LZ328" s="10"/>
      <c r="MA328" s="10"/>
      <c r="MB328" s="10"/>
      <c r="MC328" s="10"/>
      <c r="MD328" s="10"/>
      <c r="ME328" s="10"/>
      <c r="MF328" s="10"/>
      <c r="MG328" s="10"/>
      <c r="MH328" s="10"/>
      <c r="MI328" s="10"/>
      <c r="MJ328" s="10"/>
      <c r="MK328" s="10"/>
      <c r="ML328" s="10"/>
      <c r="MM328" s="10"/>
      <c r="MN328" s="10"/>
      <c r="MO328" s="10"/>
      <c r="MP328" s="10"/>
      <c r="MQ328" s="10"/>
      <c r="MR328" s="10"/>
      <c r="MS328" s="10"/>
      <c r="MT328" s="10"/>
      <c r="MU328" s="10"/>
      <c r="MV328" s="10"/>
      <c r="MW328" s="10"/>
      <c r="MX328" s="10"/>
      <c r="MY328" s="10"/>
      <c r="MZ328" s="10"/>
      <c r="NA328" s="10"/>
      <c r="NB328" s="10"/>
      <c r="NC328" s="10"/>
      <c r="ND328" s="10"/>
      <c r="NE328" s="10"/>
      <c r="NF328" s="10"/>
      <c r="NG328" s="10"/>
      <c r="NH328" s="10"/>
      <c r="NI328" s="10"/>
      <c r="NJ328" s="10"/>
      <c r="NK328" s="10"/>
      <c r="NL328" s="10"/>
      <c r="NM328" s="10"/>
      <c r="NN328" s="10"/>
      <c r="NO328" s="10"/>
      <c r="NP328" s="10"/>
      <c r="NQ328" s="10"/>
      <c r="NR328" s="10"/>
      <c r="NS328" s="10"/>
      <c r="NT328" s="10"/>
      <c r="NU328" s="10"/>
      <c r="NV328" s="10"/>
      <c r="NW328" s="10"/>
      <c r="NX328" s="10"/>
      <c r="NY328" s="10"/>
      <c r="NZ328" s="10"/>
      <c r="OA328" s="10"/>
      <c r="OB328" s="10"/>
      <c r="OC328" s="10"/>
      <c r="OD328" s="10"/>
      <c r="OE328" s="10"/>
      <c r="OF328" s="10"/>
      <c r="OG328" s="10"/>
      <c r="OH328" s="10"/>
      <c r="OI328" s="10"/>
      <c r="OJ328" s="10"/>
      <c r="OK328" s="10"/>
      <c r="OL328" s="10"/>
      <c r="OM328" s="10"/>
      <c r="ON328" s="10"/>
      <c r="OO328" s="10"/>
      <c r="OP328" s="10"/>
      <c r="OQ328" s="10"/>
      <c r="OR328" s="10"/>
      <c r="OS328" s="10"/>
      <c r="OT328" s="10"/>
      <c r="OU328" s="10"/>
      <c r="OV328" s="10"/>
      <c r="OW328" s="10"/>
      <c r="OX328" s="10"/>
      <c r="OY328" s="10"/>
      <c r="OZ328" s="10"/>
      <c r="PA328" s="10"/>
      <c r="PB328" s="10"/>
      <c r="PC328" s="10"/>
      <c r="PD328" s="10"/>
      <c r="PE328" s="10"/>
      <c r="PF328" s="10"/>
      <c r="PG328" s="10"/>
      <c r="PH328" s="10"/>
      <c r="PI328" s="10"/>
      <c r="PJ328" s="10"/>
      <c r="PK328" s="10"/>
      <c r="PL328" s="10"/>
      <c r="PM328" s="10"/>
      <c r="PN328" s="10"/>
      <c r="PO328" s="10"/>
      <c r="PP328" s="10"/>
      <c r="PQ328" s="10"/>
      <c r="PR328" s="10"/>
      <c r="PS328" s="10"/>
      <c r="PT328" s="10"/>
      <c r="PU328" s="10"/>
      <c r="PV328" s="10"/>
      <c r="PW328" s="10"/>
      <c r="PX328" s="10"/>
      <c r="PY328" s="10"/>
      <c r="PZ328" s="10"/>
      <c r="QA328" s="10"/>
      <c r="QB328" s="10"/>
      <c r="QC328" s="10"/>
      <c r="QD328" s="10"/>
      <c r="QE328" s="10"/>
      <c r="QF328" s="10"/>
      <c r="QG328" s="10"/>
      <c r="QH328" s="10"/>
      <c r="QI328" s="10"/>
      <c r="QJ328" s="10"/>
      <c r="QK328" s="10"/>
      <c r="QL328" s="10"/>
      <c r="QM328" s="10"/>
      <c r="QN328" s="10"/>
      <c r="QO328" s="10"/>
      <c r="QP328" s="10"/>
      <c r="QQ328" s="10"/>
      <c r="QR328" s="10"/>
      <c r="QS328" s="10"/>
      <c r="QT328" s="10"/>
      <c r="QU328" s="10"/>
      <c r="QV328" s="10"/>
      <c r="QW328" s="10"/>
      <c r="QX328" s="10"/>
      <c r="QY328" s="10"/>
      <c r="QZ328" s="10"/>
      <c r="RA328" s="10"/>
      <c r="RB328" s="10"/>
      <c r="RC328" s="10"/>
      <c r="RD328" s="10"/>
      <c r="RE328" s="10"/>
      <c r="RF328" s="10"/>
      <c r="RG328" s="10"/>
      <c r="RH328" s="10"/>
      <c r="RI328" s="10"/>
      <c r="RJ328" s="10"/>
      <c r="RK328" s="10"/>
      <c r="RL328" s="10"/>
      <c r="RM328" s="10"/>
      <c r="RN328" s="10"/>
      <c r="RO328" s="10"/>
      <c r="RP328" s="10"/>
      <c r="RQ328" s="10"/>
      <c r="RR328" s="10"/>
      <c r="RS328" s="10"/>
      <c r="RT328" s="10"/>
      <c r="RU328" s="10"/>
      <c r="RV328" s="10"/>
      <c r="RW328" s="10"/>
      <c r="RX328" s="10"/>
      <c r="RY328" s="10"/>
      <c r="RZ328" s="10"/>
      <c r="SA328" s="10"/>
      <c r="SB328" s="10"/>
      <c r="SC328" s="10"/>
      <c r="SD328" s="10"/>
      <c r="SE328" s="10"/>
      <c r="SF328" s="10"/>
      <c r="SG328" s="10"/>
      <c r="SH328" s="10"/>
      <c r="SI328" s="10"/>
      <c r="SJ328" s="10"/>
      <c r="SK328" s="10"/>
      <c r="SL328" s="10"/>
      <c r="SM328" s="10"/>
      <c r="SN328" s="10"/>
      <c r="SO328" s="10"/>
      <c r="SP328" s="10"/>
      <c r="SQ328" s="10"/>
      <c r="SR328" s="10"/>
      <c r="SS328" s="10"/>
      <c r="ST328" s="10"/>
      <c r="SU328" s="10"/>
      <c r="SV328" s="10"/>
      <c r="SW328" s="10"/>
      <c r="SX328" s="10"/>
      <c r="SY328" s="10"/>
      <c r="SZ328" s="10"/>
      <c r="TA328" s="10"/>
      <c r="TB328" s="10"/>
      <c r="TC328" s="10"/>
      <c r="TD328" s="10"/>
      <c r="TE328" s="10"/>
      <c r="TF328" s="10"/>
      <c r="TG328" s="10"/>
      <c r="TH328" s="10"/>
      <c r="TI328" s="10"/>
      <c r="TJ328" s="10"/>
      <c r="TK328" s="10"/>
      <c r="TL328" s="10"/>
      <c r="TM328" s="10"/>
      <c r="TN328" s="10"/>
      <c r="TO328" s="10"/>
      <c r="TP328" s="10"/>
      <c r="TQ328" s="10"/>
      <c r="TR328" s="10"/>
      <c r="TS328" s="10"/>
      <c r="TT328" s="10"/>
      <c r="TU328" s="10"/>
      <c r="TV328" s="10"/>
      <c r="TW328" s="10"/>
      <c r="TX328" s="10"/>
      <c r="TY328" s="10"/>
      <c r="TZ328" s="10"/>
      <c r="UA328" s="10"/>
      <c r="UB328" s="10"/>
      <c r="UC328" s="10"/>
      <c r="UD328" s="10"/>
      <c r="UE328" s="10"/>
      <c r="UF328" s="10"/>
      <c r="UG328" s="10"/>
      <c r="UH328" s="10"/>
      <c r="UI328" s="10"/>
      <c r="UJ328" s="10"/>
      <c r="UK328" s="10"/>
      <c r="UL328" s="10"/>
      <c r="UM328" s="10"/>
      <c r="UN328" s="10"/>
      <c r="UO328" s="10"/>
      <c r="UP328" s="10"/>
      <c r="UQ328" s="10"/>
      <c r="UR328" s="10"/>
      <c r="US328" s="10"/>
      <c r="UT328" s="10"/>
      <c r="UU328" s="10"/>
      <c r="UV328" s="10"/>
      <c r="UW328" s="10"/>
      <c r="UX328" s="10"/>
      <c r="UY328" s="10"/>
      <c r="UZ328" s="10"/>
      <c r="VA328" s="10"/>
      <c r="VB328" s="10"/>
      <c r="VC328" s="10"/>
      <c r="VD328" s="10"/>
      <c r="VE328" s="10"/>
      <c r="VF328" s="10"/>
      <c r="VG328" s="10"/>
      <c r="VH328" s="10"/>
      <c r="VI328" s="10"/>
      <c r="VJ328" s="10"/>
      <c r="VK328" s="10"/>
      <c r="VL328" s="10"/>
      <c r="VM328" s="10"/>
      <c r="VN328" s="10"/>
      <c r="VO328" s="10"/>
      <c r="VP328" s="10"/>
      <c r="VQ328" s="10"/>
      <c r="VR328" s="10"/>
      <c r="VS328" s="10"/>
      <c r="VT328" s="10"/>
      <c r="VU328" s="10"/>
      <c r="VV328" s="10"/>
      <c r="VW328" s="10"/>
      <c r="VX328" s="10"/>
      <c r="VY328" s="10"/>
      <c r="VZ328" s="10"/>
      <c r="WA328" s="10"/>
      <c r="WB328" s="10"/>
      <c r="WC328" s="10"/>
      <c r="WD328" s="10"/>
      <c r="WE328" s="10"/>
      <c r="WF328" s="10"/>
      <c r="WG328" s="10"/>
      <c r="WH328" s="10"/>
      <c r="WI328" s="10"/>
      <c r="WJ328" s="10"/>
      <c r="WK328" s="10"/>
      <c r="WL328" s="10"/>
      <c r="WM328" s="10"/>
      <c r="WN328" s="10"/>
      <c r="WO328" s="10"/>
      <c r="WP328" s="10"/>
      <c r="WQ328" s="10"/>
      <c r="WR328" s="10"/>
      <c r="WS328" s="10"/>
      <c r="WT328" s="10"/>
      <c r="WU328" s="10"/>
      <c r="WV328" s="10"/>
      <c r="WW328" s="10"/>
      <c r="WX328" s="10"/>
      <c r="WY328" s="10"/>
      <c r="WZ328" s="10"/>
      <c r="XA328" s="10"/>
      <c r="XB328" s="10"/>
      <c r="XC328" s="10"/>
      <c r="XD328" s="10"/>
      <c r="XE328" s="10"/>
      <c r="XF328" s="10"/>
      <c r="XG328" s="10"/>
      <c r="XH328" s="10"/>
      <c r="XI328" s="10"/>
      <c r="XJ328" s="10"/>
      <c r="XK328" s="10"/>
      <c r="XL328" s="10"/>
      <c r="XM328" s="10"/>
      <c r="XN328" s="10"/>
      <c r="XO328" s="10"/>
      <c r="XP328" s="10"/>
      <c r="XQ328" s="10"/>
      <c r="XR328" s="10"/>
      <c r="XS328" s="10"/>
      <c r="XT328" s="10"/>
      <c r="XU328" s="10"/>
      <c r="XV328" s="10"/>
      <c r="XW328" s="10"/>
      <c r="XX328" s="10"/>
      <c r="XY328" s="10"/>
      <c r="XZ328" s="10"/>
      <c r="YA328" s="10"/>
      <c r="YB328" s="10"/>
      <c r="YC328" s="10"/>
      <c r="YD328" s="10"/>
      <c r="YE328" s="10"/>
      <c r="YF328" s="10"/>
      <c r="YG328" s="10"/>
      <c r="YH328" s="10"/>
      <c r="YI328" s="10"/>
      <c r="YJ328" s="10"/>
      <c r="YK328" s="10"/>
      <c r="YL328" s="10"/>
      <c r="YM328" s="10"/>
      <c r="YN328" s="10"/>
      <c r="YO328" s="10"/>
      <c r="YP328" s="10"/>
      <c r="YQ328" s="10"/>
      <c r="YR328" s="10"/>
      <c r="YS328" s="10"/>
      <c r="YT328" s="10"/>
      <c r="YU328" s="10"/>
      <c r="YV328" s="10"/>
      <c r="YW328" s="10"/>
      <c r="YX328" s="10"/>
      <c r="YY328" s="10"/>
      <c r="YZ328" s="10"/>
      <c r="ZA328" s="10"/>
      <c r="ZB328" s="10"/>
      <c r="ZC328" s="10"/>
      <c r="ZD328" s="10"/>
      <c r="ZE328" s="10"/>
      <c r="ZF328" s="10"/>
      <c r="ZG328" s="10"/>
      <c r="ZH328" s="10"/>
      <c r="ZI328" s="10"/>
      <c r="ZJ328" s="10"/>
      <c r="ZK328" s="10"/>
      <c r="ZL328" s="10"/>
      <c r="ZM328" s="10"/>
      <c r="ZN328" s="10"/>
      <c r="ZO328" s="10"/>
      <c r="ZP328" s="10"/>
      <c r="ZQ328" s="10"/>
      <c r="ZR328" s="10"/>
      <c r="ZS328" s="10"/>
      <c r="ZT328" s="10"/>
      <c r="ZU328" s="10"/>
      <c r="ZV328" s="10"/>
      <c r="ZW328" s="10"/>
      <c r="ZX328" s="10"/>
      <c r="ZY328" s="10"/>
      <c r="ZZ328" s="10"/>
      <c r="AAA328" s="10"/>
      <c r="AAB328" s="10"/>
      <c r="AAC328" s="10"/>
      <c r="AAD328" s="10"/>
      <c r="AAE328" s="10"/>
      <c r="AAF328" s="10"/>
      <c r="AAG328" s="10"/>
      <c r="AAH328" s="10"/>
      <c r="AAI328" s="10"/>
      <c r="AAJ328" s="10"/>
      <c r="AAK328" s="10"/>
      <c r="AAL328" s="10"/>
      <c r="AAM328" s="10"/>
      <c r="AAN328" s="10"/>
      <c r="AAO328" s="10"/>
      <c r="AAP328" s="10"/>
      <c r="AAQ328" s="10"/>
      <c r="AAR328" s="10"/>
      <c r="AAS328" s="10"/>
      <c r="AAT328" s="10"/>
      <c r="AAU328" s="10"/>
      <c r="AAV328" s="10"/>
      <c r="AAW328" s="10"/>
      <c r="AAX328" s="10"/>
      <c r="AAY328" s="10"/>
      <c r="AAZ328" s="10"/>
      <c r="ABA328" s="10"/>
      <c r="ABB328" s="10"/>
      <c r="ABC328" s="10"/>
      <c r="ABD328" s="10"/>
      <c r="ABE328" s="10"/>
      <c r="ABF328" s="10"/>
      <c r="ABG328" s="10"/>
      <c r="ABH328" s="10"/>
      <c r="ABI328" s="10"/>
      <c r="ABJ328" s="10"/>
      <c r="ABK328" s="10"/>
      <c r="ABL328" s="10"/>
      <c r="ABM328" s="10"/>
      <c r="ABN328" s="10"/>
      <c r="ABO328" s="10"/>
      <c r="ABP328" s="10"/>
      <c r="ABQ328" s="10"/>
      <c r="ABR328" s="10"/>
      <c r="ABS328" s="10"/>
      <c r="ABT328" s="10"/>
      <c r="ABU328" s="10"/>
      <c r="ABV328" s="10"/>
      <c r="ABW328" s="10"/>
      <c r="ABX328" s="10"/>
      <c r="ABY328" s="10"/>
      <c r="ABZ328" s="10"/>
      <c r="ACA328" s="10"/>
      <c r="ACB328" s="10"/>
      <c r="ACC328" s="10"/>
      <c r="ACD328" s="10"/>
      <c r="ACE328" s="10"/>
      <c r="ACF328" s="10"/>
      <c r="ACG328" s="10"/>
      <c r="ACH328" s="10"/>
      <c r="ACI328" s="10"/>
      <c r="ACJ328" s="10"/>
      <c r="ACK328" s="10"/>
      <c r="ACL328" s="10"/>
      <c r="ACM328" s="10"/>
      <c r="ACN328" s="10"/>
      <c r="ACO328" s="10"/>
      <c r="ACP328" s="10"/>
      <c r="ACQ328" s="10"/>
      <c r="ACR328" s="10"/>
      <c r="ACS328" s="10"/>
      <c r="ACT328" s="10"/>
      <c r="ACU328" s="10"/>
      <c r="ACV328" s="10"/>
      <c r="ACW328" s="10"/>
      <c r="ACX328" s="10"/>
      <c r="ACY328" s="10"/>
      <c r="ACZ328" s="10"/>
      <c r="ADA328" s="10"/>
    </row>
    <row r="329" spans="1:786" s="10" customFormat="1" ht="36" x14ac:dyDescent="0.3">
      <c r="A329" s="60">
        <v>3</v>
      </c>
      <c r="B329" s="69" t="s">
        <v>900</v>
      </c>
      <c r="C329" s="46" t="s">
        <v>97</v>
      </c>
      <c r="D329" s="47" t="s">
        <v>117</v>
      </c>
      <c r="E329" s="47" t="s">
        <v>135</v>
      </c>
      <c r="F329" s="47">
        <v>20</v>
      </c>
      <c r="G329" s="104">
        <v>500000</v>
      </c>
      <c r="H329" s="47">
        <v>1</v>
      </c>
      <c r="I329" s="47" t="s">
        <v>45</v>
      </c>
      <c r="J329" s="47" t="s">
        <v>303</v>
      </c>
      <c r="K329" s="120">
        <v>29</v>
      </c>
      <c r="L329" s="50">
        <v>1965</v>
      </c>
      <c r="M329" s="122">
        <v>23829</v>
      </c>
      <c r="N329" s="52">
        <v>85000</v>
      </c>
      <c r="O329" s="53">
        <v>5</v>
      </c>
      <c r="P329" s="53"/>
      <c r="Q329" s="54" t="s">
        <v>421</v>
      </c>
      <c r="R329" s="55" t="s">
        <v>901</v>
      </c>
      <c r="S329" s="56"/>
      <c r="T329" s="57" t="str">
        <f t="shared" si="68"/>
        <v>Cu</v>
      </c>
      <c r="U329" s="56"/>
      <c r="V329" s="56"/>
      <c r="W329" s="56"/>
      <c r="X329" s="56"/>
      <c r="Y329" s="56"/>
      <c r="Z329" s="56"/>
      <c r="AA329" s="56"/>
      <c r="AC329" s="58">
        <f t="shared" si="61"/>
        <v>4.4815788655067634E-2</v>
      </c>
      <c r="AD329" s="58">
        <f t="shared" si="62"/>
        <v>0.12820512820512819</v>
      </c>
      <c r="AE329" s="58">
        <f t="shared" si="63"/>
        <v>0</v>
      </c>
      <c r="AF329" s="58">
        <f t="shared" si="69"/>
        <v>0.17302091686019583</v>
      </c>
      <c r="AG329" s="59"/>
      <c r="AH329" s="59">
        <f t="shared" si="65"/>
        <v>0</v>
      </c>
      <c r="AI329" s="59">
        <f t="shared" si="66"/>
        <v>0</v>
      </c>
      <c r="AJ329" s="59">
        <f t="shared" si="67"/>
        <v>0.17302091686019583</v>
      </c>
    </row>
    <row r="330" spans="1:786" s="10" customFormat="1" ht="24" x14ac:dyDescent="0.3">
      <c r="A330" s="60">
        <v>3</v>
      </c>
      <c r="B330" s="69" t="s">
        <v>902</v>
      </c>
      <c r="C330" s="46" t="s">
        <v>97</v>
      </c>
      <c r="D330" s="47" t="s">
        <v>117</v>
      </c>
      <c r="E330" s="47" t="s">
        <v>135</v>
      </c>
      <c r="F330" s="47">
        <v>46</v>
      </c>
      <c r="G330" s="104"/>
      <c r="H330" s="47">
        <v>2</v>
      </c>
      <c r="I330" s="47" t="s">
        <v>81</v>
      </c>
      <c r="J330" s="47" t="s">
        <v>303</v>
      </c>
      <c r="K330" s="120">
        <v>28</v>
      </c>
      <c r="L330" s="50">
        <v>1965</v>
      </c>
      <c r="M330" s="122">
        <v>23829</v>
      </c>
      <c r="N330" s="52"/>
      <c r="O330" s="53"/>
      <c r="P330" s="53"/>
      <c r="Q330" s="54" t="s">
        <v>482</v>
      </c>
      <c r="R330" s="55" t="s">
        <v>903</v>
      </c>
      <c r="S330" s="56"/>
      <c r="T330" s="57" t="str">
        <f t="shared" si="68"/>
        <v>Cu</v>
      </c>
      <c r="U330" s="56"/>
      <c r="V330" s="56"/>
      <c r="W330" s="56"/>
      <c r="X330" s="56"/>
      <c r="Y330" s="56"/>
      <c r="Z330" s="56"/>
      <c r="AA330" s="56"/>
      <c r="AC330" s="58">
        <f t="shared" si="61"/>
        <v>0</v>
      </c>
      <c r="AD330" s="58">
        <f t="shared" si="62"/>
        <v>0</v>
      </c>
      <c r="AE330" s="58">
        <f t="shared" si="63"/>
        <v>0</v>
      </c>
      <c r="AF330" s="58">
        <f t="shared" si="69"/>
        <v>0</v>
      </c>
      <c r="AG330" s="59"/>
      <c r="AH330" s="59">
        <f t="shared" si="65"/>
        <v>0</v>
      </c>
      <c r="AI330" s="59">
        <f t="shared" si="66"/>
        <v>0</v>
      </c>
      <c r="AJ330" s="59">
        <f t="shared" si="67"/>
        <v>0</v>
      </c>
    </row>
    <row r="331" spans="1:786" s="10" customFormat="1" ht="24" x14ac:dyDescent="0.3">
      <c r="A331" s="60">
        <v>3</v>
      </c>
      <c r="B331" s="69" t="s">
        <v>904</v>
      </c>
      <c r="C331" s="46" t="s">
        <v>97</v>
      </c>
      <c r="D331" s="47" t="s">
        <v>117</v>
      </c>
      <c r="E331" s="47" t="s">
        <v>135</v>
      </c>
      <c r="F331" s="47">
        <v>46</v>
      </c>
      <c r="G331" s="104"/>
      <c r="H331" s="47">
        <v>2</v>
      </c>
      <c r="I331" s="47" t="s">
        <v>81</v>
      </c>
      <c r="J331" s="47" t="s">
        <v>303</v>
      </c>
      <c r="K331" s="120">
        <v>27</v>
      </c>
      <c r="L331" s="50">
        <v>1965</v>
      </c>
      <c r="M331" s="122">
        <v>23829</v>
      </c>
      <c r="N331" s="52"/>
      <c r="O331" s="53"/>
      <c r="P331" s="53"/>
      <c r="Q331" s="54" t="s">
        <v>482</v>
      </c>
      <c r="R331" s="55" t="s">
        <v>905</v>
      </c>
      <c r="S331" s="56"/>
      <c r="T331" s="57" t="str">
        <f t="shared" si="68"/>
        <v>Cu</v>
      </c>
      <c r="U331" s="56"/>
      <c r="V331" s="56"/>
      <c r="W331" s="56"/>
      <c r="X331" s="56"/>
      <c r="Y331" s="56"/>
      <c r="Z331" s="56"/>
      <c r="AA331" s="56"/>
      <c r="AC331" s="58">
        <f t="shared" si="61"/>
        <v>0</v>
      </c>
      <c r="AD331" s="58">
        <f t="shared" si="62"/>
        <v>0</v>
      </c>
      <c r="AE331" s="58">
        <f t="shared" si="63"/>
        <v>0</v>
      </c>
      <c r="AF331" s="58">
        <f t="shared" si="69"/>
        <v>0</v>
      </c>
      <c r="AG331" s="59"/>
      <c r="AH331" s="59">
        <f t="shared" si="65"/>
        <v>0</v>
      </c>
      <c r="AI331" s="59">
        <f t="shared" si="66"/>
        <v>0</v>
      </c>
      <c r="AJ331" s="59">
        <f t="shared" si="67"/>
        <v>0</v>
      </c>
    </row>
    <row r="332" spans="1:786" s="10" customFormat="1" ht="15.6" x14ac:dyDescent="0.3">
      <c r="A332" s="60">
        <v>3</v>
      </c>
      <c r="B332" s="69" t="s">
        <v>906</v>
      </c>
      <c r="C332" s="46" t="s">
        <v>180</v>
      </c>
      <c r="D332" s="47"/>
      <c r="E332" s="47"/>
      <c r="F332" s="47"/>
      <c r="G332" s="104"/>
      <c r="H332" s="47">
        <v>1</v>
      </c>
      <c r="I332" s="47" t="s">
        <v>45</v>
      </c>
      <c r="J332" s="47" t="s">
        <v>149</v>
      </c>
      <c r="K332" s="120">
        <v>4</v>
      </c>
      <c r="L332" s="50">
        <v>1965</v>
      </c>
      <c r="M332" s="117">
        <v>1965</v>
      </c>
      <c r="N332" s="52"/>
      <c r="O332" s="53"/>
      <c r="P332" s="53"/>
      <c r="Q332" s="54" t="s">
        <v>482</v>
      </c>
      <c r="R332" s="55" t="s">
        <v>907</v>
      </c>
      <c r="S332" s="56" t="s">
        <v>323</v>
      </c>
      <c r="T332" s="57" t="str">
        <f t="shared" si="68"/>
        <v>P</v>
      </c>
      <c r="U332" s="56"/>
      <c r="V332" s="56"/>
      <c r="W332" s="56"/>
      <c r="X332" s="56"/>
      <c r="Y332" s="56"/>
      <c r="Z332" s="56"/>
      <c r="AA332" s="56"/>
      <c r="AC332" s="58">
        <f t="shared" si="61"/>
        <v>0</v>
      </c>
      <c r="AD332" s="58">
        <f t="shared" si="62"/>
        <v>0</v>
      </c>
      <c r="AE332" s="58">
        <f t="shared" si="63"/>
        <v>0</v>
      </c>
      <c r="AF332" s="58">
        <f t="shared" si="69"/>
        <v>0</v>
      </c>
      <c r="AG332" s="59"/>
      <c r="AH332" s="59">
        <f t="shared" si="65"/>
        <v>0</v>
      </c>
      <c r="AI332" s="59">
        <f t="shared" si="66"/>
        <v>0</v>
      </c>
      <c r="AJ332" s="59">
        <f t="shared" si="67"/>
        <v>0</v>
      </c>
    </row>
    <row r="333" spans="1:786" s="10" customFormat="1" ht="48" x14ac:dyDescent="0.3">
      <c r="A333" s="60">
        <v>3</v>
      </c>
      <c r="B333" s="69" t="s">
        <v>908</v>
      </c>
      <c r="C333" s="46" t="s">
        <v>343</v>
      </c>
      <c r="D333" s="47" t="s">
        <v>325</v>
      </c>
      <c r="E333" s="47" t="s">
        <v>256</v>
      </c>
      <c r="F333" s="47">
        <v>12</v>
      </c>
      <c r="G333" s="104"/>
      <c r="H333" s="47">
        <v>2</v>
      </c>
      <c r="I333" s="47" t="s">
        <v>45</v>
      </c>
      <c r="J333" s="47" t="s">
        <v>159</v>
      </c>
      <c r="K333" s="120">
        <v>89</v>
      </c>
      <c r="L333" s="50">
        <v>1965</v>
      </c>
      <c r="M333" s="117">
        <v>1965</v>
      </c>
      <c r="N333" s="52"/>
      <c r="O333" s="53"/>
      <c r="P333" s="53"/>
      <c r="Q333" s="54" t="s">
        <v>482</v>
      </c>
      <c r="R333" s="55" t="s">
        <v>909</v>
      </c>
      <c r="S333" s="56"/>
      <c r="T333" s="57" t="str">
        <f t="shared" si="68"/>
        <v>?</v>
      </c>
      <c r="U333" s="56"/>
      <c r="V333" s="56"/>
      <c r="W333" s="56"/>
      <c r="X333" s="56"/>
      <c r="Y333" s="56"/>
      <c r="Z333" s="56"/>
      <c r="AA333" s="56"/>
      <c r="AC333" s="58">
        <f t="shared" si="61"/>
        <v>0</v>
      </c>
      <c r="AD333" s="58">
        <f t="shared" si="62"/>
        <v>0</v>
      </c>
      <c r="AE333" s="58">
        <f t="shared" si="63"/>
        <v>0</v>
      </c>
      <c r="AF333" s="58">
        <f t="shared" si="69"/>
        <v>0</v>
      </c>
      <c r="AG333" s="59"/>
      <c r="AH333" s="59">
        <f t="shared" si="65"/>
        <v>0</v>
      </c>
      <c r="AI333" s="59">
        <f t="shared" si="66"/>
        <v>0</v>
      </c>
      <c r="AJ333" s="59">
        <f t="shared" si="67"/>
        <v>0</v>
      </c>
    </row>
    <row r="334" spans="1:786" s="88" customFormat="1" ht="24" x14ac:dyDescent="0.3">
      <c r="A334" s="60">
        <v>3</v>
      </c>
      <c r="B334" s="69" t="s">
        <v>718</v>
      </c>
      <c r="C334" s="46" t="s">
        <v>180</v>
      </c>
      <c r="D334" s="47" t="s">
        <v>255</v>
      </c>
      <c r="E334" s="47" t="s">
        <v>256</v>
      </c>
      <c r="F334" s="47">
        <v>18</v>
      </c>
      <c r="G334" s="104"/>
      <c r="H334" s="47">
        <v>2</v>
      </c>
      <c r="I334" s="47" t="s">
        <v>45</v>
      </c>
      <c r="J334" s="47" t="s">
        <v>75</v>
      </c>
      <c r="K334" s="120">
        <v>150</v>
      </c>
      <c r="L334" s="50">
        <v>1965</v>
      </c>
      <c r="M334" s="117">
        <v>1965</v>
      </c>
      <c r="N334" s="52"/>
      <c r="O334" s="53"/>
      <c r="P334" s="53"/>
      <c r="Q334" s="54" t="s">
        <v>482</v>
      </c>
      <c r="R334" s="55" t="s">
        <v>910</v>
      </c>
      <c r="S334" s="56" t="s">
        <v>323</v>
      </c>
      <c r="T334" s="57" t="str">
        <f t="shared" si="68"/>
        <v>P</v>
      </c>
      <c r="U334" s="56"/>
      <c r="V334" s="56"/>
      <c r="W334" s="56"/>
      <c r="X334" s="56"/>
      <c r="Y334" s="56"/>
      <c r="Z334" s="56"/>
      <c r="AA334" s="56"/>
      <c r="AB334" s="10"/>
      <c r="AC334" s="58">
        <f t="shared" si="61"/>
        <v>0</v>
      </c>
      <c r="AD334" s="58">
        <f t="shared" si="62"/>
        <v>0</v>
      </c>
      <c r="AE334" s="58">
        <f t="shared" si="63"/>
        <v>0</v>
      </c>
      <c r="AF334" s="58">
        <f t="shared" si="69"/>
        <v>0</v>
      </c>
      <c r="AG334" s="59"/>
      <c r="AH334" s="59">
        <f t="shared" si="65"/>
        <v>0</v>
      </c>
      <c r="AI334" s="59">
        <f t="shared" si="66"/>
        <v>0</v>
      </c>
      <c r="AJ334" s="59">
        <f t="shared" si="67"/>
        <v>0</v>
      </c>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c r="HU334" s="10"/>
      <c r="HV334" s="10"/>
      <c r="HW334" s="10"/>
      <c r="HX334" s="10"/>
      <c r="HY334" s="10"/>
      <c r="HZ334" s="10"/>
      <c r="IA334" s="10"/>
      <c r="IB334" s="10"/>
      <c r="IC334" s="10"/>
      <c r="ID334" s="10"/>
      <c r="IE334" s="10"/>
      <c r="IF334" s="10"/>
      <c r="IG334" s="10"/>
      <c r="IH334" s="10"/>
      <c r="II334" s="10"/>
      <c r="IJ334" s="10"/>
      <c r="IK334" s="10"/>
      <c r="IL334" s="10"/>
      <c r="IM334" s="10"/>
      <c r="IN334" s="10"/>
      <c r="IO334" s="10"/>
      <c r="IP334" s="10"/>
      <c r="IQ334" s="10"/>
      <c r="IR334" s="10"/>
      <c r="IS334" s="10"/>
      <c r="IT334" s="10"/>
      <c r="IU334" s="10"/>
      <c r="IV334" s="10"/>
      <c r="IW334" s="10"/>
      <c r="IX334" s="10"/>
      <c r="IY334" s="10"/>
      <c r="IZ334" s="10"/>
      <c r="JA334" s="10"/>
      <c r="JB334" s="10"/>
      <c r="JC334" s="10"/>
      <c r="JD334" s="10"/>
      <c r="JE334" s="10"/>
      <c r="JF334" s="10"/>
      <c r="JG334" s="10"/>
      <c r="JH334" s="10"/>
      <c r="JI334" s="10"/>
      <c r="JJ334" s="10"/>
      <c r="JK334" s="10"/>
      <c r="JL334" s="10"/>
      <c r="JM334" s="10"/>
      <c r="JN334" s="10"/>
      <c r="JO334" s="10"/>
      <c r="JP334" s="10"/>
      <c r="JQ334" s="10"/>
      <c r="JR334" s="10"/>
      <c r="JS334" s="10"/>
      <c r="JT334" s="10"/>
      <c r="JU334" s="10"/>
      <c r="JV334" s="10"/>
      <c r="JW334" s="10"/>
      <c r="JX334" s="10"/>
      <c r="JY334" s="10"/>
      <c r="JZ334" s="10"/>
      <c r="KA334" s="10"/>
      <c r="KB334" s="10"/>
      <c r="KC334" s="10"/>
      <c r="KD334" s="10"/>
      <c r="KE334" s="10"/>
      <c r="KF334" s="10"/>
      <c r="KG334" s="10"/>
      <c r="KH334" s="10"/>
      <c r="KI334" s="10"/>
      <c r="KJ334" s="10"/>
      <c r="KK334" s="10"/>
      <c r="KL334" s="10"/>
      <c r="KM334" s="10"/>
      <c r="KN334" s="10"/>
      <c r="KO334" s="10"/>
      <c r="KP334" s="10"/>
      <c r="KQ334" s="10"/>
      <c r="KR334" s="10"/>
      <c r="KS334" s="10"/>
      <c r="KT334" s="10"/>
      <c r="KU334" s="10"/>
      <c r="KV334" s="10"/>
      <c r="KW334" s="10"/>
      <c r="KX334" s="10"/>
      <c r="KY334" s="10"/>
      <c r="KZ334" s="10"/>
      <c r="LA334" s="10"/>
      <c r="LB334" s="10"/>
      <c r="LC334" s="10"/>
      <c r="LD334" s="10"/>
      <c r="LE334" s="10"/>
      <c r="LF334" s="10"/>
      <c r="LG334" s="10"/>
      <c r="LH334" s="10"/>
      <c r="LI334" s="10"/>
      <c r="LJ334" s="10"/>
      <c r="LK334" s="10"/>
      <c r="LL334" s="10"/>
      <c r="LM334" s="10"/>
      <c r="LN334" s="10"/>
      <c r="LO334" s="10"/>
      <c r="LP334" s="10"/>
      <c r="LQ334" s="10"/>
      <c r="LR334" s="10"/>
      <c r="LS334" s="10"/>
      <c r="LT334" s="10"/>
      <c r="LU334" s="10"/>
      <c r="LV334" s="10"/>
      <c r="LW334" s="10"/>
      <c r="LX334" s="10"/>
      <c r="LY334" s="10"/>
      <c r="LZ334" s="10"/>
      <c r="MA334" s="10"/>
      <c r="MB334" s="10"/>
      <c r="MC334" s="10"/>
      <c r="MD334" s="10"/>
      <c r="ME334" s="10"/>
      <c r="MF334" s="10"/>
      <c r="MG334" s="10"/>
      <c r="MH334" s="10"/>
      <c r="MI334" s="10"/>
      <c r="MJ334" s="10"/>
      <c r="MK334" s="10"/>
      <c r="ML334" s="10"/>
      <c r="MM334" s="10"/>
      <c r="MN334" s="10"/>
      <c r="MO334" s="10"/>
      <c r="MP334" s="10"/>
      <c r="MQ334" s="10"/>
      <c r="MR334" s="10"/>
      <c r="MS334" s="10"/>
      <c r="MT334" s="10"/>
      <c r="MU334" s="10"/>
      <c r="MV334" s="10"/>
      <c r="MW334" s="10"/>
      <c r="MX334" s="10"/>
      <c r="MY334" s="10"/>
      <c r="MZ334" s="10"/>
      <c r="NA334" s="10"/>
      <c r="NB334" s="10"/>
      <c r="NC334" s="10"/>
      <c r="ND334" s="10"/>
      <c r="NE334" s="10"/>
      <c r="NF334" s="10"/>
      <c r="NG334" s="10"/>
      <c r="NH334" s="10"/>
      <c r="NI334" s="10"/>
      <c r="NJ334" s="10"/>
      <c r="NK334" s="10"/>
      <c r="NL334" s="10"/>
      <c r="NM334" s="10"/>
      <c r="NN334" s="10"/>
      <c r="NO334" s="10"/>
      <c r="NP334" s="10"/>
      <c r="NQ334" s="10"/>
      <c r="NR334" s="10"/>
      <c r="NS334" s="10"/>
      <c r="NT334" s="10"/>
      <c r="NU334" s="10"/>
      <c r="NV334" s="10"/>
      <c r="NW334" s="10"/>
      <c r="NX334" s="10"/>
      <c r="NY334" s="10"/>
      <c r="NZ334" s="10"/>
      <c r="OA334" s="10"/>
      <c r="OB334" s="10"/>
      <c r="OC334" s="10"/>
      <c r="OD334" s="10"/>
      <c r="OE334" s="10"/>
      <c r="OF334" s="10"/>
      <c r="OG334" s="10"/>
      <c r="OH334" s="10"/>
      <c r="OI334" s="10"/>
      <c r="OJ334" s="10"/>
      <c r="OK334" s="10"/>
      <c r="OL334" s="10"/>
      <c r="OM334" s="10"/>
      <c r="ON334" s="10"/>
      <c r="OO334" s="10"/>
      <c r="OP334" s="10"/>
      <c r="OQ334" s="10"/>
      <c r="OR334" s="10"/>
      <c r="OS334" s="10"/>
      <c r="OT334" s="10"/>
      <c r="OU334" s="10"/>
      <c r="OV334" s="10"/>
      <c r="OW334" s="10"/>
      <c r="OX334" s="10"/>
      <c r="OY334" s="10"/>
      <c r="OZ334" s="10"/>
      <c r="PA334" s="10"/>
      <c r="PB334" s="10"/>
      <c r="PC334" s="10"/>
      <c r="PD334" s="10"/>
      <c r="PE334" s="10"/>
      <c r="PF334" s="10"/>
      <c r="PG334" s="10"/>
      <c r="PH334" s="10"/>
      <c r="PI334" s="10"/>
      <c r="PJ334" s="10"/>
      <c r="PK334" s="10"/>
      <c r="PL334" s="10"/>
      <c r="PM334" s="10"/>
      <c r="PN334" s="10"/>
      <c r="PO334" s="10"/>
      <c r="PP334" s="10"/>
      <c r="PQ334" s="10"/>
      <c r="PR334" s="10"/>
      <c r="PS334" s="10"/>
      <c r="PT334" s="10"/>
      <c r="PU334" s="10"/>
      <c r="PV334" s="10"/>
      <c r="PW334" s="10"/>
      <c r="PX334" s="10"/>
      <c r="PY334" s="10"/>
      <c r="PZ334" s="10"/>
      <c r="QA334" s="10"/>
      <c r="QB334" s="10"/>
      <c r="QC334" s="10"/>
      <c r="QD334" s="10"/>
      <c r="QE334" s="10"/>
      <c r="QF334" s="10"/>
      <c r="QG334" s="10"/>
      <c r="QH334" s="10"/>
      <c r="QI334" s="10"/>
      <c r="QJ334" s="10"/>
      <c r="QK334" s="10"/>
      <c r="QL334" s="10"/>
      <c r="QM334" s="10"/>
      <c r="QN334" s="10"/>
      <c r="QO334" s="10"/>
      <c r="QP334" s="10"/>
      <c r="QQ334" s="10"/>
      <c r="QR334" s="10"/>
      <c r="QS334" s="10"/>
      <c r="QT334" s="10"/>
      <c r="QU334" s="10"/>
      <c r="QV334" s="10"/>
      <c r="QW334" s="10"/>
      <c r="QX334" s="10"/>
      <c r="QY334" s="10"/>
      <c r="QZ334" s="10"/>
      <c r="RA334" s="10"/>
      <c r="RB334" s="10"/>
      <c r="RC334" s="10"/>
      <c r="RD334" s="10"/>
      <c r="RE334" s="10"/>
      <c r="RF334" s="10"/>
      <c r="RG334" s="10"/>
      <c r="RH334" s="10"/>
      <c r="RI334" s="10"/>
      <c r="RJ334" s="10"/>
      <c r="RK334" s="10"/>
      <c r="RL334" s="10"/>
      <c r="RM334" s="10"/>
      <c r="RN334" s="10"/>
      <c r="RO334" s="10"/>
      <c r="RP334" s="10"/>
      <c r="RQ334" s="10"/>
      <c r="RR334" s="10"/>
      <c r="RS334" s="10"/>
      <c r="RT334" s="10"/>
      <c r="RU334" s="10"/>
      <c r="RV334" s="10"/>
      <c r="RW334" s="10"/>
      <c r="RX334" s="10"/>
      <c r="RY334" s="10"/>
      <c r="RZ334" s="10"/>
      <c r="SA334" s="10"/>
      <c r="SB334" s="10"/>
      <c r="SC334" s="10"/>
      <c r="SD334" s="10"/>
      <c r="SE334" s="10"/>
      <c r="SF334" s="10"/>
      <c r="SG334" s="10"/>
      <c r="SH334" s="10"/>
      <c r="SI334" s="10"/>
      <c r="SJ334" s="10"/>
      <c r="SK334" s="10"/>
      <c r="SL334" s="10"/>
      <c r="SM334" s="10"/>
      <c r="SN334" s="10"/>
      <c r="SO334" s="10"/>
      <c r="SP334" s="10"/>
      <c r="SQ334" s="10"/>
      <c r="SR334" s="10"/>
      <c r="SS334" s="10"/>
      <c r="ST334" s="10"/>
      <c r="SU334" s="10"/>
      <c r="SV334" s="10"/>
      <c r="SW334" s="10"/>
      <c r="SX334" s="10"/>
      <c r="SY334" s="10"/>
      <c r="SZ334" s="10"/>
      <c r="TA334" s="10"/>
      <c r="TB334" s="10"/>
      <c r="TC334" s="10"/>
      <c r="TD334" s="10"/>
      <c r="TE334" s="10"/>
      <c r="TF334" s="10"/>
      <c r="TG334" s="10"/>
      <c r="TH334" s="10"/>
      <c r="TI334" s="10"/>
      <c r="TJ334" s="10"/>
      <c r="TK334" s="10"/>
      <c r="TL334" s="10"/>
      <c r="TM334" s="10"/>
      <c r="TN334" s="10"/>
      <c r="TO334" s="10"/>
      <c r="TP334" s="10"/>
      <c r="TQ334" s="10"/>
      <c r="TR334" s="10"/>
      <c r="TS334" s="10"/>
      <c r="TT334" s="10"/>
      <c r="TU334" s="10"/>
      <c r="TV334" s="10"/>
      <c r="TW334" s="10"/>
      <c r="TX334" s="10"/>
      <c r="TY334" s="10"/>
      <c r="TZ334" s="10"/>
      <c r="UA334" s="10"/>
      <c r="UB334" s="10"/>
      <c r="UC334" s="10"/>
      <c r="UD334" s="10"/>
      <c r="UE334" s="10"/>
      <c r="UF334" s="10"/>
      <c r="UG334" s="10"/>
      <c r="UH334" s="10"/>
      <c r="UI334" s="10"/>
      <c r="UJ334" s="10"/>
      <c r="UK334" s="10"/>
      <c r="UL334" s="10"/>
      <c r="UM334" s="10"/>
      <c r="UN334" s="10"/>
      <c r="UO334" s="10"/>
      <c r="UP334" s="10"/>
      <c r="UQ334" s="10"/>
      <c r="UR334" s="10"/>
      <c r="US334" s="10"/>
      <c r="UT334" s="10"/>
      <c r="UU334" s="10"/>
      <c r="UV334" s="10"/>
      <c r="UW334" s="10"/>
      <c r="UX334" s="10"/>
      <c r="UY334" s="10"/>
      <c r="UZ334" s="10"/>
      <c r="VA334" s="10"/>
      <c r="VB334" s="10"/>
      <c r="VC334" s="10"/>
      <c r="VD334" s="10"/>
      <c r="VE334" s="10"/>
      <c r="VF334" s="10"/>
      <c r="VG334" s="10"/>
      <c r="VH334" s="10"/>
      <c r="VI334" s="10"/>
      <c r="VJ334" s="10"/>
      <c r="VK334" s="10"/>
      <c r="VL334" s="10"/>
      <c r="VM334" s="10"/>
      <c r="VN334" s="10"/>
      <c r="VO334" s="10"/>
      <c r="VP334" s="10"/>
      <c r="VQ334" s="10"/>
      <c r="VR334" s="10"/>
      <c r="VS334" s="10"/>
      <c r="VT334" s="10"/>
      <c r="VU334" s="10"/>
      <c r="VV334" s="10"/>
      <c r="VW334" s="10"/>
      <c r="VX334" s="10"/>
      <c r="VY334" s="10"/>
      <c r="VZ334" s="10"/>
      <c r="WA334" s="10"/>
      <c r="WB334" s="10"/>
      <c r="WC334" s="10"/>
      <c r="WD334" s="10"/>
      <c r="WE334" s="10"/>
      <c r="WF334" s="10"/>
      <c r="WG334" s="10"/>
      <c r="WH334" s="10"/>
      <c r="WI334" s="10"/>
      <c r="WJ334" s="10"/>
      <c r="WK334" s="10"/>
      <c r="WL334" s="10"/>
      <c r="WM334" s="10"/>
      <c r="WN334" s="10"/>
      <c r="WO334" s="10"/>
      <c r="WP334" s="10"/>
      <c r="WQ334" s="10"/>
      <c r="WR334" s="10"/>
      <c r="WS334" s="10"/>
      <c r="WT334" s="10"/>
      <c r="WU334" s="10"/>
      <c r="WV334" s="10"/>
      <c r="WW334" s="10"/>
      <c r="WX334" s="10"/>
      <c r="WY334" s="10"/>
      <c r="WZ334" s="10"/>
      <c r="XA334" s="10"/>
      <c r="XB334" s="10"/>
      <c r="XC334" s="10"/>
      <c r="XD334" s="10"/>
      <c r="XE334" s="10"/>
      <c r="XF334" s="10"/>
      <c r="XG334" s="10"/>
      <c r="XH334" s="10"/>
      <c r="XI334" s="10"/>
      <c r="XJ334" s="10"/>
      <c r="XK334" s="10"/>
      <c r="XL334" s="10"/>
      <c r="XM334" s="10"/>
      <c r="XN334" s="10"/>
      <c r="XO334" s="10"/>
      <c r="XP334" s="10"/>
      <c r="XQ334" s="10"/>
      <c r="XR334" s="10"/>
      <c r="XS334" s="10"/>
      <c r="XT334" s="10"/>
      <c r="XU334" s="10"/>
      <c r="XV334" s="10"/>
      <c r="XW334" s="10"/>
      <c r="XX334" s="10"/>
      <c r="XY334" s="10"/>
      <c r="XZ334" s="10"/>
      <c r="YA334" s="10"/>
      <c r="YB334" s="10"/>
      <c r="YC334" s="10"/>
      <c r="YD334" s="10"/>
      <c r="YE334" s="10"/>
      <c r="YF334" s="10"/>
      <c r="YG334" s="10"/>
      <c r="YH334" s="10"/>
      <c r="YI334" s="10"/>
      <c r="YJ334" s="10"/>
      <c r="YK334" s="10"/>
      <c r="YL334" s="10"/>
      <c r="YM334" s="10"/>
      <c r="YN334" s="10"/>
      <c r="YO334" s="10"/>
      <c r="YP334" s="10"/>
      <c r="YQ334" s="10"/>
      <c r="YR334" s="10"/>
      <c r="YS334" s="10"/>
      <c r="YT334" s="10"/>
      <c r="YU334" s="10"/>
      <c r="YV334" s="10"/>
      <c r="YW334" s="10"/>
      <c r="YX334" s="10"/>
      <c r="YY334" s="10"/>
      <c r="YZ334" s="10"/>
      <c r="ZA334" s="10"/>
      <c r="ZB334" s="10"/>
      <c r="ZC334" s="10"/>
      <c r="ZD334" s="10"/>
      <c r="ZE334" s="10"/>
      <c r="ZF334" s="10"/>
      <c r="ZG334" s="10"/>
      <c r="ZH334" s="10"/>
      <c r="ZI334" s="10"/>
      <c r="ZJ334" s="10"/>
      <c r="ZK334" s="10"/>
      <c r="ZL334" s="10"/>
      <c r="ZM334" s="10"/>
      <c r="ZN334" s="10"/>
      <c r="ZO334" s="10"/>
      <c r="ZP334" s="10"/>
      <c r="ZQ334" s="10"/>
      <c r="ZR334" s="10"/>
      <c r="ZS334" s="10"/>
      <c r="ZT334" s="10"/>
      <c r="ZU334" s="10"/>
      <c r="ZV334" s="10"/>
      <c r="ZW334" s="10"/>
      <c r="ZX334" s="10"/>
      <c r="ZY334" s="10"/>
      <c r="ZZ334" s="10"/>
      <c r="AAA334" s="10"/>
      <c r="AAB334" s="10"/>
      <c r="AAC334" s="10"/>
      <c r="AAD334" s="10"/>
      <c r="AAE334" s="10"/>
      <c r="AAF334" s="10"/>
      <c r="AAG334" s="10"/>
      <c r="AAH334" s="10"/>
      <c r="AAI334" s="10"/>
      <c r="AAJ334" s="10"/>
      <c r="AAK334" s="10"/>
      <c r="AAL334" s="10"/>
      <c r="AAM334" s="10"/>
      <c r="AAN334" s="10"/>
      <c r="AAO334" s="10"/>
      <c r="AAP334" s="10"/>
      <c r="AAQ334" s="10"/>
      <c r="AAR334" s="10"/>
      <c r="AAS334" s="10"/>
      <c r="AAT334" s="10"/>
      <c r="AAU334" s="10"/>
      <c r="AAV334" s="10"/>
      <c r="AAW334" s="10"/>
      <c r="AAX334" s="10"/>
      <c r="AAY334" s="10"/>
      <c r="AAZ334" s="10"/>
      <c r="ABA334" s="10"/>
      <c r="ABB334" s="10"/>
      <c r="ABC334" s="10"/>
      <c r="ABD334" s="10"/>
      <c r="ABE334" s="10"/>
      <c r="ABF334" s="10"/>
      <c r="ABG334" s="10"/>
      <c r="ABH334" s="10"/>
      <c r="ABI334" s="10"/>
      <c r="ABJ334" s="10"/>
      <c r="ABK334" s="10"/>
      <c r="ABL334" s="10"/>
      <c r="ABM334" s="10"/>
      <c r="ABN334" s="10"/>
      <c r="ABO334" s="10"/>
      <c r="ABP334" s="10"/>
      <c r="ABQ334" s="10"/>
      <c r="ABR334" s="10"/>
      <c r="ABS334" s="10"/>
      <c r="ABT334" s="10"/>
      <c r="ABU334" s="10"/>
      <c r="ABV334" s="10"/>
      <c r="ABW334" s="10"/>
      <c r="ABX334" s="10"/>
      <c r="ABY334" s="10"/>
      <c r="ABZ334" s="10"/>
      <c r="ACA334" s="10"/>
      <c r="ACB334" s="10"/>
      <c r="ACC334" s="10"/>
      <c r="ACD334" s="10"/>
      <c r="ACE334" s="10"/>
      <c r="ACF334" s="10"/>
      <c r="ACG334" s="10"/>
      <c r="ACH334" s="10"/>
      <c r="ACI334" s="10"/>
      <c r="ACJ334" s="10"/>
      <c r="ACK334" s="10"/>
      <c r="ACL334" s="10"/>
      <c r="ACM334" s="10"/>
      <c r="ACN334" s="10"/>
      <c r="ACO334" s="10"/>
      <c r="ACP334" s="10"/>
      <c r="ACQ334" s="10"/>
      <c r="ACR334" s="10"/>
      <c r="ACS334" s="10"/>
      <c r="ACT334" s="10"/>
      <c r="ACU334" s="10"/>
      <c r="ACV334" s="10"/>
      <c r="ACW334" s="10"/>
      <c r="ACX334" s="10"/>
      <c r="ACY334" s="10"/>
      <c r="ACZ334" s="10"/>
      <c r="ADA334" s="10"/>
    </row>
    <row r="335" spans="1:786" customFormat="1" ht="15.6" x14ac:dyDescent="0.3">
      <c r="A335" s="60">
        <v>3</v>
      </c>
      <c r="B335" s="69" t="s">
        <v>911</v>
      </c>
      <c r="C335" s="46" t="s">
        <v>44</v>
      </c>
      <c r="D335" s="47"/>
      <c r="E335" s="47"/>
      <c r="F335" s="47">
        <v>19</v>
      </c>
      <c r="G335" s="104">
        <v>4500000</v>
      </c>
      <c r="H335" s="47">
        <v>1</v>
      </c>
      <c r="I335" s="47" t="s">
        <v>45</v>
      </c>
      <c r="J335" s="47" t="s">
        <v>149</v>
      </c>
      <c r="K335" s="120">
        <v>2</v>
      </c>
      <c r="L335" s="50">
        <v>1964</v>
      </c>
      <c r="M335" s="51">
        <v>23651</v>
      </c>
      <c r="N335" s="52"/>
      <c r="O335" s="53"/>
      <c r="P335" s="53"/>
      <c r="Q335" s="54" t="s">
        <v>482</v>
      </c>
      <c r="R335" s="55" t="s">
        <v>912</v>
      </c>
      <c r="S335" s="56"/>
      <c r="T335" s="57" t="str">
        <f t="shared" si="68"/>
        <v>Al</v>
      </c>
      <c r="U335" s="56"/>
      <c r="V335" s="56"/>
      <c r="W335" s="56"/>
      <c r="X335" s="56"/>
      <c r="Y335" s="56"/>
      <c r="Z335" s="56"/>
      <c r="AA335" s="56"/>
      <c r="AB335" s="10"/>
      <c r="AC335" s="58">
        <f t="shared" si="61"/>
        <v>0</v>
      </c>
      <c r="AD335" s="58">
        <f t="shared" si="62"/>
        <v>0</v>
      </c>
      <c r="AE335" s="58">
        <f t="shared" si="63"/>
        <v>0</v>
      </c>
      <c r="AF335" s="58">
        <f t="shared" si="69"/>
        <v>0</v>
      </c>
      <c r="AG335" s="59"/>
      <c r="AH335" s="59">
        <f t="shared" si="65"/>
        <v>0</v>
      </c>
      <c r="AI335" s="59">
        <f t="shared" si="66"/>
        <v>0</v>
      </c>
      <c r="AJ335" s="59">
        <f t="shared" si="67"/>
        <v>0</v>
      </c>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49"/>
      <c r="EE335" s="149"/>
      <c r="EF335" s="149"/>
      <c r="EG335" s="149"/>
      <c r="EH335" s="149"/>
      <c r="EI335" s="149"/>
      <c r="EJ335" s="149"/>
      <c r="EK335" s="149"/>
      <c r="EL335" s="149"/>
      <c r="EM335" s="149"/>
      <c r="EN335" s="149"/>
      <c r="EO335" s="149"/>
      <c r="EP335" s="149"/>
      <c r="EQ335" s="149"/>
      <c r="ER335" s="149"/>
      <c r="ES335" s="149"/>
      <c r="ET335" s="149"/>
      <c r="EU335" s="149"/>
      <c r="EV335" s="149"/>
      <c r="EW335" s="149"/>
      <c r="EX335" s="149"/>
      <c r="EY335" s="149"/>
      <c r="EZ335" s="149"/>
      <c r="FA335" s="149"/>
      <c r="FB335" s="149"/>
      <c r="FC335" s="149"/>
      <c r="FD335" s="149"/>
      <c r="FE335" s="149"/>
      <c r="FF335" s="149"/>
      <c r="FG335" s="149"/>
      <c r="FH335" s="149"/>
      <c r="FI335" s="149"/>
      <c r="FJ335" s="149"/>
      <c r="FK335" s="149"/>
      <c r="FL335" s="149"/>
      <c r="FM335" s="149"/>
      <c r="FN335" s="149"/>
      <c r="FO335" s="149"/>
      <c r="FP335" s="149"/>
      <c r="FQ335" s="149"/>
      <c r="FR335" s="149"/>
      <c r="FS335" s="149"/>
      <c r="FT335" s="149"/>
      <c r="FU335" s="149"/>
      <c r="FV335" s="149"/>
      <c r="FW335" s="149"/>
      <c r="FX335" s="149"/>
      <c r="FY335" s="149"/>
      <c r="FZ335" s="149"/>
      <c r="GA335" s="149"/>
      <c r="GB335" s="149"/>
      <c r="GC335" s="149"/>
      <c r="GD335" s="149"/>
      <c r="GE335" s="149"/>
      <c r="GF335" s="149"/>
      <c r="GG335" s="149"/>
      <c r="GH335" s="149"/>
      <c r="GI335" s="149"/>
      <c r="GJ335" s="149"/>
      <c r="GK335" s="149"/>
      <c r="GL335" s="149"/>
      <c r="GM335" s="149"/>
      <c r="GN335" s="149"/>
      <c r="GO335" s="149"/>
      <c r="GP335" s="149"/>
      <c r="GQ335" s="149"/>
      <c r="GR335" s="149"/>
      <c r="GS335" s="149"/>
      <c r="GT335" s="149"/>
      <c r="GU335" s="149"/>
      <c r="GV335" s="149"/>
      <c r="GW335" s="149"/>
      <c r="GX335" s="149"/>
      <c r="GY335" s="149"/>
      <c r="GZ335" s="149"/>
      <c r="HA335" s="149"/>
      <c r="HB335" s="149"/>
      <c r="HC335" s="149"/>
      <c r="HD335" s="149"/>
      <c r="HE335" s="149"/>
      <c r="HF335" s="149"/>
      <c r="HG335" s="149"/>
      <c r="HH335" s="149"/>
      <c r="HI335" s="149"/>
      <c r="HJ335" s="149"/>
      <c r="HK335" s="149"/>
      <c r="HL335" s="149"/>
      <c r="HM335" s="149"/>
      <c r="HN335" s="149"/>
      <c r="HO335" s="149"/>
      <c r="HP335" s="149"/>
      <c r="HQ335" s="149"/>
      <c r="HR335" s="149"/>
      <c r="HS335" s="149"/>
      <c r="HT335" s="149"/>
      <c r="HU335" s="149"/>
      <c r="HV335" s="149"/>
      <c r="HW335" s="149"/>
      <c r="HX335" s="149"/>
      <c r="HY335" s="149"/>
      <c r="HZ335" s="149"/>
      <c r="IA335" s="149"/>
      <c r="IB335" s="149"/>
      <c r="IC335" s="149"/>
      <c r="ID335" s="149"/>
      <c r="IE335" s="149"/>
      <c r="IF335" s="149"/>
      <c r="IG335" s="149"/>
      <c r="IH335" s="149"/>
      <c r="II335" s="149"/>
      <c r="IJ335" s="149"/>
      <c r="IK335" s="149"/>
      <c r="IL335" s="149"/>
      <c r="IM335" s="149"/>
      <c r="IN335" s="149"/>
      <c r="IO335" s="149"/>
      <c r="IP335" s="149"/>
      <c r="IQ335" s="149"/>
      <c r="IR335" s="149"/>
      <c r="IS335" s="149"/>
      <c r="IT335" s="149"/>
      <c r="IU335" s="149"/>
      <c r="IV335" s="149"/>
      <c r="IW335" s="149"/>
      <c r="IX335" s="149"/>
      <c r="IY335" s="149"/>
      <c r="IZ335" s="149"/>
      <c r="JA335" s="149"/>
      <c r="JB335" s="149"/>
      <c r="JC335" s="149"/>
      <c r="JD335" s="149"/>
      <c r="JE335" s="149"/>
      <c r="JF335" s="149"/>
      <c r="JG335" s="149"/>
      <c r="JH335" s="149"/>
      <c r="JI335" s="149"/>
      <c r="JJ335" s="149"/>
      <c r="JK335" s="149"/>
      <c r="JL335" s="149"/>
      <c r="JM335" s="149"/>
      <c r="JN335" s="149"/>
      <c r="JO335" s="149"/>
      <c r="JP335" s="149"/>
      <c r="JQ335" s="149"/>
      <c r="JR335" s="149"/>
      <c r="JS335" s="149"/>
      <c r="JT335" s="149"/>
      <c r="JU335" s="149"/>
      <c r="JV335" s="149"/>
      <c r="JW335" s="149"/>
      <c r="JX335" s="149"/>
      <c r="JY335" s="149"/>
      <c r="JZ335" s="149"/>
      <c r="KA335" s="149"/>
      <c r="KB335" s="149"/>
      <c r="KC335" s="149"/>
      <c r="KD335" s="149"/>
      <c r="KE335" s="149"/>
      <c r="KF335" s="149"/>
      <c r="KG335" s="149"/>
      <c r="KH335" s="149"/>
      <c r="KI335" s="149"/>
      <c r="KJ335" s="149"/>
      <c r="KK335" s="149"/>
      <c r="KL335" s="149"/>
      <c r="KM335" s="149"/>
      <c r="KN335" s="149"/>
      <c r="KO335" s="149"/>
      <c r="KP335" s="149"/>
      <c r="KQ335" s="149"/>
      <c r="KR335" s="149"/>
      <c r="KS335" s="149"/>
      <c r="KT335" s="149"/>
      <c r="KU335" s="149"/>
      <c r="KV335" s="149"/>
      <c r="KW335" s="149"/>
      <c r="KX335" s="149"/>
      <c r="KY335" s="149"/>
      <c r="KZ335" s="149"/>
      <c r="LA335" s="149"/>
      <c r="LB335" s="149"/>
      <c r="LC335" s="149"/>
      <c r="LD335" s="149"/>
      <c r="LE335" s="149"/>
      <c r="LF335" s="149"/>
      <c r="LG335" s="149"/>
      <c r="LH335" s="149"/>
      <c r="LI335" s="149"/>
      <c r="LJ335" s="149"/>
      <c r="LK335" s="149"/>
      <c r="LL335" s="149"/>
      <c r="LM335" s="149"/>
      <c r="LN335" s="149"/>
      <c r="LO335" s="149"/>
      <c r="LP335" s="149"/>
      <c r="LQ335" s="149"/>
      <c r="LR335" s="149"/>
      <c r="LS335" s="149"/>
      <c r="LT335" s="149"/>
      <c r="LU335" s="149"/>
      <c r="LV335" s="149"/>
      <c r="LW335" s="149"/>
      <c r="LX335" s="149"/>
      <c r="LY335" s="149"/>
      <c r="LZ335" s="149"/>
      <c r="MA335" s="149"/>
      <c r="MB335" s="149"/>
      <c r="MC335" s="149"/>
      <c r="MD335" s="149"/>
      <c r="ME335" s="149"/>
      <c r="MF335" s="149"/>
      <c r="MG335" s="149"/>
      <c r="MH335" s="149"/>
      <c r="MI335" s="149"/>
      <c r="MJ335" s="149"/>
      <c r="MK335" s="149"/>
      <c r="ML335" s="149"/>
      <c r="MM335" s="149"/>
      <c r="MN335" s="149"/>
      <c r="MO335" s="149"/>
      <c r="MP335" s="149"/>
      <c r="MQ335" s="149"/>
      <c r="MR335" s="149"/>
      <c r="MS335" s="149"/>
      <c r="MT335" s="149"/>
      <c r="MU335" s="149"/>
      <c r="MV335" s="149"/>
      <c r="MW335" s="149"/>
      <c r="MX335" s="149"/>
      <c r="MY335" s="149"/>
      <c r="MZ335" s="149"/>
      <c r="NA335" s="149"/>
      <c r="NB335" s="149"/>
      <c r="NC335" s="149"/>
      <c r="ND335" s="149"/>
      <c r="NE335" s="149"/>
      <c r="NF335" s="149"/>
      <c r="NG335" s="149"/>
      <c r="NH335" s="149"/>
      <c r="NI335" s="149"/>
      <c r="NJ335" s="149"/>
      <c r="NK335" s="149"/>
      <c r="NL335" s="149"/>
      <c r="NM335" s="149"/>
      <c r="NN335" s="149"/>
      <c r="NO335" s="149"/>
      <c r="NP335" s="149"/>
      <c r="NQ335" s="149"/>
      <c r="NR335" s="149"/>
      <c r="NS335" s="149"/>
      <c r="NT335" s="149"/>
      <c r="NU335" s="149"/>
      <c r="NV335" s="149"/>
      <c r="NW335" s="149"/>
      <c r="NX335" s="149"/>
      <c r="NY335" s="149"/>
      <c r="NZ335" s="149"/>
      <c r="OA335" s="149"/>
      <c r="OB335" s="149"/>
      <c r="OC335" s="149"/>
      <c r="OD335" s="149"/>
      <c r="OE335" s="149"/>
      <c r="OF335" s="149"/>
      <c r="OG335" s="149"/>
      <c r="OH335" s="149"/>
      <c r="OI335" s="149"/>
      <c r="OJ335" s="149"/>
      <c r="OK335" s="149"/>
      <c r="OL335" s="149"/>
      <c r="OM335" s="149"/>
      <c r="ON335" s="149"/>
      <c r="OO335" s="149"/>
      <c r="OP335" s="149"/>
      <c r="OQ335" s="149"/>
      <c r="OR335" s="149"/>
      <c r="OS335" s="149"/>
      <c r="OT335" s="149"/>
      <c r="OU335" s="149"/>
      <c r="OV335" s="149"/>
      <c r="OW335" s="149"/>
      <c r="OX335" s="149"/>
      <c r="OY335" s="149"/>
      <c r="OZ335" s="149"/>
      <c r="PA335" s="149"/>
      <c r="PB335" s="149"/>
      <c r="PC335" s="149"/>
      <c r="PD335" s="149"/>
      <c r="PE335" s="149"/>
      <c r="PF335" s="149"/>
      <c r="PG335" s="149"/>
      <c r="PH335" s="149"/>
      <c r="PI335" s="149"/>
      <c r="PJ335" s="149"/>
      <c r="PK335" s="149"/>
      <c r="PL335" s="149"/>
      <c r="PM335" s="149"/>
      <c r="PN335" s="149"/>
      <c r="PO335" s="149"/>
      <c r="PP335" s="149"/>
      <c r="PQ335" s="149"/>
      <c r="PR335" s="149"/>
      <c r="PS335" s="149"/>
      <c r="PT335" s="149"/>
      <c r="PU335" s="149"/>
      <c r="PV335" s="149"/>
      <c r="PW335" s="149"/>
      <c r="PX335" s="149"/>
      <c r="PY335" s="149"/>
      <c r="PZ335" s="149"/>
      <c r="QA335" s="149"/>
      <c r="QB335" s="149"/>
      <c r="QC335" s="149"/>
      <c r="QD335" s="149"/>
      <c r="QE335" s="149"/>
      <c r="QF335" s="149"/>
      <c r="QG335" s="149"/>
      <c r="QH335" s="149"/>
      <c r="QI335" s="149"/>
      <c r="QJ335" s="149"/>
      <c r="QK335" s="149"/>
      <c r="QL335" s="149"/>
      <c r="QM335" s="149"/>
      <c r="QN335" s="149"/>
      <c r="QO335" s="149"/>
      <c r="QP335" s="149"/>
      <c r="QQ335" s="149"/>
      <c r="QR335" s="149"/>
      <c r="QS335" s="149"/>
      <c r="QT335" s="149"/>
      <c r="QU335" s="149"/>
      <c r="QV335" s="149"/>
      <c r="QW335" s="149"/>
      <c r="QX335" s="149"/>
      <c r="QY335" s="149"/>
      <c r="QZ335" s="149"/>
      <c r="RA335" s="149"/>
      <c r="RB335" s="149"/>
      <c r="RC335" s="149"/>
      <c r="RD335" s="149"/>
      <c r="RE335" s="149"/>
      <c r="RF335" s="149"/>
      <c r="RG335" s="149"/>
      <c r="RH335" s="149"/>
      <c r="RI335" s="149"/>
      <c r="RJ335" s="149"/>
      <c r="RK335" s="149"/>
      <c r="RL335" s="149"/>
      <c r="RM335" s="149"/>
      <c r="RN335" s="149"/>
      <c r="RO335" s="149"/>
      <c r="RP335" s="149"/>
      <c r="RQ335" s="149"/>
      <c r="RR335" s="149"/>
      <c r="RS335" s="149"/>
      <c r="RT335" s="149"/>
      <c r="RU335" s="149"/>
      <c r="RV335" s="149"/>
      <c r="RW335" s="149"/>
      <c r="RX335" s="149"/>
      <c r="RY335" s="149"/>
      <c r="RZ335" s="149"/>
      <c r="SA335" s="149"/>
      <c r="SB335" s="149"/>
      <c r="SC335" s="149"/>
      <c r="SD335" s="149"/>
      <c r="SE335" s="149"/>
      <c r="SF335" s="149"/>
      <c r="SG335" s="149"/>
      <c r="SH335" s="149"/>
      <c r="SI335" s="149"/>
      <c r="SJ335" s="149"/>
      <c r="SK335" s="149"/>
      <c r="SL335" s="149"/>
      <c r="SM335" s="149"/>
      <c r="SN335" s="149"/>
      <c r="SO335" s="149"/>
      <c r="SP335" s="149"/>
      <c r="SQ335" s="149"/>
      <c r="SR335" s="149"/>
      <c r="SS335" s="149"/>
      <c r="ST335" s="149"/>
      <c r="SU335" s="149"/>
      <c r="SV335" s="149"/>
      <c r="SW335" s="149"/>
      <c r="SX335" s="149"/>
      <c r="SY335" s="149"/>
      <c r="SZ335" s="149"/>
      <c r="TA335" s="149"/>
      <c r="TB335" s="149"/>
      <c r="TC335" s="149"/>
      <c r="TD335" s="149"/>
      <c r="TE335" s="149"/>
      <c r="TF335" s="149"/>
      <c r="TG335" s="149"/>
      <c r="TH335" s="149"/>
      <c r="TI335" s="149"/>
      <c r="TJ335" s="149"/>
      <c r="TK335" s="149"/>
      <c r="TL335" s="149"/>
      <c r="TM335" s="149"/>
      <c r="TN335" s="149"/>
      <c r="TO335" s="149"/>
      <c r="TP335" s="149"/>
      <c r="TQ335" s="149"/>
      <c r="TR335" s="149"/>
      <c r="TS335" s="149"/>
      <c r="TT335" s="149"/>
      <c r="TU335" s="149"/>
      <c r="TV335" s="149"/>
      <c r="TW335" s="149"/>
      <c r="TX335" s="149"/>
      <c r="TY335" s="149"/>
      <c r="TZ335" s="149"/>
      <c r="UA335" s="149"/>
      <c r="UB335" s="149"/>
      <c r="UC335" s="149"/>
      <c r="UD335" s="149"/>
      <c r="UE335" s="149"/>
      <c r="UF335" s="149"/>
      <c r="UG335" s="149"/>
      <c r="UH335" s="149"/>
      <c r="UI335" s="149"/>
      <c r="UJ335" s="149"/>
      <c r="UK335" s="149"/>
      <c r="UL335" s="149"/>
      <c r="UM335" s="149"/>
      <c r="UN335" s="149"/>
      <c r="UO335" s="149"/>
      <c r="UP335" s="149"/>
      <c r="UQ335" s="149"/>
      <c r="UR335" s="149"/>
      <c r="US335" s="149"/>
      <c r="UT335" s="149"/>
      <c r="UU335" s="149"/>
      <c r="UV335" s="149"/>
      <c r="UW335" s="149"/>
      <c r="UX335" s="149"/>
      <c r="UY335" s="149"/>
      <c r="UZ335" s="149"/>
      <c r="VA335" s="149"/>
      <c r="VB335" s="149"/>
      <c r="VC335" s="149"/>
      <c r="VD335" s="149"/>
      <c r="VE335" s="149"/>
      <c r="VF335" s="149"/>
      <c r="VG335" s="149"/>
      <c r="VH335" s="149"/>
      <c r="VI335" s="149"/>
      <c r="VJ335" s="149"/>
      <c r="VK335" s="149"/>
      <c r="VL335" s="149"/>
      <c r="VM335" s="149"/>
      <c r="VN335" s="149"/>
      <c r="VO335" s="149"/>
      <c r="VP335" s="149"/>
      <c r="VQ335" s="149"/>
      <c r="VR335" s="149"/>
      <c r="VS335" s="149"/>
      <c r="VT335" s="149"/>
      <c r="VU335" s="149"/>
      <c r="VV335" s="149"/>
      <c r="VW335" s="149"/>
      <c r="VX335" s="149"/>
      <c r="VY335" s="149"/>
      <c r="VZ335" s="149"/>
      <c r="WA335" s="149"/>
      <c r="WB335" s="149"/>
      <c r="WC335" s="149"/>
      <c r="WD335" s="149"/>
      <c r="WE335" s="149"/>
      <c r="WF335" s="149"/>
      <c r="WG335" s="149"/>
      <c r="WH335" s="149"/>
      <c r="WI335" s="149"/>
      <c r="WJ335" s="149"/>
      <c r="WK335" s="149"/>
      <c r="WL335" s="149"/>
      <c r="WM335" s="149"/>
      <c r="WN335" s="149"/>
      <c r="WO335" s="149"/>
      <c r="WP335" s="149"/>
      <c r="WQ335" s="149"/>
      <c r="WR335" s="149"/>
      <c r="WS335" s="149"/>
      <c r="WT335" s="149"/>
      <c r="WU335" s="149"/>
      <c r="WV335" s="149"/>
      <c r="WW335" s="149"/>
      <c r="WX335" s="149"/>
      <c r="WY335" s="149"/>
      <c r="WZ335" s="149"/>
      <c r="XA335" s="149"/>
      <c r="XB335" s="149"/>
      <c r="XC335" s="149"/>
      <c r="XD335" s="149"/>
      <c r="XE335" s="149"/>
      <c r="XF335" s="149"/>
      <c r="XG335" s="149"/>
      <c r="XH335" s="149"/>
      <c r="XI335" s="149"/>
      <c r="XJ335" s="149"/>
      <c r="XK335" s="149"/>
      <c r="XL335" s="149"/>
      <c r="XM335" s="149"/>
      <c r="XN335" s="149"/>
      <c r="XO335" s="149"/>
      <c r="XP335" s="149"/>
      <c r="XQ335" s="149"/>
      <c r="XR335" s="149"/>
      <c r="XS335" s="149"/>
      <c r="XT335" s="149"/>
      <c r="XU335" s="149"/>
      <c r="XV335" s="149"/>
      <c r="XW335" s="149"/>
      <c r="XX335" s="149"/>
      <c r="XY335" s="149"/>
      <c r="XZ335" s="149"/>
      <c r="YA335" s="149"/>
      <c r="YB335" s="149"/>
      <c r="YC335" s="149"/>
      <c r="YD335" s="149"/>
      <c r="YE335" s="149"/>
      <c r="YF335" s="149"/>
      <c r="YG335" s="149"/>
      <c r="YH335" s="149"/>
      <c r="YI335" s="149"/>
      <c r="YJ335" s="149"/>
      <c r="YK335" s="149"/>
      <c r="YL335" s="149"/>
      <c r="YM335" s="149"/>
      <c r="YN335" s="149"/>
      <c r="YO335" s="149"/>
      <c r="YP335" s="149"/>
      <c r="YQ335" s="149"/>
      <c r="YR335" s="149"/>
      <c r="YS335" s="149"/>
      <c r="YT335" s="149"/>
      <c r="YU335" s="149"/>
      <c r="YV335" s="149"/>
      <c r="YW335" s="149"/>
      <c r="YX335" s="149"/>
      <c r="YY335" s="149"/>
      <c r="YZ335" s="149"/>
      <c r="ZA335" s="149"/>
      <c r="ZB335" s="149"/>
      <c r="ZC335" s="149"/>
      <c r="ZD335" s="149"/>
      <c r="ZE335" s="149"/>
      <c r="ZF335" s="149"/>
      <c r="ZG335" s="149"/>
      <c r="ZH335" s="149"/>
      <c r="ZI335" s="149"/>
      <c r="ZJ335" s="149"/>
      <c r="ZK335" s="149"/>
      <c r="ZL335" s="149"/>
      <c r="ZM335" s="149"/>
      <c r="ZN335" s="149"/>
      <c r="ZO335" s="149"/>
      <c r="ZP335" s="149"/>
      <c r="ZQ335" s="149"/>
      <c r="ZR335" s="149"/>
      <c r="ZS335" s="149"/>
      <c r="ZT335" s="149"/>
      <c r="ZU335" s="149"/>
      <c r="ZV335" s="149"/>
      <c r="ZW335" s="149"/>
      <c r="ZX335" s="149"/>
      <c r="ZY335" s="149"/>
      <c r="ZZ335" s="149"/>
      <c r="AAA335" s="149"/>
      <c r="AAB335" s="149"/>
      <c r="AAC335" s="149"/>
      <c r="AAD335" s="149"/>
      <c r="AAE335" s="149"/>
      <c r="AAF335" s="149"/>
      <c r="AAG335" s="149"/>
      <c r="AAH335" s="149"/>
      <c r="AAI335" s="149"/>
      <c r="AAJ335" s="149"/>
      <c r="AAK335" s="149"/>
      <c r="AAL335" s="149"/>
      <c r="AAM335" s="149"/>
      <c r="AAN335" s="149"/>
      <c r="AAO335" s="149"/>
      <c r="AAP335" s="149"/>
      <c r="AAQ335" s="149"/>
      <c r="AAR335" s="149"/>
      <c r="AAS335" s="149"/>
      <c r="AAT335" s="149"/>
      <c r="AAU335" s="149"/>
      <c r="AAV335" s="149"/>
      <c r="AAW335" s="149"/>
      <c r="AAX335" s="149"/>
      <c r="AAY335" s="149"/>
      <c r="AAZ335" s="149"/>
      <c r="ABA335" s="149"/>
      <c r="ABB335" s="149"/>
      <c r="ABC335" s="149"/>
      <c r="ABD335" s="149"/>
      <c r="ABE335" s="149"/>
      <c r="ABF335" s="149"/>
      <c r="ABG335" s="149"/>
      <c r="ABH335" s="149"/>
      <c r="ABI335" s="149"/>
      <c r="ABJ335" s="149"/>
      <c r="ABK335" s="149"/>
      <c r="ABL335" s="149"/>
      <c r="ABM335" s="149"/>
      <c r="ABN335" s="149"/>
      <c r="ABO335" s="149"/>
      <c r="ABP335" s="149"/>
      <c r="ABQ335" s="149"/>
      <c r="ABR335" s="149"/>
      <c r="ABS335" s="149"/>
      <c r="ABT335" s="149"/>
      <c r="ABU335" s="149"/>
      <c r="ABV335" s="149"/>
      <c r="ABW335" s="149"/>
      <c r="ABX335" s="149"/>
      <c r="ABY335" s="149"/>
      <c r="ABZ335" s="149"/>
      <c r="ACA335" s="149"/>
      <c r="ACB335" s="149"/>
      <c r="ACC335" s="149"/>
      <c r="ACD335" s="149"/>
      <c r="ACE335" s="149"/>
      <c r="ACF335" s="149"/>
      <c r="ACG335" s="149"/>
      <c r="ACH335" s="149"/>
      <c r="ACI335" s="149"/>
      <c r="ACJ335" s="149"/>
      <c r="ACK335" s="149"/>
      <c r="ACL335" s="149"/>
      <c r="ACM335" s="149"/>
      <c r="ACN335" s="149"/>
      <c r="ACO335" s="149"/>
      <c r="ACP335" s="149"/>
      <c r="ACQ335" s="149"/>
      <c r="ACR335" s="149"/>
      <c r="ACS335" s="149"/>
      <c r="ACT335" s="149"/>
      <c r="ACU335" s="149"/>
      <c r="ACV335" s="149"/>
      <c r="ACW335" s="149"/>
      <c r="ACX335" s="149"/>
      <c r="ACY335" s="149"/>
      <c r="ACZ335" s="149"/>
      <c r="ADA335" s="149"/>
      <c r="ADB335" s="150"/>
      <c r="ADC335" s="150"/>
      <c r="ADD335" s="150"/>
      <c r="ADE335" s="150"/>
      <c r="ADF335" s="150"/>
    </row>
    <row r="336" spans="1:786" customFormat="1" ht="36" x14ac:dyDescent="0.3">
      <c r="A336" s="63">
        <v>2</v>
      </c>
      <c r="B336" s="69" t="s">
        <v>913</v>
      </c>
      <c r="C336" s="46" t="s">
        <v>914</v>
      </c>
      <c r="D336" s="47" t="s">
        <v>915</v>
      </c>
      <c r="E336" s="47" t="s">
        <v>135</v>
      </c>
      <c r="F336" s="47">
        <v>9</v>
      </c>
      <c r="G336" s="104">
        <v>26500</v>
      </c>
      <c r="H336" s="47">
        <v>1</v>
      </c>
      <c r="I336" s="47" t="s">
        <v>45</v>
      </c>
      <c r="J336" s="47" t="s">
        <v>260</v>
      </c>
      <c r="K336" s="120" t="s">
        <v>42</v>
      </c>
      <c r="L336" s="50">
        <v>1964</v>
      </c>
      <c r="M336" s="117">
        <v>1964</v>
      </c>
      <c r="N336" s="52">
        <v>17000</v>
      </c>
      <c r="O336" s="53">
        <v>2.2000000000000002</v>
      </c>
      <c r="P336" s="53">
        <v>3</v>
      </c>
      <c r="Q336" s="54" t="s">
        <v>916</v>
      </c>
      <c r="R336" s="55" t="s">
        <v>917</v>
      </c>
      <c r="S336" s="56"/>
      <c r="T336" s="57" t="str">
        <f t="shared" si="68"/>
        <v>Pb,Zn,Cu,Ag</v>
      </c>
      <c r="U336" s="56"/>
      <c r="V336" s="56"/>
      <c r="W336" s="56"/>
      <c r="X336" s="56"/>
      <c r="Y336" s="56"/>
      <c r="Z336" s="56"/>
      <c r="AA336" s="56"/>
      <c r="AB336" s="10"/>
      <c r="AC336" s="58"/>
      <c r="AD336" s="58"/>
      <c r="AE336" s="58"/>
      <c r="AF336" s="58"/>
      <c r="AG336" s="59"/>
      <c r="AH336" s="59"/>
      <c r="AI336" s="59"/>
      <c r="AJ336" s="59"/>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49"/>
      <c r="EE336" s="149"/>
      <c r="EF336" s="149"/>
      <c r="EG336" s="149"/>
      <c r="EH336" s="149"/>
      <c r="EI336" s="149"/>
      <c r="EJ336" s="149"/>
      <c r="EK336" s="149"/>
      <c r="EL336" s="149"/>
      <c r="EM336" s="149"/>
      <c r="EN336" s="149"/>
      <c r="EO336" s="149"/>
      <c r="EP336" s="149"/>
      <c r="EQ336" s="149"/>
      <c r="ER336" s="149"/>
      <c r="ES336" s="149"/>
      <c r="ET336" s="149"/>
      <c r="EU336" s="149"/>
      <c r="EV336" s="149"/>
      <c r="EW336" s="149"/>
      <c r="EX336" s="149"/>
      <c r="EY336" s="149"/>
      <c r="EZ336" s="149"/>
      <c r="FA336" s="149"/>
      <c r="FB336" s="149"/>
      <c r="FC336" s="149"/>
      <c r="FD336" s="149"/>
      <c r="FE336" s="149"/>
      <c r="FF336" s="149"/>
      <c r="FG336" s="149"/>
      <c r="FH336" s="149"/>
      <c r="FI336" s="149"/>
      <c r="FJ336" s="149"/>
      <c r="FK336" s="149"/>
      <c r="FL336" s="149"/>
      <c r="FM336" s="149"/>
      <c r="FN336" s="149"/>
      <c r="FO336" s="149"/>
      <c r="FP336" s="149"/>
      <c r="FQ336" s="149"/>
      <c r="FR336" s="149"/>
      <c r="FS336" s="149"/>
      <c r="FT336" s="149"/>
      <c r="FU336" s="149"/>
      <c r="FV336" s="149"/>
      <c r="FW336" s="149"/>
      <c r="FX336" s="149"/>
      <c r="FY336" s="149"/>
      <c r="FZ336" s="149"/>
      <c r="GA336" s="149"/>
      <c r="GB336" s="149"/>
      <c r="GC336" s="149"/>
      <c r="GD336" s="149"/>
      <c r="GE336" s="149"/>
      <c r="GF336" s="149"/>
      <c r="GG336" s="149"/>
      <c r="GH336" s="149"/>
      <c r="GI336" s="149"/>
      <c r="GJ336" s="149"/>
      <c r="GK336" s="149"/>
      <c r="GL336" s="149"/>
      <c r="GM336" s="149"/>
      <c r="GN336" s="149"/>
      <c r="GO336" s="149"/>
      <c r="GP336" s="149"/>
      <c r="GQ336" s="149"/>
      <c r="GR336" s="149"/>
      <c r="GS336" s="149"/>
      <c r="GT336" s="149"/>
      <c r="GU336" s="149"/>
      <c r="GV336" s="149"/>
      <c r="GW336" s="149"/>
      <c r="GX336" s="149"/>
      <c r="GY336" s="149"/>
      <c r="GZ336" s="149"/>
      <c r="HA336" s="149"/>
      <c r="HB336" s="149"/>
      <c r="HC336" s="149"/>
      <c r="HD336" s="149"/>
      <c r="HE336" s="149"/>
      <c r="HF336" s="149"/>
      <c r="HG336" s="149"/>
      <c r="HH336" s="149"/>
      <c r="HI336" s="149"/>
      <c r="HJ336" s="149"/>
      <c r="HK336" s="149"/>
      <c r="HL336" s="149"/>
      <c r="HM336" s="149"/>
      <c r="HN336" s="149"/>
      <c r="HO336" s="149"/>
      <c r="HP336" s="149"/>
      <c r="HQ336" s="149"/>
      <c r="HR336" s="149"/>
      <c r="HS336" s="149"/>
      <c r="HT336" s="149"/>
      <c r="HU336" s="149"/>
      <c r="HV336" s="149"/>
      <c r="HW336" s="149"/>
      <c r="HX336" s="149"/>
      <c r="HY336" s="149"/>
      <c r="HZ336" s="149"/>
      <c r="IA336" s="149"/>
      <c r="IB336" s="149"/>
      <c r="IC336" s="149"/>
      <c r="ID336" s="149"/>
      <c r="IE336" s="149"/>
      <c r="IF336" s="149"/>
      <c r="IG336" s="149"/>
      <c r="IH336" s="149"/>
      <c r="II336" s="149"/>
      <c r="IJ336" s="149"/>
      <c r="IK336" s="149"/>
      <c r="IL336" s="149"/>
      <c r="IM336" s="149"/>
      <c r="IN336" s="149"/>
      <c r="IO336" s="149"/>
      <c r="IP336" s="149"/>
      <c r="IQ336" s="149"/>
      <c r="IR336" s="149"/>
      <c r="IS336" s="149"/>
      <c r="IT336" s="149"/>
      <c r="IU336" s="149"/>
      <c r="IV336" s="149"/>
      <c r="IW336" s="149"/>
      <c r="IX336" s="149"/>
      <c r="IY336" s="149"/>
      <c r="IZ336" s="149"/>
      <c r="JA336" s="149"/>
      <c r="JB336" s="149"/>
      <c r="JC336" s="149"/>
      <c r="JD336" s="149"/>
      <c r="JE336" s="149"/>
      <c r="JF336" s="149"/>
      <c r="JG336" s="149"/>
      <c r="JH336" s="149"/>
      <c r="JI336" s="149"/>
      <c r="JJ336" s="149"/>
      <c r="JK336" s="149"/>
      <c r="JL336" s="149"/>
      <c r="JM336" s="149"/>
      <c r="JN336" s="149"/>
      <c r="JO336" s="149"/>
      <c r="JP336" s="149"/>
      <c r="JQ336" s="149"/>
      <c r="JR336" s="149"/>
      <c r="JS336" s="149"/>
      <c r="JT336" s="149"/>
      <c r="JU336" s="149"/>
      <c r="JV336" s="149"/>
      <c r="JW336" s="149"/>
      <c r="JX336" s="149"/>
      <c r="JY336" s="149"/>
      <c r="JZ336" s="149"/>
      <c r="KA336" s="149"/>
      <c r="KB336" s="149"/>
      <c r="KC336" s="149"/>
      <c r="KD336" s="149"/>
      <c r="KE336" s="149"/>
      <c r="KF336" s="149"/>
      <c r="KG336" s="149"/>
      <c r="KH336" s="149"/>
      <c r="KI336" s="149"/>
      <c r="KJ336" s="149"/>
      <c r="KK336" s="149"/>
      <c r="KL336" s="149"/>
      <c r="KM336" s="149"/>
      <c r="KN336" s="149"/>
      <c r="KO336" s="149"/>
      <c r="KP336" s="149"/>
      <c r="KQ336" s="149"/>
      <c r="KR336" s="149"/>
      <c r="KS336" s="149"/>
      <c r="KT336" s="149"/>
      <c r="KU336" s="149"/>
      <c r="KV336" s="149"/>
      <c r="KW336" s="149"/>
      <c r="KX336" s="149"/>
      <c r="KY336" s="149"/>
      <c r="KZ336" s="149"/>
      <c r="LA336" s="149"/>
      <c r="LB336" s="149"/>
      <c r="LC336" s="149"/>
      <c r="LD336" s="149"/>
      <c r="LE336" s="149"/>
      <c r="LF336" s="149"/>
      <c r="LG336" s="149"/>
      <c r="LH336" s="149"/>
      <c r="LI336" s="149"/>
      <c r="LJ336" s="149"/>
      <c r="LK336" s="149"/>
      <c r="LL336" s="149"/>
      <c r="LM336" s="149"/>
      <c r="LN336" s="149"/>
      <c r="LO336" s="149"/>
      <c r="LP336" s="149"/>
      <c r="LQ336" s="149"/>
      <c r="LR336" s="149"/>
      <c r="LS336" s="149"/>
      <c r="LT336" s="149"/>
      <c r="LU336" s="149"/>
      <c r="LV336" s="149"/>
      <c r="LW336" s="149"/>
      <c r="LX336" s="149"/>
      <c r="LY336" s="149"/>
      <c r="LZ336" s="149"/>
      <c r="MA336" s="149"/>
      <c r="MB336" s="149"/>
      <c r="MC336" s="149"/>
      <c r="MD336" s="149"/>
      <c r="ME336" s="149"/>
      <c r="MF336" s="149"/>
      <c r="MG336" s="149"/>
      <c r="MH336" s="149"/>
      <c r="MI336" s="149"/>
      <c r="MJ336" s="149"/>
      <c r="MK336" s="149"/>
      <c r="ML336" s="149"/>
      <c r="MM336" s="149"/>
      <c r="MN336" s="149"/>
      <c r="MO336" s="149"/>
      <c r="MP336" s="149"/>
      <c r="MQ336" s="149"/>
      <c r="MR336" s="149"/>
      <c r="MS336" s="149"/>
      <c r="MT336" s="149"/>
      <c r="MU336" s="149"/>
      <c r="MV336" s="149"/>
      <c r="MW336" s="149"/>
      <c r="MX336" s="149"/>
      <c r="MY336" s="149"/>
      <c r="MZ336" s="149"/>
      <c r="NA336" s="149"/>
      <c r="NB336" s="149"/>
      <c r="NC336" s="149"/>
      <c r="ND336" s="149"/>
      <c r="NE336" s="149"/>
      <c r="NF336" s="149"/>
      <c r="NG336" s="149"/>
      <c r="NH336" s="149"/>
      <c r="NI336" s="149"/>
      <c r="NJ336" s="149"/>
      <c r="NK336" s="149"/>
      <c r="NL336" s="149"/>
      <c r="NM336" s="149"/>
      <c r="NN336" s="149"/>
      <c r="NO336" s="149"/>
      <c r="NP336" s="149"/>
      <c r="NQ336" s="149"/>
      <c r="NR336" s="149"/>
      <c r="NS336" s="149"/>
      <c r="NT336" s="149"/>
      <c r="NU336" s="149"/>
      <c r="NV336" s="149"/>
      <c r="NW336" s="149"/>
      <c r="NX336" s="149"/>
      <c r="NY336" s="149"/>
      <c r="NZ336" s="149"/>
      <c r="OA336" s="149"/>
      <c r="OB336" s="149"/>
      <c r="OC336" s="149"/>
      <c r="OD336" s="149"/>
      <c r="OE336" s="149"/>
      <c r="OF336" s="149"/>
      <c r="OG336" s="149"/>
      <c r="OH336" s="149"/>
      <c r="OI336" s="149"/>
      <c r="OJ336" s="149"/>
      <c r="OK336" s="149"/>
      <c r="OL336" s="149"/>
      <c r="OM336" s="149"/>
      <c r="ON336" s="149"/>
      <c r="OO336" s="149"/>
      <c r="OP336" s="149"/>
      <c r="OQ336" s="149"/>
      <c r="OR336" s="149"/>
      <c r="OS336" s="149"/>
      <c r="OT336" s="149"/>
      <c r="OU336" s="149"/>
      <c r="OV336" s="149"/>
      <c r="OW336" s="149"/>
      <c r="OX336" s="149"/>
      <c r="OY336" s="149"/>
      <c r="OZ336" s="149"/>
      <c r="PA336" s="149"/>
      <c r="PB336" s="149"/>
      <c r="PC336" s="149"/>
      <c r="PD336" s="149"/>
      <c r="PE336" s="149"/>
      <c r="PF336" s="149"/>
      <c r="PG336" s="149"/>
      <c r="PH336" s="149"/>
      <c r="PI336" s="149"/>
      <c r="PJ336" s="149"/>
      <c r="PK336" s="149"/>
      <c r="PL336" s="149"/>
      <c r="PM336" s="149"/>
      <c r="PN336" s="149"/>
      <c r="PO336" s="149"/>
      <c r="PP336" s="149"/>
      <c r="PQ336" s="149"/>
      <c r="PR336" s="149"/>
      <c r="PS336" s="149"/>
      <c r="PT336" s="149"/>
      <c r="PU336" s="149"/>
      <c r="PV336" s="149"/>
      <c r="PW336" s="149"/>
      <c r="PX336" s="149"/>
      <c r="PY336" s="149"/>
      <c r="PZ336" s="149"/>
      <c r="QA336" s="149"/>
      <c r="QB336" s="149"/>
      <c r="QC336" s="149"/>
      <c r="QD336" s="149"/>
      <c r="QE336" s="149"/>
      <c r="QF336" s="149"/>
      <c r="QG336" s="149"/>
      <c r="QH336" s="149"/>
      <c r="QI336" s="149"/>
      <c r="QJ336" s="149"/>
      <c r="QK336" s="149"/>
      <c r="QL336" s="149"/>
      <c r="QM336" s="149"/>
      <c r="QN336" s="149"/>
      <c r="QO336" s="149"/>
      <c r="QP336" s="149"/>
      <c r="QQ336" s="149"/>
      <c r="QR336" s="149"/>
      <c r="QS336" s="149"/>
      <c r="QT336" s="149"/>
      <c r="QU336" s="149"/>
      <c r="QV336" s="149"/>
      <c r="QW336" s="149"/>
      <c r="QX336" s="149"/>
      <c r="QY336" s="149"/>
      <c r="QZ336" s="149"/>
      <c r="RA336" s="149"/>
      <c r="RB336" s="149"/>
      <c r="RC336" s="149"/>
      <c r="RD336" s="149"/>
      <c r="RE336" s="149"/>
      <c r="RF336" s="149"/>
      <c r="RG336" s="149"/>
      <c r="RH336" s="149"/>
      <c r="RI336" s="149"/>
      <c r="RJ336" s="149"/>
      <c r="RK336" s="149"/>
      <c r="RL336" s="149"/>
      <c r="RM336" s="149"/>
      <c r="RN336" s="149"/>
      <c r="RO336" s="149"/>
      <c r="RP336" s="149"/>
      <c r="RQ336" s="149"/>
      <c r="RR336" s="149"/>
      <c r="RS336" s="149"/>
      <c r="RT336" s="149"/>
      <c r="RU336" s="149"/>
      <c r="RV336" s="149"/>
      <c r="RW336" s="149"/>
      <c r="RX336" s="149"/>
      <c r="RY336" s="149"/>
      <c r="RZ336" s="149"/>
      <c r="SA336" s="149"/>
      <c r="SB336" s="149"/>
      <c r="SC336" s="149"/>
      <c r="SD336" s="149"/>
      <c r="SE336" s="149"/>
      <c r="SF336" s="149"/>
      <c r="SG336" s="149"/>
      <c r="SH336" s="149"/>
      <c r="SI336" s="149"/>
      <c r="SJ336" s="149"/>
      <c r="SK336" s="149"/>
      <c r="SL336" s="149"/>
      <c r="SM336" s="149"/>
      <c r="SN336" s="149"/>
      <c r="SO336" s="149"/>
      <c r="SP336" s="149"/>
      <c r="SQ336" s="149"/>
      <c r="SR336" s="149"/>
      <c r="SS336" s="149"/>
      <c r="ST336" s="149"/>
      <c r="SU336" s="149"/>
      <c r="SV336" s="149"/>
      <c r="SW336" s="149"/>
      <c r="SX336" s="149"/>
      <c r="SY336" s="149"/>
      <c r="SZ336" s="149"/>
      <c r="TA336" s="149"/>
      <c r="TB336" s="149"/>
      <c r="TC336" s="149"/>
      <c r="TD336" s="149"/>
      <c r="TE336" s="149"/>
      <c r="TF336" s="149"/>
      <c r="TG336" s="149"/>
      <c r="TH336" s="149"/>
      <c r="TI336" s="149"/>
      <c r="TJ336" s="149"/>
      <c r="TK336" s="149"/>
      <c r="TL336" s="149"/>
      <c r="TM336" s="149"/>
      <c r="TN336" s="149"/>
      <c r="TO336" s="149"/>
      <c r="TP336" s="149"/>
      <c r="TQ336" s="149"/>
      <c r="TR336" s="149"/>
      <c r="TS336" s="149"/>
      <c r="TT336" s="149"/>
      <c r="TU336" s="149"/>
      <c r="TV336" s="149"/>
      <c r="TW336" s="149"/>
      <c r="TX336" s="149"/>
      <c r="TY336" s="149"/>
      <c r="TZ336" s="149"/>
      <c r="UA336" s="149"/>
      <c r="UB336" s="149"/>
      <c r="UC336" s="149"/>
      <c r="UD336" s="149"/>
      <c r="UE336" s="149"/>
      <c r="UF336" s="149"/>
      <c r="UG336" s="149"/>
      <c r="UH336" s="149"/>
      <c r="UI336" s="149"/>
      <c r="UJ336" s="149"/>
      <c r="UK336" s="149"/>
      <c r="UL336" s="149"/>
      <c r="UM336" s="149"/>
      <c r="UN336" s="149"/>
      <c r="UO336" s="149"/>
      <c r="UP336" s="149"/>
      <c r="UQ336" s="149"/>
      <c r="UR336" s="149"/>
      <c r="US336" s="149"/>
      <c r="UT336" s="149"/>
      <c r="UU336" s="149"/>
      <c r="UV336" s="149"/>
      <c r="UW336" s="149"/>
      <c r="UX336" s="149"/>
      <c r="UY336" s="149"/>
      <c r="UZ336" s="149"/>
      <c r="VA336" s="149"/>
      <c r="VB336" s="149"/>
      <c r="VC336" s="149"/>
      <c r="VD336" s="149"/>
      <c r="VE336" s="149"/>
      <c r="VF336" s="149"/>
      <c r="VG336" s="149"/>
      <c r="VH336" s="149"/>
      <c r="VI336" s="149"/>
      <c r="VJ336" s="149"/>
      <c r="VK336" s="149"/>
      <c r="VL336" s="149"/>
      <c r="VM336" s="149"/>
      <c r="VN336" s="149"/>
      <c r="VO336" s="149"/>
      <c r="VP336" s="149"/>
      <c r="VQ336" s="149"/>
      <c r="VR336" s="149"/>
      <c r="VS336" s="149"/>
      <c r="VT336" s="149"/>
      <c r="VU336" s="149"/>
      <c r="VV336" s="149"/>
      <c r="VW336" s="149"/>
      <c r="VX336" s="149"/>
      <c r="VY336" s="149"/>
      <c r="VZ336" s="149"/>
      <c r="WA336" s="149"/>
      <c r="WB336" s="149"/>
      <c r="WC336" s="149"/>
      <c r="WD336" s="149"/>
      <c r="WE336" s="149"/>
      <c r="WF336" s="149"/>
      <c r="WG336" s="149"/>
      <c r="WH336" s="149"/>
      <c r="WI336" s="149"/>
      <c r="WJ336" s="149"/>
      <c r="WK336" s="149"/>
      <c r="WL336" s="149"/>
      <c r="WM336" s="149"/>
      <c r="WN336" s="149"/>
      <c r="WO336" s="149"/>
      <c r="WP336" s="149"/>
      <c r="WQ336" s="149"/>
      <c r="WR336" s="149"/>
      <c r="WS336" s="149"/>
      <c r="WT336" s="149"/>
      <c r="WU336" s="149"/>
      <c r="WV336" s="149"/>
      <c r="WW336" s="149"/>
      <c r="WX336" s="149"/>
      <c r="WY336" s="149"/>
      <c r="WZ336" s="149"/>
      <c r="XA336" s="149"/>
      <c r="XB336" s="149"/>
      <c r="XC336" s="149"/>
      <c r="XD336" s="149"/>
      <c r="XE336" s="149"/>
      <c r="XF336" s="149"/>
      <c r="XG336" s="149"/>
      <c r="XH336" s="149"/>
      <c r="XI336" s="149"/>
      <c r="XJ336" s="149"/>
      <c r="XK336" s="149"/>
      <c r="XL336" s="149"/>
      <c r="XM336" s="149"/>
      <c r="XN336" s="149"/>
      <c r="XO336" s="149"/>
      <c r="XP336" s="149"/>
      <c r="XQ336" s="149"/>
      <c r="XR336" s="149"/>
      <c r="XS336" s="149"/>
      <c r="XT336" s="149"/>
      <c r="XU336" s="149"/>
      <c r="XV336" s="149"/>
      <c r="XW336" s="149"/>
      <c r="XX336" s="149"/>
      <c r="XY336" s="149"/>
      <c r="XZ336" s="149"/>
      <c r="YA336" s="149"/>
      <c r="YB336" s="149"/>
      <c r="YC336" s="149"/>
      <c r="YD336" s="149"/>
      <c r="YE336" s="149"/>
      <c r="YF336" s="149"/>
      <c r="YG336" s="149"/>
      <c r="YH336" s="149"/>
      <c r="YI336" s="149"/>
      <c r="YJ336" s="149"/>
      <c r="YK336" s="149"/>
      <c r="YL336" s="149"/>
      <c r="YM336" s="149"/>
      <c r="YN336" s="149"/>
      <c r="YO336" s="149"/>
      <c r="YP336" s="149"/>
      <c r="YQ336" s="149"/>
      <c r="YR336" s="149"/>
      <c r="YS336" s="149"/>
      <c r="YT336" s="149"/>
      <c r="YU336" s="149"/>
      <c r="YV336" s="149"/>
      <c r="YW336" s="149"/>
      <c r="YX336" s="149"/>
      <c r="YY336" s="149"/>
      <c r="YZ336" s="149"/>
      <c r="ZA336" s="149"/>
      <c r="ZB336" s="149"/>
      <c r="ZC336" s="149"/>
      <c r="ZD336" s="149"/>
      <c r="ZE336" s="149"/>
      <c r="ZF336" s="149"/>
      <c r="ZG336" s="149"/>
      <c r="ZH336" s="149"/>
      <c r="ZI336" s="149"/>
      <c r="ZJ336" s="149"/>
      <c r="ZK336" s="149"/>
      <c r="ZL336" s="149"/>
      <c r="ZM336" s="149"/>
      <c r="ZN336" s="149"/>
      <c r="ZO336" s="149"/>
      <c r="ZP336" s="149"/>
      <c r="ZQ336" s="149"/>
      <c r="ZR336" s="149"/>
      <c r="ZS336" s="149"/>
      <c r="ZT336" s="149"/>
      <c r="ZU336" s="149"/>
      <c r="ZV336" s="149"/>
      <c r="ZW336" s="149"/>
      <c r="ZX336" s="149"/>
      <c r="ZY336" s="149"/>
      <c r="ZZ336" s="149"/>
      <c r="AAA336" s="149"/>
      <c r="AAB336" s="149"/>
      <c r="AAC336" s="149"/>
      <c r="AAD336" s="149"/>
      <c r="AAE336" s="149"/>
      <c r="AAF336" s="149"/>
      <c r="AAG336" s="149"/>
      <c r="AAH336" s="149"/>
      <c r="AAI336" s="149"/>
      <c r="AAJ336" s="149"/>
      <c r="AAK336" s="149"/>
      <c r="AAL336" s="149"/>
      <c r="AAM336" s="149"/>
      <c r="AAN336" s="149"/>
      <c r="AAO336" s="149"/>
      <c r="AAP336" s="149"/>
      <c r="AAQ336" s="149"/>
      <c r="AAR336" s="149"/>
      <c r="AAS336" s="149"/>
      <c r="AAT336" s="149"/>
      <c r="AAU336" s="149"/>
      <c r="AAV336" s="149"/>
      <c r="AAW336" s="149"/>
      <c r="AAX336" s="149"/>
      <c r="AAY336" s="149"/>
      <c r="AAZ336" s="149"/>
      <c r="ABA336" s="149"/>
      <c r="ABB336" s="149"/>
      <c r="ABC336" s="149"/>
      <c r="ABD336" s="149"/>
      <c r="ABE336" s="149"/>
      <c r="ABF336" s="149"/>
      <c r="ABG336" s="149"/>
      <c r="ABH336" s="149"/>
      <c r="ABI336" s="149"/>
      <c r="ABJ336" s="149"/>
      <c r="ABK336" s="149"/>
      <c r="ABL336" s="149"/>
      <c r="ABM336" s="149"/>
      <c r="ABN336" s="149"/>
      <c r="ABO336" s="149"/>
      <c r="ABP336" s="149"/>
      <c r="ABQ336" s="149"/>
      <c r="ABR336" s="149"/>
      <c r="ABS336" s="149"/>
      <c r="ABT336" s="149"/>
      <c r="ABU336" s="149"/>
      <c r="ABV336" s="149"/>
      <c r="ABW336" s="149"/>
      <c r="ABX336" s="149"/>
      <c r="ABY336" s="149"/>
      <c r="ABZ336" s="149"/>
      <c r="ACA336" s="149"/>
      <c r="ACB336" s="149"/>
      <c r="ACC336" s="149"/>
      <c r="ACD336" s="149"/>
      <c r="ACE336" s="149"/>
      <c r="ACF336" s="149"/>
      <c r="ACG336" s="149"/>
      <c r="ACH336" s="149"/>
      <c r="ACI336" s="149"/>
      <c r="ACJ336" s="149"/>
      <c r="ACK336" s="149"/>
      <c r="ACL336" s="149"/>
      <c r="ACM336" s="149"/>
      <c r="ACN336" s="149"/>
      <c r="ACO336" s="149"/>
      <c r="ACP336" s="149"/>
      <c r="ACQ336" s="149"/>
      <c r="ACR336" s="149"/>
      <c r="ACS336" s="149"/>
      <c r="ACT336" s="149"/>
      <c r="ACU336" s="149"/>
      <c r="ACV336" s="149"/>
      <c r="ACW336" s="149"/>
      <c r="ACX336" s="149"/>
      <c r="ACY336" s="149"/>
      <c r="ACZ336" s="149"/>
      <c r="ADA336" s="149"/>
      <c r="ADB336" s="150"/>
      <c r="ADC336" s="150"/>
      <c r="ADD336" s="150"/>
      <c r="ADE336" s="150"/>
      <c r="ADF336" s="150"/>
    </row>
    <row r="337" spans="1:786" customFormat="1" ht="24" x14ac:dyDescent="0.3">
      <c r="A337" s="60">
        <v>3</v>
      </c>
      <c r="B337" s="69" t="s">
        <v>918</v>
      </c>
      <c r="C337" s="46" t="s">
        <v>149</v>
      </c>
      <c r="D337" s="47"/>
      <c r="E337" s="47"/>
      <c r="F337" s="47"/>
      <c r="G337" s="104"/>
      <c r="H337" s="47">
        <v>2</v>
      </c>
      <c r="I337" s="47" t="s">
        <v>45</v>
      </c>
      <c r="J337" s="47" t="s">
        <v>51</v>
      </c>
      <c r="K337" s="120">
        <v>174</v>
      </c>
      <c r="L337" s="50">
        <v>1963</v>
      </c>
      <c r="M337" s="51">
        <v>23178</v>
      </c>
      <c r="N337" s="52"/>
      <c r="O337" s="53"/>
      <c r="P337" s="53"/>
      <c r="Q337" s="54" t="s">
        <v>482</v>
      </c>
      <c r="R337" s="55" t="s">
        <v>919</v>
      </c>
      <c r="S337" s="56"/>
      <c r="T337" s="57" t="str">
        <f t="shared" si="68"/>
        <v>U</v>
      </c>
      <c r="U337" s="56"/>
      <c r="V337" s="56"/>
      <c r="W337" s="56"/>
      <c r="X337" s="56"/>
      <c r="Y337" s="56"/>
      <c r="Z337" s="56"/>
      <c r="AA337" s="56"/>
      <c r="AB337" s="10"/>
      <c r="AC337" s="58">
        <f t="shared" ref="AC337:AC349" si="70">N337/1896653</f>
        <v>0</v>
      </c>
      <c r="AD337" s="58">
        <f t="shared" ref="AD337:AD349" si="71">O337/39</f>
        <v>0</v>
      </c>
      <c r="AE337" s="58">
        <f t="shared" ref="AE337:AE349" si="72">P337/14</f>
        <v>0</v>
      </c>
      <c r="AF337" s="58">
        <f t="shared" ref="AF337:AF349" si="73">SUM(AC337:AE337)</f>
        <v>0</v>
      </c>
      <c r="AG337" s="59"/>
      <c r="AH337" s="59">
        <f>IF(A337=1,AF337,0)</f>
        <v>0</v>
      </c>
      <c r="AI337" s="59">
        <f>IF(A337=2,AF337,0)</f>
        <v>0</v>
      </c>
      <c r="AJ337" s="59">
        <f>IF(A337=3,AF337,0)</f>
        <v>0</v>
      </c>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49"/>
      <c r="EE337" s="149"/>
      <c r="EF337" s="149"/>
      <c r="EG337" s="149"/>
      <c r="EH337" s="149"/>
      <c r="EI337" s="149"/>
      <c r="EJ337" s="149"/>
      <c r="EK337" s="149"/>
      <c r="EL337" s="149"/>
      <c r="EM337" s="149"/>
      <c r="EN337" s="149"/>
      <c r="EO337" s="149"/>
      <c r="EP337" s="149"/>
      <c r="EQ337" s="149"/>
      <c r="ER337" s="149"/>
      <c r="ES337" s="149"/>
      <c r="ET337" s="149"/>
      <c r="EU337" s="149"/>
      <c r="EV337" s="149"/>
      <c r="EW337" s="149"/>
      <c r="EX337" s="149"/>
      <c r="EY337" s="149"/>
      <c r="EZ337" s="149"/>
      <c r="FA337" s="149"/>
      <c r="FB337" s="149"/>
      <c r="FC337" s="149"/>
      <c r="FD337" s="149"/>
      <c r="FE337" s="149"/>
      <c r="FF337" s="149"/>
      <c r="FG337" s="149"/>
      <c r="FH337" s="149"/>
      <c r="FI337" s="149"/>
      <c r="FJ337" s="149"/>
      <c r="FK337" s="149"/>
      <c r="FL337" s="149"/>
      <c r="FM337" s="149"/>
      <c r="FN337" s="149"/>
      <c r="FO337" s="149"/>
      <c r="FP337" s="149"/>
      <c r="FQ337" s="149"/>
      <c r="FR337" s="149"/>
      <c r="FS337" s="149"/>
      <c r="FT337" s="149"/>
      <c r="FU337" s="149"/>
      <c r="FV337" s="149"/>
      <c r="FW337" s="149"/>
      <c r="FX337" s="149"/>
      <c r="FY337" s="149"/>
      <c r="FZ337" s="149"/>
      <c r="GA337" s="149"/>
      <c r="GB337" s="149"/>
      <c r="GC337" s="149"/>
      <c r="GD337" s="149"/>
      <c r="GE337" s="149"/>
      <c r="GF337" s="149"/>
      <c r="GG337" s="149"/>
      <c r="GH337" s="149"/>
      <c r="GI337" s="149"/>
      <c r="GJ337" s="149"/>
      <c r="GK337" s="149"/>
      <c r="GL337" s="149"/>
      <c r="GM337" s="149"/>
      <c r="GN337" s="149"/>
      <c r="GO337" s="149"/>
      <c r="GP337" s="149"/>
      <c r="GQ337" s="149"/>
      <c r="GR337" s="149"/>
      <c r="GS337" s="149"/>
      <c r="GT337" s="149"/>
      <c r="GU337" s="149"/>
      <c r="GV337" s="149"/>
      <c r="GW337" s="149"/>
      <c r="GX337" s="149"/>
      <c r="GY337" s="149"/>
      <c r="GZ337" s="149"/>
      <c r="HA337" s="149"/>
      <c r="HB337" s="149"/>
      <c r="HC337" s="149"/>
      <c r="HD337" s="149"/>
      <c r="HE337" s="149"/>
      <c r="HF337" s="149"/>
      <c r="HG337" s="149"/>
      <c r="HH337" s="149"/>
      <c r="HI337" s="149"/>
      <c r="HJ337" s="149"/>
      <c r="HK337" s="149"/>
      <c r="HL337" s="149"/>
      <c r="HM337" s="149"/>
      <c r="HN337" s="149"/>
      <c r="HO337" s="149"/>
      <c r="HP337" s="149"/>
      <c r="HQ337" s="149"/>
      <c r="HR337" s="149"/>
      <c r="HS337" s="149"/>
      <c r="HT337" s="149"/>
      <c r="HU337" s="149"/>
      <c r="HV337" s="149"/>
      <c r="HW337" s="149"/>
      <c r="HX337" s="149"/>
      <c r="HY337" s="149"/>
      <c r="HZ337" s="149"/>
      <c r="IA337" s="149"/>
      <c r="IB337" s="149"/>
      <c r="IC337" s="149"/>
      <c r="ID337" s="149"/>
      <c r="IE337" s="149"/>
      <c r="IF337" s="149"/>
      <c r="IG337" s="149"/>
      <c r="IH337" s="149"/>
      <c r="II337" s="149"/>
      <c r="IJ337" s="149"/>
      <c r="IK337" s="149"/>
      <c r="IL337" s="149"/>
      <c r="IM337" s="149"/>
      <c r="IN337" s="149"/>
      <c r="IO337" s="149"/>
      <c r="IP337" s="149"/>
      <c r="IQ337" s="149"/>
      <c r="IR337" s="149"/>
      <c r="IS337" s="149"/>
      <c r="IT337" s="149"/>
      <c r="IU337" s="149"/>
      <c r="IV337" s="149"/>
      <c r="IW337" s="149"/>
      <c r="IX337" s="149"/>
      <c r="IY337" s="149"/>
      <c r="IZ337" s="149"/>
      <c r="JA337" s="149"/>
      <c r="JB337" s="149"/>
      <c r="JC337" s="149"/>
      <c r="JD337" s="149"/>
      <c r="JE337" s="149"/>
      <c r="JF337" s="149"/>
      <c r="JG337" s="149"/>
      <c r="JH337" s="149"/>
      <c r="JI337" s="149"/>
      <c r="JJ337" s="149"/>
      <c r="JK337" s="149"/>
      <c r="JL337" s="149"/>
      <c r="JM337" s="149"/>
      <c r="JN337" s="149"/>
      <c r="JO337" s="149"/>
      <c r="JP337" s="149"/>
      <c r="JQ337" s="149"/>
      <c r="JR337" s="149"/>
      <c r="JS337" s="149"/>
      <c r="JT337" s="149"/>
      <c r="JU337" s="149"/>
      <c r="JV337" s="149"/>
      <c r="JW337" s="149"/>
      <c r="JX337" s="149"/>
      <c r="JY337" s="149"/>
      <c r="JZ337" s="149"/>
      <c r="KA337" s="149"/>
      <c r="KB337" s="149"/>
      <c r="KC337" s="149"/>
      <c r="KD337" s="149"/>
      <c r="KE337" s="149"/>
      <c r="KF337" s="149"/>
      <c r="KG337" s="149"/>
      <c r="KH337" s="149"/>
      <c r="KI337" s="149"/>
      <c r="KJ337" s="149"/>
      <c r="KK337" s="149"/>
      <c r="KL337" s="149"/>
      <c r="KM337" s="149"/>
      <c r="KN337" s="149"/>
      <c r="KO337" s="149"/>
      <c r="KP337" s="149"/>
      <c r="KQ337" s="149"/>
      <c r="KR337" s="149"/>
      <c r="KS337" s="149"/>
      <c r="KT337" s="149"/>
      <c r="KU337" s="149"/>
      <c r="KV337" s="149"/>
      <c r="KW337" s="149"/>
      <c r="KX337" s="149"/>
      <c r="KY337" s="149"/>
      <c r="KZ337" s="149"/>
      <c r="LA337" s="149"/>
      <c r="LB337" s="149"/>
      <c r="LC337" s="149"/>
      <c r="LD337" s="149"/>
      <c r="LE337" s="149"/>
      <c r="LF337" s="149"/>
      <c r="LG337" s="149"/>
      <c r="LH337" s="149"/>
      <c r="LI337" s="149"/>
      <c r="LJ337" s="149"/>
      <c r="LK337" s="149"/>
      <c r="LL337" s="149"/>
      <c r="LM337" s="149"/>
      <c r="LN337" s="149"/>
      <c r="LO337" s="149"/>
      <c r="LP337" s="149"/>
      <c r="LQ337" s="149"/>
      <c r="LR337" s="149"/>
      <c r="LS337" s="149"/>
      <c r="LT337" s="149"/>
      <c r="LU337" s="149"/>
      <c r="LV337" s="149"/>
      <c r="LW337" s="149"/>
      <c r="LX337" s="149"/>
      <c r="LY337" s="149"/>
      <c r="LZ337" s="149"/>
      <c r="MA337" s="149"/>
      <c r="MB337" s="149"/>
      <c r="MC337" s="149"/>
      <c r="MD337" s="149"/>
      <c r="ME337" s="149"/>
      <c r="MF337" s="149"/>
      <c r="MG337" s="149"/>
      <c r="MH337" s="149"/>
      <c r="MI337" s="149"/>
      <c r="MJ337" s="149"/>
      <c r="MK337" s="149"/>
      <c r="ML337" s="149"/>
      <c r="MM337" s="149"/>
      <c r="MN337" s="149"/>
      <c r="MO337" s="149"/>
      <c r="MP337" s="149"/>
      <c r="MQ337" s="149"/>
      <c r="MR337" s="149"/>
      <c r="MS337" s="149"/>
      <c r="MT337" s="149"/>
      <c r="MU337" s="149"/>
      <c r="MV337" s="149"/>
      <c r="MW337" s="149"/>
      <c r="MX337" s="149"/>
      <c r="MY337" s="149"/>
      <c r="MZ337" s="149"/>
      <c r="NA337" s="149"/>
      <c r="NB337" s="149"/>
      <c r="NC337" s="149"/>
      <c r="ND337" s="149"/>
      <c r="NE337" s="149"/>
      <c r="NF337" s="149"/>
      <c r="NG337" s="149"/>
      <c r="NH337" s="149"/>
      <c r="NI337" s="149"/>
      <c r="NJ337" s="149"/>
      <c r="NK337" s="149"/>
      <c r="NL337" s="149"/>
      <c r="NM337" s="149"/>
      <c r="NN337" s="149"/>
      <c r="NO337" s="149"/>
      <c r="NP337" s="149"/>
      <c r="NQ337" s="149"/>
      <c r="NR337" s="149"/>
      <c r="NS337" s="149"/>
      <c r="NT337" s="149"/>
      <c r="NU337" s="149"/>
      <c r="NV337" s="149"/>
      <c r="NW337" s="149"/>
      <c r="NX337" s="149"/>
      <c r="NY337" s="149"/>
      <c r="NZ337" s="149"/>
      <c r="OA337" s="149"/>
      <c r="OB337" s="149"/>
      <c r="OC337" s="149"/>
      <c r="OD337" s="149"/>
      <c r="OE337" s="149"/>
      <c r="OF337" s="149"/>
      <c r="OG337" s="149"/>
      <c r="OH337" s="149"/>
      <c r="OI337" s="149"/>
      <c r="OJ337" s="149"/>
      <c r="OK337" s="149"/>
      <c r="OL337" s="149"/>
      <c r="OM337" s="149"/>
      <c r="ON337" s="149"/>
      <c r="OO337" s="149"/>
      <c r="OP337" s="149"/>
      <c r="OQ337" s="149"/>
      <c r="OR337" s="149"/>
      <c r="OS337" s="149"/>
      <c r="OT337" s="149"/>
      <c r="OU337" s="149"/>
      <c r="OV337" s="149"/>
      <c r="OW337" s="149"/>
      <c r="OX337" s="149"/>
      <c r="OY337" s="149"/>
      <c r="OZ337" s="149"/>
      <c r="PA337" s="149"/>
      <c r="PB337" s="149"/>
      <c r="PC337" s="149"/>
      <c r="PD337" s="149"/>
      <c r="PE337" s="149"/>
      <c r="PF337" s="149"/>
      <c r="PG337" s="149"/>
      <c r="PH337" s="149"/>
      <c r="PI337" s="149"/>
      <c r="PJ337" s="149"/>
      <c r="PK337" s="149"/>
      <c r="PL337" s="149"/>
      <c r="PM337" s="149"/>
      <c r="PN337" s="149"/>
      <c r="PO337" s="149"/>
      <c r="PP337" s="149"/>
      <c r="PQ337" s="149"/>
      <c r="PR337" s="149"/>
      <c r="PS337" s="149"/>
      <c r="PT337" s="149"/>
      <c r="PU337" s="149"/>
      <c r="PV337" s="149"/>
      <c r="PW337" s="149"/>
      <c r="PX337" s="149"/>
      <c r="PY337" s="149"/>
      <c r="PZ337" s="149"/>
      <c r="QA337" s="149"/>
      <c r="QB337" s="149"/>
      <c r="QC337" s="149"/>
      <c r="QD337" s="149"/>
      <c r="QE337" s="149"/>
      <c r="QF337" s="149"/>
      <c r="QG337" s="149"/>
      <c r="QH337" s="149"/>
      <c r="QI337" s="149"/>
      <c r="QJ337" s="149"/>
      <c r="QK337" s="149"/>
      <c r="QL337" s="149"/>
      <c r="QM337" s="149"/>
      <c r="QN337" s="149"/>
      <c r="QO337" s="149"/>
      <c r="QP337" s="149"/>
      <c r="QQ337" s="149"/>
      <c r="QR337" s="149"/>
      <c r="QS337" s="149"/>
      <c r="QT337" s="149"/>
      <c r="QU337" s="149"/>
      <c r="QV337" s="149"/>
      <c r="QW337" s="149"/>
      <c r="QX337" s="149"/>
      <c r="QY337" s="149"/>
      <c r="QZ337" s="149"/>
      <c r="RA337" s="149"/>
      <c r="RB337" s="149"/>
      <c r="RC337" s="149"/>
      <c r="RD337" s="149"/>
      <c r="RE337" s="149"/>
      <c r="RF337" s="149"/>
      <c r="RG337" s="149"/>
      <c r="RH337" s="149"/>
      <c r="RI337" s="149"/>
      <c r="RJ337" s="149"/>
      <c r="RK337" s="149"/>
      <c r="RL337" s="149"/>
      <c r="RM337" s="149"/>
      <c r="RN337" s="149"/>
      <c r="RO337" s="149"/>
      <c r="RP337" s="149"/>
      <c r="RQ337" s="149"/>
      <c r="RR337" s="149"/>
      <c r="RS337" s="149"/>
      <c r="RT337" s="149"/>
      <c r="RU337" s="149"/>
      <c r="RV337" s="149"/>
      <c r="RW337" s="149"/>
      <c r="RX337" s="149"/>
      <c r="RY337" s="149"/>
      <c r="RZ337" s="149"/>
      <c r="SA337" s="149"/>
      <c r="SB337" s="149"/>
      <c r="SC337" s="149"/>
      <c r="SD337" s="149"/>
      <c r="SE337" s="149"/>
      <c r="SF337" s="149"/>
      <c r="SG337" s="149"/>
      <c r="SH337" s="149"/>
      <c r="SI337" s="149"/>
      <c r="SJ337" s="149"/>
      <c r="SK337" s="149"/>
      <c r="SL337" s="149"/>
      <c r="SM337" s="149"/>
      <c r="SN337" s="149"/>
      <c r="SO337" s="149"/>
      <c r="SP337" s="149"/>
      <c r="SQ337" s="149"/>
      <c r="SR337" s="149"/>
      <c r="SS337" s="149"/>
      <c r="ST337" s="149"/>
      <c r="SU337" s="149"/>
      <c r="SV337" s="149"/>
      <c r="SW337" s="149"/>
      <c r="SX337" s="149"/>
      <c r="SY337" s="149"/>
      <c r="SZ337" s="149"/>
      <c r="TA337" s="149"/>
      <c r="TB337" s="149"/>
      <c r="TC337" s="149"/>
      <c r="TD337" s="149"/>
      <c r="TE337" s="149"/>
      <c r="TF337" s="149"/>
      <c r="TG337" s="149"/>
      <c r="TH337" s="149"/>
      <c r="TI337" s="149"/>
      <c r="TJ337" s="149"/>
      <c r="TK337" s="149"/>
      <c r="TL337" s="149"/>
      <c r="TM337" s="149"/>
      <c r="TN337" s="149"/>
      <c r="TO337" s="149"/>
      <c r="TP337" s="149"/>
      <c r="TQ337" s="149"/>
      <c r="TR337" s="149"/>
      <c r="TS337" s="149"/>
      <c r="TT337" s="149"/>
      <c r="TU337" s="149"/>
      <c r="TV337" s="149"/>
      <c r="TW337" s="149"/>
      <c r="TX337" s="149"/>
      <c r="TY337" s="149"/>
      <c r="TZ337" s="149"/>
      <c r="UA337" s="149"/>
      <c r="UB337" s="149"/>
      <c r="UC337" s="149"/>
      <c r="UD337" s="149"/>
      <c r="UE337" s="149"/>
      <c r="UF337" s="149"/>
      <c r="UG337" s="149"/>
      <c r="UH337" s="149"/>
      <c r="UI337" s="149"/>
      <c r="UJ337" s="149"/>
      <c r="UK337" s="149"/>
      <c r="UL337" s="149"/>
      <c r="UM337" s="149"/>
      <c r="UN337" s="149"/>
      <c r="UO337" s="149"/>
      <c r="UP337" s="149"/>
      <c r="UQ337" s="149"/>
      <c r="UR337" s="149"/>
      <c r="US337" s="149"/>
      <c r="UT337" s="149"/>
      <c r="UU337" s="149"/>
      <c r="UV337" s="149"/>
      <c r="UW337" s="149"/>
      <c r="UX337" s="149"/>
      <c r="UY337" s="149"/>
      <c r="UZ337" s="149"/>
      <c r="VA337" s="149"/>
      <c r="VB337" s="149"/>
      <c r="VC337" s="149"/>
      <c r="VD337" s="149"/>
      <c r="VE337" s="149"/>
      <c r="VF337" s="149"/>
      <c r="VG337" s="149"/>
      <c r="VH337" s="149"/>
      <c r="VI337" s="149"/>
      <c r="VJ337" s="149"/>
      <c r="VK337" s="149"/>
      <c r="VL337" s="149"/>
      <c r="VM337" s="149"/>
      <c r="VN337" s="149"/>
      <c r="VO337" s="149"/>
      <c r="VP337" s="149"/>
      <c r="VQ337" s="149"/>
      <c r="VR337" s="149"/>
      <c r="VS337" s="149"/>
      <c r="VT337" s="149"/>
      <c r="VU337" s="149"/>
      <c r="VV337" s="149"/>
      <c r="VW337" s="149"/>
      <c r="VX337" s="149"/>
      <c r="VY337" s="149"/>
      <c r="VZ337" s="149"/>
      <c r="WA337" s="149"/>
      <c r="WB337" s="149"/>
      <c r="WC337" s="149"/>
      <c r="WD337" s="149"/>
      <c r="WE337" s="149"/>
      <c r="WF337" s="149"/>
      <c r="WG337" s="149"/>
      <c r="WH337" s="149"/>
      <c r="WI337" s="149"/>
      <c r="WJ337" s="149"/>
      <c r="WK337" s="149"/>
      <c r="WL337" s="149"/>
      <c r="WM337" s="149"/>
      <c r="WN337" s="149"/>
      <c r="WO337" s="149"/>
      <c r="WP337" s="149"/>
      <c r="WQ337" s="149"/>
      <c r="WR337" s="149"/>
      <c r="WS337" s="149"/>
      <c r="WT337" s="149"/>
      <c r="WU337" s="149"/>
      <c r="WV337" s="149"/>
      <c r="WW337" s="149"/>
      <c r="WX337" s="149"/>
      <c r="WY337" s="149"/>
      <c r="WZ337" s="149"/>
      <c r="XA337" s="149"/>
      <c r="XB337" s="149"/>
      <c r="XC337" s="149"/>
      <c r="XD337" s="149"/>
      <c r="XE337" s="149"/>
      <c r="XF337" s="149"/>
      <c r="XG337" s="149"/>
      <c r="XH337" s="149"/>
      <c r="XI337" s="149"/>
      <c r="XJ337" s="149"/>
      <c r="XK337" s="149"/>
      <c r="XL337" s="149"/>
      <c r="XM337" s="149"/>
      <c r="XN337" s="149"/>
      <c r="XO337" s="149"/>
      <c r="XP337" s="149"/>
      <c r="XQ337" s="149"/>
      <c r="XR337" s="149"/>
      <c r="XS337" s="149"/>
      <c r="XT337" s="149"/>
      <c r="XU337" s="149"/>
      <c r="XV337" s="149"/>
      <c r="XW337" s="149"/>
      <c r="XX337" s="149"/>
      <c r="XY337" s="149"/>
      <c r="XZ337" s="149"/>
      <c r="YA337" s="149"/>
      <c r="YB337" s="149"/>
      <c r="YC337" s="149"/>
      <c r="YD337" s="149"/>
      <c r="YE337" s="149"/>
      <c r="YF337" s="149"/>
      <c r="YG337" s="149"/>
      <c r="YH337" s="149"/>
      <c r="YI337" s="149"/>
      <c r="YJ337" s="149"/>
      <c r="YK337" s="149"/>
      <c r="YL337" s="149"/>
      <c r="YM337" s="149"/>
      <c r="YN337" s="149"/>
      <c r="YO337" s="149"/>
      <c r="YP337" s="149"/>
      <c r="YQ337" s="149"/>
      <c r="YR337" s="149"/>
      <c r="YS337" s="149"/>
      <c r="YT337" s="149"/>
      <c r="YU337" s="149"/>
      <c r="YV337" s="149"/>
      <c r="YW337" s="149"/>
      <c r="YX337" s="149"/>
      <c r="YY337" s="149"/>
      <c r="YZ337" s="149"/>
      <c r="ZA337" s="149"/>
      <c r="ZB337" s="149"/>
      <c r="ZC337" s="149"/>
      <c r="ZD337" s="149"/>
      <c r="ZE337" s="149"/>
      <c r="ZF337" s="149"/>
      <c r="ZG337" s="149"/>
      <c r="ZH337" s="149"/>
      <c r="ZI337" s="149"/>
      <c r="ZJ337" s="149"/>
      <c r="ZK337" s="149"/>
      <c r="ZL337" s="149"/>
      <c r="ZM337" s="149"/>
      <c r="ZN337" s="149"/>
      <c r="ZO337" s="149"/>
      <c r="ZP337" s="149"/>
      <c r="ZQ337" s="149"/>
      <c r="ZR337" s="149"/>
      <c r="ZS337" s="149"/>
      <c r="ZT337" s="149"/>
      <c r="ZU337" s="149"/>
      <c r="ZV337" s="149"/>
      <c r="ZW337" s="149"/>
      <c r="ZX337" s="149"/>
      <c r="ZY337" s="149"/>
      <c r="ZZ337" s="149"/>
      <c r="AAA337" s="149"/>
      <c r="AAB337" s="149"/>
      <c r="AAC337" s="149"/>
      <c r="AAD337" s="149"/>
      <c r="AAE337" s="149"/>
      <c r="AAF337" s="149"/>
      <c r="AAG337" s="149"/>
      <c r="AAH337" s="149"/>
      <c r="AAI337" s="149"/>
      <c r="AAJ337" s="149"/>
      <c r="AAK337" s="149"/>
      <c r="AAL337" s="149"/>
      <c r="AAM337" s="149"/>
      <c r="AAN337" s="149"/>
      <c r="AAO337" s="149"/>
      <c r="AAP337" s="149"/>
      <c r="AAQ337" s="149"/>
      <c r="AAR337" s="149"/>
      <c r="AAS337" s="149"/>
      <c r="AAT337" s="149"/>
      <c r="AAU337" s="149"/>
      <c r="AAV337" s="149"/>
      <c r="AAW337" s="149"/>
      <c r="AAX337" s="149"/>
      <c r="AAY337" s="149"/>
      <c r="AAZ337" s="149"/>
      <c r="ABA337" s="149"/>
      <c r="ABB337" s="149"/>
      <c r="ABC337" s="149"/>
      <c r="ABD337" s="149"/>
      <c r="ABE337" s="149"/>
      <c r="ABF337" s="149"/>
      <c r="ABG337" s="149"/>
      <c r="ABH337" s="149"/>
      <c r="ABI337" s="149"/>
      <c r="ABJ337" s="149"/>
      <c r="ABK337" s="149"/>
      <c r="ABL337" s="149"/>
      <c r="ABM337" s="149"/>
      <c r="ABN337" s="149"/>
      <c r="ABO337" s="149"/>
      <c r="ABP337" s="149"/>
      <c r="ABQ337" s="149"/>
      <c r="ABR337" s="149"/>
      <c r="ABS337" s="149"/>
      <c r="ABT337" s="149"/>
      <c r="ABU337" s="149"/>
      <c r="ABV337" s="149"/>
      <c r="ABW337" s="149"/>
      <c r="ABX337" s="149"/>
      <c r="ABY337" s="149"/>
      <c r="ABZ337" s="149"/>
      <c r="ACA337" s="149"/>
      <c r="ACB337" s="149"/>
      <c r="ACC337" s="149"/>
      <c r="ACD337" s="149"/>
      <c r="ACE337" s="149"/>
      <c r="ACF337" s="149"/>
      <c r="ACG337" s="149"/>
      <c r="ACH337" s="149"/>
      <c r="ACI337" s="149"/>
      <c r="ACJ337" s="149"/>
      <c r="ACK337" s="149"/>
      <c r="ACL337" s="149"/>
      <c r="ACM337" s="149"/>
      <c r="ACN337" s="149"/>
      <c r="ACO337" s="149"/>
      <c r="ACP337" s="149"/>
      <c r="ACQ337" s="149"/>
      <c r="ACR337" s="149"/>
      <c r="ACS337" s="149"/>
      <c r="ACT337" s="149"/>
      <c r="ACU337" s="149"/>
      <c r="ACV337" s="149"/>
      <c r="ACW337" s="149"/>
      <c r="ACX337" s="149"/>
      <c r="ACY337" s="149"/>
      <c r="ACZ337" s="149"/>
      <c r="ADA337" s="149"/>
      <c r="ADB337" s="150"/>
      <c r="ADC337" s="150"/>
      <c r="ADD337" s="150"/>
      <c r="ADE337" s="150"/>
      <c r="ADF337" s="150"/>
    </row>
    <row r="338" spans="1:786" s="10" customFormat="1" ht="15.6" x14ac:dyDescent="0.3">
      <c r="A338" s="63">
        <v>2</v>
      </c>
      <c r="B338" s="69" t="s">
        <v>920</v>
      </c>
      <c r="C338" s="46" t="s">
        <v>921</v>
      </c>
      <c r="D338" s="47"/>
      <c r="E338" s="47"/>
      <c r="F338" s="47">
        <v>31</v>
      </c>
      <c r="G338" s="104">
        <v>910000</v>
      </c>
      <c r="H338" s="47">
        <v>1</v>
      </c>
      <c r="I338" s="47" t="s">
        <v>45</v>
      </c>
      <c r="J338" s="47" t="s">
        <v>260</v>
      </c>
      <c r="K338" s="120"/>
      <c r="L338" s="50">
        <v>1963</v>
      </c>
      <c r="M338" s="117">
        <v>1963</v>
      </c>
      <c r="N338" s="52">
        <v>667000</v>
      </c>
      <c r="O338" s="53">
        <v>0.1</v>
      </c>
      <c r="P338" s="53"/>
      <c r="Q338" s="54" t="s">
        <v>355</v>
      </c>
      <c r="R338" s="55" t="s">
        <v>922</v>
      </c>
      <c r="S338" s="56"/>
      <c r="T338" s="57" t="str">
        <f t="shared" si="68"/>
        <v>Carbide</v>
      </c>
      <c r="U338" s="56"/>
      <c r="V338" s="56"/>
      <c r="W338" s="56"/>
      <c r="X338" s="56"/>
      <c r="Y338" s="56"/>
      <c r="Z338" s="56"/>
      <c r="AA338" s="56"/>
      <c r="AC338" s="58"/>
      <c r="AD338" s="58"/>
      <c r="AE338" s="58"/>
      <c r="AF338" s="58"/>
      <c r="AG338" s="59"/>
      <c r="AH338" s="59"/>
      <c r="AI338" s="59"/>
      <c r="AJ338" s="59"/>
    </row>
    <row r="339" spans="1:786" s="10" customFormat="1" ht="15.6" x14ac:dyDescent="0.3">
      <c r="A339" s="82">
        <v>1</v>
      </c>
      <c r="B339" s="69" t="s">
        <v>923</v>
      </c>
      <c r="C339" s="46" t="s">
        <v>132</v>
      </c>
      <c r="D339" s="47" t="s">
        <v>117</v>
      </c>
      <c r="E339" s="47"/>
      <c r="F339" s="47">
        <v>19</v>
      </c>
      <c r="G339" s="104">
        <v>5420000</v>
      </c>
      <c r="H339" s="47">
        <v>1</v>
      </c>
      <c r="I339" s="47" t="s">
        <v>45</v>
      </c>
      <c r="J339" s="47" t="s">
        <v>149</v>
      </c>
      <c r="K339" s="120" t="s">
        <v>42</v>
      </c>
      <c r="L339" s="50">
        <v>1962</v>
      </c>
      <c r="M339" s="122">
        <v>22915</v>
      </c>
      <c r="N339" s="52">
        <v>3300000</v>
      </c>
      <c r="O339" s="53">
        <v>4.5</v>
      </c>
      <c r="P339" s="53">
        <v>171</v>
      </c>
      <c r="Q339" s="54" t="s">
        <v>620</v>
      </c>
      <c r="R339" s="55"/>
      <c r="S339" s="130"/>
      <c r="T339" s="57" t="str">
        <f>C339</f>
        <v>Sn</v>
      </c>
      <c r="U339" s="130"/>
      <c r="V339" s="130"/>
      <c r="W339" s="130"/>
      <c r="X339" s="130"/>
      <c r="Y339" s="130"/>
      <c r="Z339" s="130"/>
      <c r="AA339" s="130"/>
      <c r="AB339" s="131"/>
      <c r="AC339" s="58">
        <f>N339/1896653</f>
        <v>1.7399070889614494</v>
      </c>
      <c r="AD339" s="58">
        <f>O339/39</f>
        <v>0.11538461538461539</v>
      </c>
      <c r="AE339" s="58">
        <f>P339/14</f>
        <v>12.214285714285714</v>
      </c>
      <c r="AF339" s="58">
        <f>SUM(AC339:AE339)</f>
        <v>14.069577418631779</v>
      </c>
      <c r="AG339" s="59"/>
      <c r="AH339" s="59">
        <f t="shared" ref="AH339:AH349" si="74">IF(A339=1,AF339,0)</f>
        <v>14.069577418631779</v>
      </c>
      <c r="AI339" s="59">
        <f t="shared" ref="AI339:AI349" si="75">IF(A339=2,AF339,0)</f>
        <v>0</v>
      </c>
      <c r="AJ339" s="59">
        <f t="shared" ref="AJ339:AJ349" si="76">IF(A339=3,AF339,0)</f>
        <v>0</v>
      </c>
      <c r="AK339" s="132"/>
      <c r="AL339" s="132"/>
      <c r="AM339" s="132"/>
      <c r="AN339" s="132"/>
      <c r="AO339" s="132"/>
      <c r="AP339" s="132"/>
      <c r="AQ339" s="132"/>
      <c r="AR339" s="132"/>
      <c r="AS339" s="132"/>
      <c r="AT339" s="132"/>
      <c r="AU339" s="132"/>
      <c r="AV339" s="132"/>
      <c r="AW339" s="132"/>
      <c r="AX339" s="132"/>
      <c r="AY339" s="132"/>
      <c r="AZ339" s="132"/>
      <c r="BA339" s="132"/>
      <c r="BB339" s="132"/>
      <c r="BC339" s="132"/>
      <c r="BD339" s="132"/>
      <c r="BE339" s="132"/>
      <c r="BF339" s="132"/>
      <c r="BG339" s="132"/>
      <c r="BH339" s="132"/>
      <c r="BI339" s="132"/>
      <c r="BJ339" s="132"/>
      <c r="BK339" s="132"/>
      <c r="BL339" s="132"/>
      <c r="BM339" s="132"/>
      <c r="BN339" s="132"/>
      <c r="BO339" s="132"/>
      <c r="BP339" s="132"/>
      <c r="BQ339" s="132"/>
      <c r="BR339" s="132"/>
      <c r="BS339" s="132"/>
      <c r="BT339" s="132"/>
      <c r="BU339" s="132"/>
      <c r="BV339" s="132"/>
      <c r="BW339" s="132"/>
      <c r="BX339" s="132"/>
      <c r="BY339" s="132"/>
      <c r="BZ339" s="132"/>
      <c r="CA339" s="132"/>
      <c r="CB339" s="132"/>
      <c r="CC339" s="132"/>
      <c r="CD339" s="132"/>
      <c r="CE339" s="132"/>
      <c r="CF339" s="132"/>
      <c r="CG339" s="132"/>
      <c r="CH339" s="132"/>
      <c r="CI339" s="132"/>
      <c r="CJ339" s="132"/>
      <c r="CK339" s="132"/>
      <c r="CL339" s="132"/>
      <c r="CM339" s="132"/>
      <c r="CN339" s="132"/>
      <c r="CO339" s="132"/>
      <c r="CP339" s="132"/>
      <c r="CQ339" s="132"/>
      <c r="CR339" s="132"/>
      <c r="CS339" s="132"/>
      <c r="CT339" s="132"/>
      <c r="CU339" s="132"/>
      <c r="CV339" s="132"/>
      <c r="CW339" s="132"/>
      <c r="CX339" s="132"/>
      <c r="CY339" s="132"/>
      <c r="CZ339" s="132"/>
      <c r="DA339" s="132"/>
      <c r="DB339" s="132"/>
      <c r="DC339" s="132"/>
      <c r="DD339" s="132"/>
      <c r="DE339" s="132"/>
      <c r="DF339" s="132"/>
      <c r="DG339" s="132"/>
      <c r="DH339" s="132"/>
      <c r="DI339" s="132"/>
      <c r="DJ339" s="132"/>
      <c r="DK339" s="132"/>
      <c r="DL339" s="132"/>
      <c r="DM339" s="132"/>
      <c r="DN339" s="132"/>
      <c r="DO339" s="132"/>
      <c r="DP339" s="132"/>
      <c r="DQ339" s="132"/>
      <c r="DR339" s="132"/>
      <c r="DS339" s="132"/>
      <c r="DT339" s="132"/>
      <c r="DU339" s="132"/>
      <c r="DV339" s="132"/>
      <c r="DW339" s="132"/>
      <c r="DX339" s="132"/>
      <c r="DY339" s="132"/>
      <c r="DZ339" s="132"/>
      <c r="EA339" s="132"/>
      <c r="EB339" s="132"/>
      <c r="EC339" s="132"/>
      <c r="ED339" s="132"/>
      <c r="EE339" s="132"/>
      <c r="EF339" s="132"/>
      <c r="EG339" s="132"/>
      <c r="EH339" s="132"/>
      <c r="EI339" s="132"/>
      <c r="EJ339" s="132"/>
      <c r="EK339" s="132"/>
      <c r="EL339" s="132"/>
      <c r="EM339" s="132"/>
      <c r="EN339" s="132"/>
      <c r="EO339" s="132"/>
      <c r="EP339" s="132"/>
      <c r="EQ339" s="132"/>
      <c r="ER339" s="132"/>
      <c r="ES339" s="132"/>
      <c r="ET339" s="132"/>
      <c r="EU339" s="132"/>
      <c r="EV339" s="132"/>
      <c r="EW339" s="132"/>
      <c r="EX339" s="132"/>
      <c r="EY339" s="132"/>
      <c r="EZ339" s="132"/>
      <c r="FA339" s="132"/>
      <c r="FB339" s="132"/>
      <c r="FC339" s="132"/>
      <c r="FD339" s="132"/>
      <c r="FE339" s="132"/>
      <c r="FF339" s="132"/>
      <c r="FG339" s="132"/>
      <c r="FH339" s="132"/>
      <c r="FI339" s="132"/>
      <c r="FJ339" s="132"/>
      <c r="FK339" s="132"/>
      <c r="FL339" s="132"/>
      <c r="FM339" s="132"/>
      <c r="FN339" s="132"/>
      <c r="FO339" s="132"/>
      <c r="FP339" s="132"/>
      <c r="FQ339" s="132"/>
      <c r="FR339" s="132"/>
      <c r="FS339" s="132"/>
      <c r="FT339" s="132"/>
      <c r="FU339" s="132"/>
      <c r="FV339" s="132"/>
      <c r="FW339" s="132"/>
      <c r="FX339" s="132"/>
      <c r="FY339" s="132"/>
      <c r="FZ339" s="132"/>
      <c r="GA339" s="132"/>
      <c r="GB339" s="132"/>
      <c r="GC339" s="132"/>
      <c r="GD339" s="132"/>
      <c r="GE339" s="132"/>
      <c r="GF339" s="132"/>
      <c r="GG339" s="132"/>
      <c r="GH339" s="132"/>
      <c r="GI339" s="132"/>
      <c r="GJ339" s="132"/>
      <c r="GK339" s="132"/>
      <c r="GL339" s="132"/>
      <c r="GM339" s="132"/>
      <c r="GN339" s="132"/>
      <c r="GO339" s="132"/>
      <c r="GP339" s="132"/>
      <c r="GQ339" s="132"/>
      <c r="GR339" s="132"/>
      <c r="GS339" s="132"/>
      <c r="GT339" s="132"/>
      <c r="GU339" s="132"/>
      <c r="GV339" s="132"/>
      <c r="GW339" s="132"/>
      <c r="GX339" s="132"/>
      <c r="GY339" s="132"/>
      <c r="GZ339" s="132"/>
      <c r="HA339" s="132"/>
      <c r="HB339" s="132"/>
      <c r="HC339" s="132"/>
      <c r="HD339" s="132"/>
      <c r="HE339" s="132"/>
      <c r="HF339" s="132"/>
      <c r="HG339" s="132"/>
      <c r="HH339" s="132"/>
      <c r="HI339" s="132"/>
      <c r="HJ339" s="132"/>
      <c r="HK339" s="132"/>
      <c r="HL339" s="132"/>
      <c r="HM339" s="132"/>
      <c r="HN339" s="132"/>
      <c r="HO339" s="132"/>
      <c r="HP339" s="132"/>
      <c r="HQ339" s="132"/>
      <c r="HR339" s="132"/>
      <c r="HS339" s="132"/>
      <c r="HT339" s="132"/>
      <c r="HU339" s="132"/>
      <c r="HV339" s="132"/>
      <c r="HW339" s="132"/>
      <c r="HX339" s="132"/>
      <c r="HY339" s="132"/>
      <c r="HZ339" s="132"/>
      <c r="IA339" s="132"/>
      <c r="IB339" s="132"/>
      <c r="IC339" s="132"/>
      <c r="ID339" s="132"/>
      <c r="IE339" s="132"/>
      <c r="IF339" s="132"/>
      <c r="IG339" s="132"/>
      <c r="IH339" s="132"/>
      <c r="II339" s="132"/>
      <c r="IJ339" s="132"/>
      <c r="IK339" s="132"/>
      <c r="IL339" s="132"/>
      <c r="IM339" s="132"/>
      <c r="IN339" s="132"/>
      <c r="IO339" s="132"/>
      <c r="IP339" s="132"/>
      <c r="IQ339" s="132"/>
      <c r="IR339" s="132"/>
      <c r="IS339" s="132"/>
      <c r="IT339" s="132"/>
      <c r="IU339" s="132"/>
      <c r="IV339" s="132"/>
      <c r="IW339" s="132"/>
      <c r="IX339" s="132"/>
      <c r="IY339" s="132"/>
      <c r="IZ339" s="132"/>
      <c r="JA339" s="132"/>
      <c r="JB339" s="132"/>
      <c r="JC339" s="132"/>
      <c r="JD339" s="132"/>
      <c r="JE339" s="132"/>
      <c r="JF339" s="132"/>
      <c r="JG339" s="132"/>
      <c r="JH339" s="132"/>
      <c r="JI339" s="132"/>
      <c r="JJ339" s="132"/>
      <c r="JK339" s="132"/>
      <c r="JL339" s="132"/>
      <c r="JM339" s="132"/>
      <c r="JN339" s="132"/>
      <c r="JO339" s="132"/>
      <c r="JP339" s="132"/>
      <c r="JQ339" s="132"/>
      <c r="JR339" s="132"/>
      <c r="JS339" s="132"/>
      <c r="JT339" s="132"/>
      <c r="JU339" s="132"/>
      <c r="JV339" s="132"/>
      <c r="JW339" s="132"/>
      <c r="JX339" s="132"/>
      <c r="JY339" s="132"/>
      <c r="JZ339" s="132"/>
      <c r="KA339" s="132"/>
      <c r="KB339" s="132"/>
      <c r="KC339" s="132"/>
      <c r="KD339" s="132"/>
      <c r="KE339" s="132"/>
      <c r="KF339" s="132"/>
      <c r="KG339" s="132"/>
      <c r="KH339" s="132"/>
      <c r="KI339" s="132"/>
      <c r="KJ339" s="132"/>
      <c r="KK339" s="132"/>
      <c r="KL339" s="132"/>
      <c r="KM339" s="132"/>
      <c r="KN339" s="132"/>
      <c r="KO339" s="132"/>
      <c r="KP339" s="132"/>
      <c r="KQ339" s="132"/>
      <c r="KR339" s="132"/>
      <c r="KS339" s="132"/>
      <c r="KT339" s="132"/>
      <c r="KU339" s="132"/>
      <c r="KV339" s="132"/>
      <c r="KW339" s="132"/>
      <c r="KX339" s="132"/>
      <c r="KY339" s="132"/>
      <c r="KZ339" s="132"/>
      <c r="LA339" s="132"/>
      <c r="LB339" s="132"/>
      <c r="LC339" s="132"/>
      <c r="LD339" s="132"/>
      <c r="LE339" s="132"/>
      <c r="LF339" s="132"/>
      <c r="LG339" s="132"/>
      <c r="LH339" s="132"/>
      <c r="LI339" s="132"/>
      <c r="LJ339" s="132"/>
      <c r="LK339" s="132"/>
      <c r="LL339" s="132"/>
      <c r="LM339" s="132"/>
      <c r="LN339" s="132"/>
      <c r="LO339" s="132"/>
      <c r="LP339" s="132"/>
      <c r="LQ339" s="132"/>
      <c r="LR339" s="132"/>
      <c r="LS339" s="132"/>
      <c r="LT339" s="132"/>
      <c r="LU339" s="132"/>
      <c r="LV339" s="132"/>
      <c r="LW339" s="132"/>
      <c r="LX339" s="132"/>
      <c r="LY339" s="132"/>
      <c r="LZ339" s="132"/>
      <c r="MA339" s="132"/>
      <c r="MB339" s="132"/>
      <c r="MC339" s="132"/>
      <c r="MD339" s="132"/>
      <c r="ME339" s="132"/>
      <c r="MF339" s="132"/>
      <c r="MG339" s="132"/>
      <c r="MH339" s="132"/>
      <c r="MI339" s="132"/>
      <c r="MJ339" s="132"/>
      <c r="MK339" s="132"/>
      <c r="ML339" s="132"/>
      <c r="MM339" s="132"/>
      <c r="MN339" s="132"/>
      <c r="MO339" s="132"/>
      <c r="MP339" s="132"/>
      <c r="MQ339" s="132"/>
      <c r="MR339" s="132"/>
      <c r="MS339" s="132"/>
      <c r="MT339" s="132"/>
      <c r="MU339" s="132"/>
      <c r="MV339" s="132"/>
      <c r="MW339" s="132"/>
      <c r="MX339" s="132"/>
      <c r="MY339" s="132"/>
      <c r="MZ339" s="132"/>
      <c r="NA339" s="132"/>
      <c r="NB339" s="132"/>
      <c r="NC339" s="132"/>
      <c r="ND339" s="132"/>
      <c r="NE339" s="132"/>
      <c r="NF339" s="132"/>
      <c r="NG339" s="132"/>
      <c r="NH339" s="132"/>
      <c r="NI339" s="132"/>
      <c r="NJ339" s="132"/>
      <c r="NK339" s="132"/>
      <c r="NL339" s="132"/>
      <c r="NM339" s="132"/>
      <c r="NN339" s="132"/>
      <c r="NO339" s="132"/>
      <c r="NP339" s="132"/>
      <c r="NQ339" s="132"/>
      <c r="NR339" s="132"/>
      <c r="NS339" s="132"/>
      <c r="NT339" s="132"/>
      <c r="NU339" s="132"/>
      <c r="NV339" s="132"/>
      <c r="NW339" s="132"/>
      <c r="NX339" s="132"/>
      <c r="NY339" s="132"/>
      <c r="NZ339" s="132"/>
      <c r="OA339" s="132"/>
      <c r="OB339" s="132"/>
      <c r="OC339" s="132"/>
      <c r="OD339" s="132"/>
      <c r="OE339" s="132"/>
      <c r="OF339" s="132"/>
      <c r="OG339" s="132"/>
      <c r="OH339" s="132"/>
      <c r="OI339" s="132"/>
      <c r="OJ339" s="132"/>
      <c r="OK339" s="132"/>
      <c r="OL339" s="132"/>
      <c r="OM339" s="132"/>
      <c r="ON339" s="132"/>
      <c r="OO339" s="132"/>
      <c r="OP339" s="132"/>
      <c r="OQ339" s="132"/>
      <c r="OR339" s="132"/>
      <c r="OS339" s="132"/>
      <c r="OT339" s="132"/>
      <c r="OU339" s="132"/>
      <c r="OV339" s="132"/>
      <c r="OW339" s="132"/>
      <c r="OX339" s="132"/>
      <c r="OY339" s="132"/>
      <c r="OZ339" s="132"/>
      <c r="PA339" s="132"/>
      <c r="PB339" s="132"/>
      <c r="PC339" s="132"/>
      <c r="PD339" s="132"/>
      <c r="PE339" s="132"/>
      <c r="PF339" s="132"/>
      <c r="PG339" s="132"/>
      <c r="PH339" s="132"/>
      <c r="PI339" s="132"/>
      <c r="PJ339" s="132"/>
      <c r="PK339" s="132"/>
      <c r="PL339" s="132"/>
      <c r="PM339" s="132"/>
      <c r="PN339" s="132"/>
      <c r="PO339" s="132"/>
      <c r="PP339" s="132"/>
      <c r="PQ339" s="132"/>
      <c r="PR339" s="132"/>
      <c r="PS339" s="132"/>
      <c r="PT339" s="132"/>
      <c r="PU339" s="132"/>
      <c r="PV339" s="132"/>
      <c r="PW339" s="132"/>
      <c r="PX339" s="132"/>
      <c r="PY339" s="132"/>
      <c r="PZ339" s="132"/>
      <c r="QA339" s="132"/>
      <c r="QB339" s="132"/>
      <c r="QC339" s="132"/>
      <c r="QD339" s="132"/>
      <c r="QE339" s="132"/>
      <c r="QF339" s="132"/>
      <c r="QG339" s="132"/>
      <c r="QH339" s="132"/>
      <c r="QI339" s="132"/>
      <c r="QJ339" s="132"/>
      <c r="QK339" s="132"/>
      <c r="QL339" s="132"/>
      <c r="QM339" s="132"/>
      <c r="QN339" s="132"/>
      <c r="QO339" s="132"/>
      <c r="QP339" s="132"/>
      <c r="QQ339" s="132"/>
      <c r="QR339" s="132"/>
      <c r="QS339" s="132"/>
      <c r="QT339" s="132"/>
      <c r="QU339" s="132"/>
      <c r="QV339" s="132"/>
      <c r="QW339" s="132"/>
      <c r="QX339" s="132"/>
      <c r="QY339" s="132"/>
      <c r="QZ339" s="132"/>
      <c r="RA339" s="132"/>
      <c r="RB339" s="132"/>
      <c r="RC339" s="132"/>
      <c r="RD339" s="132"/>
      <c r="RE339" s="132"/>
      <c r="RF339" s="132"/>
      <c r="RG339" s="132"/>
      <c r="RH339" s="132"/>
      <c r="RI339" s="132"/>
      <c r="RJ339" s="132"/>
      <c r="RK339" s="132"/>
      <c r="RL339" s="132"/>
      <c r="RM339" s="132"/>
      <c r="RN339" s="132"/>
      <c r="RO339" s="132"/>
      <c r="RP339" s="132"/>
      <c r="RQ339" s="132"/>
      <c r="RR339" s="132"/>
      <c r="RS339" s="132"/>
      <c r="RT339" s="132"/>
      <c r="RU339" s="132"/>
      <c r="RV339" s="132"/>
      <c r="RW339" s="132"/>
      <c r="RX339" s="132"/>
      <c r="RY339" s="132"/>
      <c r="RZ339" s="132"/>
      <c r="SA339" s="132"/>
      <c r="SB339" s="132"/>
      <c r="SC339" s="132"/>
      <c r="SD339" s="132"/>
      <c r="SE339" s="132"/>
      <c r="SF339" s="132"/>
      <c r="SG339" s="132"/>
      <c r="SH339" s="132"/>
      <c r="SI339" s="132"/>
      <c r="SJ339" s="132"/>
      <c r="SK339" s="132"/>
      <c r="SL339" s="132"/>
      <c r="SM339" s="132"/>
      <c r="SN339" s="132"/>
      <c r="SO339" s="132"/>
      <c r="SP339" s="132"/>
      <c r="SQ339" s="132"/>
      <c r="SR339" s="132"/>
      <c r="SS339" s="132"/>
      <c r="ST339" s="132"/>
      <c r="SU339" s="132"/>
      <c r="SV339" s="132"/>
      <c r="SW339" s="132"/>
      <c r="SX339" s="132"/>
      <c r="SY339" s="132"/>
      <c r="SZ339" s="132"/>
      <c r="TA339" s="132"/>
      <c r="TB339" s="132"/>
      <c r="TC339" s="132"/>
      <c r="TD339" s="132"/>
      <c r="TE339" s="132"/>
      <c r="TF339" s="132"/>
      <c r="TG339" s="132"/>
      <c r="TH339" s="132"/>
      <c r="TI339" s="132"/>
      <c r="TJ339" s="132"/>
      <c r="TK339" s="132"/>
      <c r="TL339" s="132"/>
      <c r="TM339" s="132"/>
      <c r="TN339" s="132"/>
      <c r="TO339" s="132"/>
      <c r="TP339" s="132"/>
      <c r="TQ339" s="132"/>
      <c r="TR339" s="132"/>
      <c r="TS339" s="132"/>
      <c r="TT339" s="132"/>
      <c r="TU339" s="132"/>
      <c r="TV339" s="132"/>
      <c r="TW339" s="132"/>
      <c r="TX339" s="132"/>
      <c r="TY339" s="132"/>
      <c r="TZ339" s="132"/>
      <c r="UA339" s="132"/>
      <c r="UB339" s="132"/>
      <c r="UC339" s="132"/>
      <c r="UD339" s="132"/>
      <c r="UE339" s="132"/>
      <c r="UF339" s="132"/>
      <c r="UG339" s="132"/>
      <c r="UH339" s="132"/>
      <c r="UI339" s="132"/>
      <c r="UJ339" s="132"/>
      <c r="UK339" s="132"/>
      <c r="UL339" s="132"/>
      <c r="UM339" s="132"/>
      <c r="UN339" s="132"/>
      <c r="UO339" s="132"/>
      <c r="UP339" s="132"/>
      <c r="UQ339" s="132"/>
      <c r="UR339" s="132"/>
      <c r="US339" s="132"/>
      <c r="UT339" s="132"/>
      <c r="UU339" s="132"/>
      <c r="UV339" s="132"/>
      <c r="UW339" s="132"/>
      <c r="UX339" s="132"/>
      <c r="UY339" s="132"/>
      <c r="UZ339" s="132"/>
      <c r="VA339" s="132"/>
      <c r="VB339" s="132"/>
      <c r="VC339" s="132"/>
      <c r="VD339" s="132"/>
      <c r="VE339" s="132"/>
      <c r="VF339" s="132"/>
      <c r="VG339" s="132"/>
      <c r="VH339" s="132"/>
      <c r="VI339" s="132"/>
      <c r="VJ339" s="132"/>
      <c r="VK339" s="132"/>
      <c r="VL339" s="132"/>
      <c r="VM339" s="132"/>
      <c r="VN339" s="132"/>
      <c r="VO339" s="132"/>
      <c r="VP339" s="132"/>
      <c r="VQ339" s="132"/>
      <c r="VR339" s="132"/>
      <c r="VS339" s="132"/>
      <c r="VT339" s="132"/>
      <c r="VU339" s="132"/>
      <c r="VV339" s="132"/>
      <c r="VW339" s="132"/>
      <c r="VX339" s="132"/>
      <c r="VY339" s="132"/>
      <c r="VZ339" s="132"/>
      <c r="WA339" s="132"/>
      <c r="WB339" s="132"/>
      <c r="WC339" s="132"/>
      <c r="WD339" s="132"/>
      <c r="WE339" s="132"/>
      <c r="WF339" s="132"/>
      <c r="WG339" s="132"/>
      <c r="WH339" s="132"/>
      <c r="WI339" s="132"/>
      <c r="WJ339" s="132"/>
      <c r="WK339" s="132"/>
      <c r="WL339" s="132"/>
      <c r="WM339" s="132"/>
      <c r="WN339" s="132"/>
      <c r="WO339" s="132"/>
      <c r="WP339" s="132"/>
      <c r="WQ339" s="132"/>
      <c r="WR339" s="132"/>
      <c r="WS339" s="132"/>
      <c r="WT339" s="132"/>
      <c r="WU339" s="132"/>
      <c r="WV339" s="132"/>
      <c r="WW339" s="132"/>
      <c r="WX339" s="132"/>
      <c r="WY339" s="132"/>
      <c r="WZ339" s="132"/>
      <c r="XA339" s="132"/>
      <c r="XB339" s="132"/>
      <c r="XC339" s="132"/>
      <c r="XD339" s="132"/>
      <c r="XE339" s="132"/>
      <c r="XF339" s="132"/>
      <c r="XG339" s="132"/>
      <c r="XH339" s="132"/>
      <c r="XI339" s="132"/>
      <c r="XJ339" s="132"/>
      <c r="XK339" s="132"/>
      <c r="XL339" s="132"/>
      <c r="XM339" s="132"/>
      <c r="XN339" s="132"/>
      <c r="XO339" s="132"/>
      <c r="XP339" s="132"/>
      <c r="XQ339" s="132"/>
      <c r="XR339" s="132"/>
      <c r="XS339" s="132"/>
      <c r="XT339" s="132"/>
      <c r="XU339" s="132"/>
      <c r="XV339" s="132"/>
      <c r="XW339" s="132"/>
      <c r="XX339" s="132"/>
      <c r="XY339" s="132"/>
      <c r="XZ339" s="132"/>
      <c r="YA339" s="132"/>
      <c r="YB339" s="132"/>
      <c r="YC339" s="132"/>
      <c r="YD339" s="132"/>
      <c r="YE339" s="132"/>
      <c r="YF339" s="132"/>
      <c r="YG339" s="132"/>
      <c r="YH339" s="132"/>
      <c r="YI339" s="132"/>
      <c r="YJ339" s="132"/>
      <c r="YK339" s="132"/>
      <c r="YL339" s="132"/>
      <c r="YM339" s="132"/>
      <c r="YN339" s="132"/>
      <c r="YO339" s="132"/>
      <c r="YP339" s="132"/>
      <c r="YQ339" s="132"/>
      <c r="YR339" s="132"/>
      <c r="YS339" s="132"/>
      <c r="YT339" s="132"/>
      <c r="YU339" s="132"/>
      <c r="YV339" s="132"/>
      <c r="YW339" s="132"/>
      <c r="YX339" s="132"/>
      <c r="YY339" s="132"/>
      <c r="YZ339" s="132"/>
      <c r="ZA339" s="132"/>
      <c r="ZB339" s="132"/>
      <c r="ZC339" s="132"/>
      <c r="ZD339" s="132"/>
      <c r="ZE339" s="132"/>
      <c r="ZF339" s="132"/>
      <c r="ZG339" s="132"/>
      <c r="ZH339" s="132"/>
      <c r="ZI339" s="132"/>
      <c r="ZJ339" s="132"/>
      <c r="ZK339" s="132"/>
      <c r="ZL339" s="132"/>
      <c r="ZM339" s="132"/>
      <c r="ZN339" s="132"/>
      <c r="ZO339" s="132"/>
      <c r="ZP339" s="132"/>
      <c r="ZQ339" s="132"/>
      <c r="ZR339" s="132"/>
      <c r="ZS339" s="132"/>
      <c r="ZT339" s="132"/>
      <c r="ZU339" s="132"/>
      <c r="ZV339" s="132"/>
      <c r="ZW339" s="132"/>
      <c r="ZX339" s="132"/>
      <c r="ZY339" s="132"/>
      <c r="ZZ339" s="132"/>
      <c r="AAA339" s="132"/>
      <c r="AAB339" s="132"/>
      <c r="AAC339" s="132"/>
      <c r="AAD339" s="132"/>
      <c r="AAE339" s="132"/>
      <c r="AAF339" s="132"/>
      <c r="AAG339" s="132"/>
      <c r="AAH339" s="132"/>
      <c r="AAI339" s="132"/>
      <c r="AAJ339" s="132"/>
      <c r="AAK339" s="132"/>
      <c r="AAL339" s="132"/>
      <c r="AAM339" s="132"/>
      <c r="AAN339" s="132"/>
      <c r="AAO339" s="132"/>
      <c r="AAP339" s="132"/>
      <c r="AAQ339" s="132"/>
      <c r="AAR339" s="132"/>
      <c r="AAS339" s="132"/>
      <c r="AAT339" s="132"/>
      <c r="AAU339" s="132"/>
      <c r="AAV339" s="132"/>
      <c r="AAW339" s="132"/>
      <c r="AAX339" s="132"/>
      <c r="AAY339" s="132"/>
      <c r="AAZ339" s="132"/>
      <c r="ABA339" s="132"/>
      <c r="ABB339" s="132"/>
      <c r="ABC339" s="132"/>
      <c r="ABD339" s="132"/>
      <c r="ABE339" s="132"/>
      <c r="ABF339" s="132"/>
      <c r="ABG339" s="132"/>
      <c r="ABH339" s="132"/>
      <c r="ABI339" s="132"/>
      <c r="ABJ339" s="132"/>
      <c r="ABK339" s="132"/>
      <c r="ABL339" s="132"/>
      <c r="ABM339" s="132"/>
      <c r="ABN339" s="132"/>
      <c r="ABO339" s="132"/>
      <c r="ABP339" s="132"/>
      <c r="ABQ339" s="132"/>
      <c r="ABR339" s="132"/>
      <c r="ABS339" s="132"/>
      <c r="ABT339" s="132"/>
      <c r="ABU339" s="132"/>
      <c r="ABV339" s="132"/>
      <c r="ABW339" s="132"/>
      <c r="ABX339" s="132"/>
      <c r="ABY339" s="132"/>
      <c r="ABZ339" s="132"/>
      <c r="ACA339" s="132"/>
      <c r="ACB339" s="132"/>
      <c r="ACC339" s="132"/>
      <c r="ACD339" s="132"/>
      <c r="ACE339" s="132"/>
      <c r="ACF339" s="132"/>
      <c r="ACG339" s="132"/>
      <c r="ACH339" s="132"/>
      <c r="ACI339" s="132"/>
      <c r="ACJ339" s="132"/>
      <c r="ACK339" s="132"/>
      <c r="ACL339" s="132"/>
      <c r="ACM339" s="132"/>
      <c r="ACN339" s="132"/>
      <c r="ACO339" s="132"/>
      <c r="ACP339" s="132"/>
      <c r="ACQ339" s="132"/>
      <c r="ACR339" s="132"/>
      <c r="ACS339" s="132"/>
      <c r="ACT339" s="132"/>
      <c r="ACU339" s="132"/>
      <c r="ACV339" s="132"/>
      <c r="ACW339" s="132"/>
      <c r="ACX339" s="132"/>
      <c r="ACY339" s="132"/>
      <c r="ACZ339" s="132"/>
      <c r="ADA339" s="132"/>
    </row>
    <row r="340" spans="1:786" s="10" customFormat="1" ht="15.6" x14ac:dyDescent="0.3">
      <c r="A340" s="60">
        <v>3</v>
      </c>
      <c r="B340" s="69" t="s">
        <v>924</v>
      </c>
      <c r="C340" s="46" t="s">
        <v>149</v>
      </c>
      <c r="D340" s="47"/>
      <c r="E340" s="47"/>
      <c r="F340" s="47"/>
      <c r="G340" s="104"/>
      <c r="H340" s="47">
        <v>1</v>
      </c>
      <c r="I340" s="47" t="s">
        <v>45</v>
      </c>
      <c r="J340" s="47" t="s">
        <v>149</v>
      </c>
      <c r="K340" s="120">
        <v>80</v>
      </c>
      <c r="L340" s="50">
        <v>1962</v>
      </c>
      <c r="M340" s="51">
        <v>22808</v>
      </c>
      <c r="N340" s="52">
        <v>100</v>
      </c>
      <c r="O340" s="53">
        <v>40</v>
      </c>
      <c r="P340" s="53"/>
      <c r="Q340" s="54" t="s">
        <v>482</v>
      </c>
      <c r="R340" s="55" t="s">
        <v>925</v>
      </c>
      <c r="S340" s="56"/>
      <c r="T340" s="57" t="str">
        <f>C340</f>
        <v>U</v>
      </c>
      <c r="U340" s="56"/>
      <c r="V340" s="56"/>
      <c r="W340" s="56"/>
      <c r="X340" s="56"/>
      <c r="Y340" s="56"/>
      <c r="Z340" s="56"/>
      <c r="AA340" s="56"/>
      <c r="AC340" s="58">
        <f>N340/1896653</f>
        <v>5.2724457241256046E-5</v>
      </c>
      <c r="AD340" s="58">
        <f>O340/39</f>
        <v>1.0256410256410255</v>
      </c>
      <c r="AE340" s="58">
        <f>P340/14</f>
        <v>0</v>
      </c>
      <c r="AF340" s="58">
        <f>SUM(AC340:AE340)</f>
        <v>1.0256937500982668</v>
      </c>
      <c r="AG340" s="59"/>
      <c r="AH340" s="59">
        <f t="shared" si="74"/>
        <v>0</v>
      </c>
      <c r="AI340" s="59">
        <f t="shared" si="75"/>
        <v>0</v>
      </c>
      <c r="AJ340" s="59">
        <f t="shared" si="76"/>
        <v>1.0256937500982668</v>
      </c>
    </row>
    <row r="341" spans="1:786" s="106" customFormat="1" ht="36" x14ac:dyDescent="0.3">
      <c r="A341" s="82">
        <v>1</v>
      </c>
      <c r="B341" s="69" t="s">
        <v>926</v>
      </c>
      <c r="C341" s="46" t="s">
        <v>652</v>
      </c>
      <c r="D341" s="47"/>
      <c r="E341" s="47"/>
      <c r="F341" s="47"/>
      <c r="G341" s="104"/>
      <c r="H341" s="47">
        <v>1</v>
      </c>
      <c r="I341" s="47" t="s">
        <v>45</v>
      </c>
      <c r="J341" s="47" t="s">
        <v>149</v>
      </c>
      <c r="K341" s="120">
        <v>3</v>
      </c>
      <c r="L341" s="50">
        <v>1962</v>
      </c>
      <c r="M341" s="117">
        <v>1962</v>
      </c>
      <c r="N341" s="52">
        <v>11356230</v>
      </c>
      <c r="O341" s="53"/>
      <c r="P341" s="53"/>
      <c r="Q341" s="54" t="s">
        <v>927</v>
      </c>
      <c r="R341" s="55" t="s">
        <v>928</v>
      </c>
      <c r="S341" s="56" t="s">
        <v>323</v>
      </c>
      <c r="T341" s="57" t="str">
        <f t="shared" si="68"/>
        <v>Gypsum</v>
      </c>
      <c r="U341" s="56"/>
      <c r="V341" s="56"/>
      <c r="W341" s="56"/>
      <c r="X341" s="56"/>
      <c r="Y341" s="56"/>
      <c r="Z341" s="56"/>
      <c r="AA341" s="56"/>
      <c r="AB341" s="10"/>
      <c r="AC341" s="58">
        <f t="shared" si="70"/>
        <v>5.9875106305686909</v>
      </c>
      <c r="AD341" s="58">
        <f t="shared" si="71"/>
        <v>0</v>
      </c>
      <c r="AE341" s="58">
        <f t="shared" si="72"/>
        <v>0</v>
      </c>
      <c r="AF341" s="58">
        <f t="shared" si="73"/>
        <v>5.9875106305686909</v>
      </c>
      <c r="AG341" s="59"/>
      <c r="AH341" s="59">
        <f t="shared" si="74"/>
        <v>5.9875106305686909</v>
      </c>
      <c r="AI341" s="59">
        <f t="shared" si="75"/>
        <v>0</v>
      </c>
      <c r="AJ341" s="59">
        <f t="shared" si="76"/>
        <v>0</v>
      </c>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c r="HU341" s="10"/>
      <c r="HV341" s="10"/>
      <c r="HW341" s="10"/>
      <c r="HX341" s="10"/>
      <c r="HY341" s="10"/>
      <c r="HZ341" s="10"/>
      <c r="IA341" s="10"/>
      <c r="IB341" s="10"/>
      <c r="IC341" s="10"/>
      <c r="ID341" s="10"/>
      <c r="IE341" s="10"/>
      <c r="IF341" s="10"/>
      <c r="IG341" s="10"/>
      <c r="IH341" s="10"/>
      <c r="II341" s="10"/>
      <c r="IJ341" s="10"/>
      <c r="IK341" s="10"/>
      <c r="IL341" s="10"/>
      <c r="IM341" s="10"/>
      <c r="IN341" s="10"/>
      <c r="IO341" s="10"/>
      <c r="IP341" s="10"/>
      <c r="IQ341" s="10"/>
      <c r="IR341" s="10"/>
      <c r="IS341" s="10"/>
      <c r="IT341" s="10"/>
      <c r="IU341" s="10"/>
      <c r="IV341" s="10"/>
      <c r="IW341" s="10"/>
      <c r="IX341" s="10"/>
      <c r="IY341" s="10"/>
      <c r="IZ341" s="10"/>
      <c r="JA341" s="10"/>
      <c r="JB341" s="10"/>
      <c r="JC341" s="10"/>
      <c r="JD341" s="10"/>
      <c r="JE341" s="10"/>
      <c r="JF341" s="10"/>
      <c r="JG341" s="10"/>
      <c r="JH341" s="10"/>
      <c r="JI341" s="10"/>
      <c r="JJ341" s="10"/>
      <c r="JK341" s="10"/>
      <c r="JL341" s="10"/>
      <c r="JM341" s="10"/>
      <c r="JN341" s="10"/>
      <c r="JO341" s="10"/>
      <c r="JP341" s="10"/>
      <c r="JQ341" s="10"/>
      <c r="JR341" s="10"/>
      <c r="JS341" s="10"/>
      <c r="JT341" s="10"/>
      <c r="JU341" s="10"/>
      <c r="JV341" s="10"/>
      <c r="JW341" s="10"/>
      <c r="JX341" s="10"/>
      <c r="JY341" s="10"/>
      <c r="JZ341" s="10"/>
      <c r="KA341" s="10"/>
      <c r="KB341" s="10"/>
      <c r="KC341" s="10"/>
      <c r="KD341" s="10"/>
      <c r="KE341" s="10"/>
      <c r="KF341" s="10"/>
      <c r="KG341" s="10"/>
      <c r="KH341" s="10"/>
      <c r="KI341" s="10"/>
      <c r="KJ341" s="10"/>
      <c r="KK341" s="10"/>
      <c r="KL341" s="10"/>
      <c r="KM341" s="10"/>
      <c r="KN341" s="10"/>
      <c r="KO341" s="10"/>
      <c r="KP341" s="10"/>
      <c r="KQ341" s="10"/>
      <c r="KR341" s="10"/>
      <c r="KS341" s="10"/>
      <c r="KT341" s="10"/>
      <c r="KU341" s="10"/>
      <c r="KV341" s="10"/>
      <c r="KW341" s="10"/>
      <c r="KX341" s="10"/>
      <c r="KY341" s="10"/>
      <c r="KZ341" s="10"/>
      <c r="LA341" s="10"/>
      <c r="LB341" s="10"/>
      <c r="LC341" s="10"/>
      <c r="LD341" s="10"/>
      <c r="LE341" s="10"/>
      <c r="LF341" s="10"/>
      <c r="LG341" s="10"/>
      <c r="LH341" s="10"/>
      <c r="LI341" s="10"/>
      <c r="LJ341" s="10"/>
      <c r="LK341" s="10"/>
      <c r="LL341" s="10"/>
      <c r="LM341" s="10"/>
      <c r="LN341" s="10"/>
      <c r="LO341" s="10"/>
      <c r="LP341" s="10"/>
      <c r="LQ341" s="10"/>
      <c r="LR341" s="10"/>
      <c r="LS341" s="10"/>
      <c r="LT341" s="10"/>
      <c r="LU341" s="10"/>
      <c r="LV341" s="10"/>
      <c r="LW341" s="10"/>
      <c r="LX341" s="10"/>
      <c r="LY341" s="10"/>
      <c r="LZ341" s="10"/>
      <c r="MA341" s="10"/>
      <c r="MB341" s="10"/>
      <c r="MC341" s="10"/>
      <c r="MD341" s="10"/>
      <c r="ME341" s="10"/>
      <c r="MF341" s="10"/>
      <c r="MG341" s="10"/>
      <c r="MH341" s="10"/>
      <c r="MI341" s="10"/>
      <c r="MJ341" s="10"/>
      <c r="MK341" s="10"/>
      <c r="ML341" s="10"/>
      <c r="MM341" s="10"/>
      <c r="MN341" s="10"/>
      <c r="MO341" s="10"/>
      <c r="MP341" s="10"/>
      <c r="MQ341" s="10"/>
      <c r="MR341" s="10"/>
      <c r="MS341" s="10"/>
      <c r="MT341" s="10"/>
      <c r="MU341" s="10"/>
      <c r="MV341" s="10"/>
      <c r="MW341" s="10"/>
      <c r="MX341" s="10"/>
      <c r="MY341" s="10"/>
      <c r="MZ341" s="10"/>
      <c r="NA341" s="10"/>
      <c r="NB341" s="10"/>
      <c r="NC341" s="10"/>
      <c r="ND341" s="10"/>
      <c r="NE341" s="10"/>
      <c r="NF341" s="10"/>
      <c r="NG341" s="10"/>
      <c r="NH341" s="10"/>
      <c r="NI341" s="10"/>
      <c r="NJ341" s="10"/>
      <c r="NK341" s="10"/>
      <c r="NL341" s="10"/>
      <c r="NM341" s="10"/>
      <c r="NN341" s="10"/>
      <c r="NO341" s="10"/>
      <c r="NP341" s="10"/>
      <c r="NQ341" s="10"/>
      <c r="NR341" s="10"/>
      <c r="NS341" s="10"/>
      <c r="NT341" s="10"/>
      <c r="NU341" s="10"/>
      <c r="NV341" s="10"/>
      <c r="NW341" s="10"/>
      <c r="NX341" s="10"/>
      <c r="NY341" s="10"/>
      <c r="NZ341" s="10"/>
      <c r="OA341" s="10"/>
      <c r="OB341" s="10"/>
      <c r="OC341" s="10"/>
      <c r="OD341" s="10"/>
      <c r="OE341" s="10"/>
      <c r="OF341" s="10"/>
      <c r="OG341" s="10"/>
      <c r="OH341" s="10"/>
      <c r="OI341" s="10"/>
      <c r="OJ341" s="10"/>
      <c r="OK341" s="10"/>
      <c r="OL341" s="10"/>
      <c r="OM341" s="10"/>
      <c r="ON341" s="10"/>
      <c r="OO341" s="10"/>
      <c r="OP341" s="10"/>
      <c r="OQ341" s="10"/>
      <c r="OR341" s="10"/>
      <c r="OS341" s="10"/>
      <c r="OT341" s="10"/>
      <c r="OU341" s="10"/>
      <c r="OV341" s="10"/>
      <c r="OW341" s="10"/>
      <c r="OX341" s="10"/>
      <c r="OY341" s="10"/>
      <c r="OZ341" s="10"/>
      <c r="PA341" s="10"/>
      <c r="PB341" s="10"/>
      <c r="PC341" s="10"/>
      <c r="PD341" s="10"/>
      <c r="PE341" s="10"/>
      <c r="PF341" s="10"/>
      <c r="PG341" s="10"/>
      <c r="PH341" s="10"/>
      <c r="PI341" s="10"/>
      <c r="PJ341" s="10"/>
      <c r="PK341" s="10"/>
      <c r="PL341" s="10"/>
      <c r="PM341" s="10"/>
      <c r="PN341" s="10"/>
      <c r="PO341" s="10"/>
      <c r="PP341" s="10"/>
      <c r="PQ341" s="10"/>
      <c r="PR341" s="10"/>
      <c r="PS341" s="10"/>
      <c r="PT341" s="10"/>
      <c r="PU341" s="10"/>
      <c r="PV341" s="10"/>
      <c r="PW341" s="10"/>
      <c r="PX341" s="10"/>
      <c r="PY341" s="10"/>
      <c r="PZ341" s="10"/>
      <c r="QA341" s="10"/>
      <c r="QB341" s="10"/>
      <c r="QC341" s="10"/>
      <c r="QD341" s="10"/>
      <c r="QE341" s="10"/>
      <c r="QF341" s="10"/>
      <c r="QG341" s="10"/>
      <c r="QH341" s="10"/>
      <c r="QI341" s="10"/>
      <c r="QJ341" s="10"/>
      <c r="QK341" s="10"/>
      <c r="QL341" s="10"/>
      <c r="QM341" s="10"/>
      <c r="QN341" s="10"/>
      <c r="QO341" s="10"/>
      <c r="QP341" s="10"/>
      <c r="QQ341" s="10"/>
      <c r="QR341" s="10"/>
      <c r="QS341" s="10"/>
      <c r="QT341" s="10"/>
      <c r="QU341" s="10"/>
      <c r="QV341" s="10"/>
      <c r="QW341" s="10"/>
      <c r="QX341" s="10"/>
      <c r="QY341" s="10"/>
      <c r="QZ341" s="10"/>
      <c r="RA341" s="10"/>
      <c r="RB341" s="10"/>
      <c r="RC341" s="10"/>
      <c r="RD341" s="10"/>
      <c r="RE341" s="10"/>
      <c r="RF341" s="10"/>
      <c r="RG341" s="10"/>
      <c r="RH341" s="10"/>
      <c r="RI341" s="10"/>
      <c r="RJ341" s="10"/>
      <c r="RK341" s="10"/>
      <c r="RL341" s="10"/>
      <c r="RM341" s="10"/>
      <c r="RN341" s="10"/>
      <c r="RO341" s="10"/>
      <c r="RP341" s="10"/>
      <c r="RQ341" s="10"/>
      <c r="RR341" s="10"/>
      <c r="RS341" s="10"/>
      <c r="RT341" s="10"/>
      <c r="RU341" s="10"/>
      <c r="RV341" s="10"/>
      <c r="RW341" s="10"/>
      <c r="RX341" s="10"/>
      <c r="RY341" s="10"/>
      <c r="RZ341" s="10"/>
      <c r="SA341" s="10"/>
      <c r="SB341" s="10"/>
      <c r="SC341" s="10"/>
      <c r="SD341" s="10"/>
      <c r="SE341" s="10"/>
      <c r="SF341" s="10"/>
      <c r="SG341" s="10"/>
      <c r="SH341" s="10"/>
      <c r="SI341" s="10"/>
      <c r="SJ341" s="10"/>
      <c r="SK341" s="10"/>
      <c r="SL341" s="10"/>
      <c r="SM341" s="10"/>
      <c r="SN341" s="10"/>
      <c r="SO341" s="10"/>
      <c r="SP341" s="10"/>
      <c r="SQ341" s="10"/>
      <c r="SR341" s="10"/>
      <c r="SS341" s="10"/>
      <c r="ST341" s="10"/>
      <c r="SU341" s="10"/>
      <c r="SV341" s="10"/>
      <c r="SW341" s="10"/>
      <c r="SX341" s="10"/>
      <c r="SY341" s="10"/>
      <c r="SZ341" s="10"/>
      <c r="TA341" s="10"/>
      <c r="TB341" s="10"/>
      <c r="TC341" s="10"/>
      <c r="TD341" s="10"/>
      <c r="TE341" s="10"/>
      <c r="TF341" s="10"/>
      <c r="TG341" s="10"/>
      <c r="TH341" s="10"/>
      <c r="TI341" s="10"/>
      <c r="TJ341" s="10"/>
      <c r="TK341" s="10"/>
      <c r="TL341" s="10"/>
      <c r="TM341" s="10"/>
      <c r="TN341" s="10"/>
      <c r="TO341" s="10"/>
      <c r="TP341" s="10"/>
      <c r="TQ341" s="10"/>
      <c r="TR341" s="10"/>
      <c r="TS341" s="10"/>
      <c r="TT341" s="10"/>
      <c r="TU341" s="10"/>
      <c r="TV341" s="10"/>
      <c r="TW341" s="10"/>
      <c r="TX341" s="10"/>
      <c r="TY341" s="10"/>
      <c r="TZ341" s="10"/>
      <c r="UA341" s="10"/>
      <c r="UB341" s="10"/>
      <c r="UC341" s="10"/>
      <c r="UD341" s="10"/>
      <c r="UE341" s="10"/>
      <c r="UF341" s="10"/>
      <c r="UG341" s="10"/>
      <c r="UH341" s="10"/>
      <c r="UI341" s="10"/>
      <c r="UJ341" s="10"/>
      <c r="UK341" s="10"/>
      <c r="UL341" s="10"/>
      <c r="UM341" s="10"/>
      <c r="UN341" s="10"/>
      <c r="UO341" s="10"/>
      <c r="UP341" s="10"/>
      <c r="UQ341" s="10"/>
      <c r="UR341" s="10"/>
      <c r="US341" s="10"/>
      <c r="UT341" s="10"/>
      <c r="UU341" s="10"/>
      <c r="UV341" s="10"/>
      <c r="UW341" s="10"/>
      <c r="UX341" s="10"/>
      <c r="UY341" s="10"/>
      <c r="UZ341" s="10"/>
      <c r="VA341" s="10"/>
      <c r="VB341" s="10"/>
      <c r="VC341" s="10"/>
      <c r="VD341" s="10"/>
      <c r="VE341" s="10"/>
      <c r="VF341" s="10"/>
      <c r="VG341" s="10"/>
      <c r="VH341" s="10"/>
      <c r="VI341" s="10"/>
      <c r="VJ341" s="10"/>
      <c r="VK341" s="10"/>
      <c r="VL341" s="10"/>
      <c r="VM341" s="10"/>
      <c r="VN341" s="10"/>
      <c r="VO341" s="10"/>
      <c r="VP341" s="10"/>
      <c r="VQ341" s="10"/>
      <c r="VR341" s="10"/>
      <c r="VS341" s="10"/>
      <c r="VT341" s="10"/>
      <c r="VU341" s="10"/>
      <c r="VV341" s="10"/>
      <c r="VW341" s="10"/>
      <c r="VX341" s="10"/>
      <c r="VY341" s="10"/>
      <c r="VZ341" s="10"/>
      <c r="WA341" s="10"/>
      <c r="WB341" s="10"/>
      <c r="WC341" s="10"/>
      <c r="WD341" s="10"/>
      <c r="WE341" s="10"/>
      <c r="WF341" s="10"/>
      <c r="WG341" s="10"/>
      <c r="WH341" s="10"/>
      <c r="WI341" s="10"/>
      <c r="WJ341" s="10"/>
      <c r="WK341" s="10"/>
      <c r="WL341" s="10"/>
      <c r="WM341" s="10"/>
      <c r="WN341" s="10"/>
      <c r="WO341" s="10"/>
      <c r="WP341" s="10"/>
      <c r="WQ341" s="10"/>
      <c r="WR341" s="10"/>
      <c r="WS341" s="10"/>
      <c r="WT341" s="10"/>
      <c r="WU341" s="10"/>
      <c r="WV341" s="10"/>
      <c r="WW341" s="10"/>
      <c r="WX341" s="10"/>
      <c r="WY341" s="10"/>
      <c r="WZ341" s="10"/>
      <c r="XA341" s="10"/>
      <c r="XB341" s="10"/>
      <c r="XC341" s="10"/>
      <c r="XD341" s="10"/>
      <c r="XE341" s="10"/>
      <c r="XF341" s="10"/>
      <c r="XG341" s="10"/>
      <c r="XH341" s="10"/>
      <c r="XI341" s="10"/>
      <c r="XJ341" s="10"/>
      <c r="XK341" s="10"/>
      <c r="XL341" s="10"/>
      <c r="XM341" s="10"/>
      <c r="XN341" s="10"/>
      <c r="XO341" s="10"/>
      <c r="XP341" s="10"/>
      <c r="XQ341" s="10"/>
      <c r="XR341" s="10"/>
      <c r="XS341" s="10"/>
      <c r="XT341" s="10"/>
      <c r="XU341" s="10"/>
      <c r="XV341" s="10"/>
      <c r="XW341" s="10"/>
      <c r="XX341" s="10"/>
      <c r="XY341" s="10"/>
      <c r="XZ341" s="10"/>
      <c r="YA341" s="10"/>
      <c r="YB341" s="10"/>
      <c r="YC341" s="10"/>
      <c r="YD341" s="10"/>
      <c r="YE341" s="10"/>
      <c r="YF341" s="10"/>
      <c r="YG341" s="10"/>
      <c r="YH341" s="10"/>
      <c r="YI341" s="10"/>
      <c r="YJ341" s="10"/>
      <c r="YK341" s="10"/>
      <c r="YL341" s="10"/>
      <c r="YM341" s="10"/>
      <c r="YN341" s="10"/>
      <c r="YO341" s="10"/>
      <c r="YP341" s="10"/>
      <c r="YQ341" s="10"/>
      <c r="YR341" s="10"/>
      <c r="YS341" s="10"/>
      <c r="YT341" s="10"/>
      <c r="YU341" s="10"/>
      <c r="YV341" s="10"/>
      <c r="YW341" s="10"/>
      <c r="YX341" s="10"/>
      <c r="YY341" s="10"/>
      <c r="YZ341" s="10"/>
      <c r="ZA341" s="10"/>
      <c r="ZB341" s="10"/>
      <c r="ZC341" s="10"/>
      <c r="ZD341" s="10"/>
      <c r="ZE341" s="10"/>
      <c r="ZF341" s="10"/>
      <c r="ZG341" s="10"/>
      <c r="ZH341" s="10"/>
      <c r="ZI341" s="10"/>
      <c r="ZJ341" s="10"/>
      <c r="ZK341" s="10"/>
      <c r="ZL341" s="10"/>
      <c r="ZM341" s="10"/>
      <c r="ZN341" s="10"/>
      <c r="ZO341" s="10"/>
      <c r="ZP341" s="10"/>
      <c r="ZQ341" s="10"/>
      <c r="ZR341" s="10"/>
      <c r="ZS341" s="10"/>
      <c r="ZT341" s="10"/>
      <c r="ZU341" s="10"/>
      <c r="ZV341" s="10"/>
      <c r="ZW341" s="10"/>
      <c r="ZX341" s="10"/>
      <c r="ZY341" s="10"/>
      <c r="ZZ341" s="10"/>
      <c r="AAA341" s="10"/>
      <c r="AAB341" s="10"/>
      <c r="AAC341" s="10"/>
      <c r="AAD341" s="10"/>
      <c r="AAE341" s="10"/>
      <c r="AAF341" s="10"/>
      <c r="AAG341" s="10"/>
      <c r="AAH341" s="10"/>
      <c r="AAI341" s="10"/>
      <c r="AAJ341" s="10"/>
      <c r="AAK341" s="10"/>
      <c r="AAL341" s="10"/>
      <c r="AAM341" s="10"/>
      <c r="AAN341" s="10"/>
      <c r="AAO341" s="10"/>
      <c r="AAP341" s="10"/>
      <c r="AAQ341" s="10"/>
      <c r="AAR341" s="10"/>
      <c r="AAS341" s="10"/>
      <c r="AAT341" s="10"/>
      <c r="AAU341" s="10"/>
      <c r="AAV341" s="10"/>
      <c r="AAW341" s="10"/>
      <c r="AAX341" s="10"/>
      <c r="AAY341" s="10"/>
      <c r="AAZ341" s="10"/>
      <c r="ABA341" s="10"/>
      <c r="ABB341" s="10"/>
      <c r="ABC341" s="10"/>
      <c r="ABD341" s="10"/>
      <c r="ABE341" s="10"/>
      <c r="ABF341" s="10"/>
      <c r="ABG341" s="10"/>
      <c r="ABH341" s="10"/>
      <c r="ABI341" s="10"/>
      <c r="ABJ341" s="10"/>
      <c r="ABK341" s="10"/>
      <c r="ABL341" s="10"/>
      <c r="ABM341" s="10"/>
      <c r="ABN341" s="10"/>
      <c r="ABO341" s="10"/>
      <c r="ABP341" s="10"/>
      <c r="ABQ341" s="10"/>
      <c r="ABR341" s="10"/>
      <c r="ABS341" s="10"/>
      <c r="ABT341" s="10"/>
      <c r="ABU341" s="10"/>
      <c r="ABV341" s="10"/>
      <c r="ABW341" s="10"/>
      <c r="ABX341" s="10"/>
      <c r="ABY341" s="10"/>
      <c r="ABZ341" s="10"/>
      <c r="ACA341" s="10"/>
      <c r="ACB341" s="10"/>
      <c r="ACC341" s="10"/>
      <c r="ACD341" s="10"/>
      <c r="ACE341" s="10"/>
      <c r="ACF341" s="10"/>
      <c r="ACG341" s="10"/>
      <c r="ACH341" s="10"/>
      <c r="ACI341" s="10"/>
      <c r="ACJ341" s="10"/>
      <c r="ACK341" s="10"/>
      <c r="ACL341" s="10"/>
      <c r="ACM341" s="10"/>
      <c r="ACN341" s="10"/>
      <c r="ACO341" s="10"/>
      <c r="ACP341" s="10"/>
      <c r="ACQ341" s="10"/>
      <c r="ACR341" s="10"/>
      <c r="ACS341" s="10"/>
      <c r="ACT341" s="10"/>
      <c r="ACU341" s="10"/>
      <c r="ACV341" s="10"/>
      <c r="ACW341" s="10"/>
      <c r="ACX341" s="10"/>
      <c r="ACY341" s="10"/>
      <c r="ACZ341" s="10"/>
      <c r="ADA341" s="10"/>
    </row>
    <row r="342" spans="1:786" s="106" customFormat="1" ht="24" x14ac:dyDescent="0.3">
      <c r="A342" s="60">
        <v>3</v>
      </c>
      <c r="B342" s="69" t="s">
        <v>929</v>
      </c>
      <c r="C342" s="46" t="s">
        <v>802</v>
      </c>
      <c r="D342" s="47"/>
      <c r="E342" s="47"/>
      <c r="F342" s="47">
        <v>40</v>
      </c>
      <c r="G342" s="104"/>
      <c r="H342" s="47">
        <v>1</v>
      </c>
      <c r="I342" s="47" t="s">
        <v>45</v>
      </c>
      <c r="J342" s="47" t="s">
        <v>303</v>
      </c>
      <c r="K342" s="120">
        <v>135</v>
      </c>
      <c r="L342" s="50">
        <v>1962</v>
      </c>
      <c r="M342" s="117">
        <v>1962</v>
      </c>
      <c r="N342" s="52"/>
      <c r="O342" s="53"/>
      <c r="P342" s="53"/>
      <c r="Q342" s="54" t="s">
        <v>930</v>
      </c>
      <c r="R342" s="55" t="s">
        <v>931</v>
      </c>
      <c r="S342" s="56"/>
      <c r="T342" s="57" t="str">
        <f t="shared" si="68"/>
        <v>Cu, Ag, Pb, Zn</v>
      </c>
      <c r="U342" s="56"/>
      <c r="V342" s="56"/>
      <c r="W342" s="56"/>
      <c r="X342" s="56"/>
      <c r="Y342" s="56"/>
      <c r="Z342" s="56"/>
      <c r="AA342" s="56"/>
      <c r="AB342" s="10"/>
      <c r="AC342" s="58">
        <f t="shared" si="70"/>
        <v>0</v>
      </c>
      <c r="AD342" s="58">
        <f t="shared" si="71"/>
        <v>0</v>
      </c>
      <c r="AE342" s="58">
        <f t="shared" si="72"/>
        <v>0</v>
      </c>
      <c r="AF342" s="58">
        <f t="shared" si="73"/>
        <v>0</v>
      </c>
      <c r="AG342" s="59"/>
      <c r="AH342" s="59">
        <f t="shared" si="74"/>
        <v>0</v>
      </c>
      <c r="AI342" s="59">
        <f t="shared" si="75"/>
        <v>0</v>
      </c>
      <c r="AJ342" s="59">
        <f t="shared" si="76"/>
        <v>0</v>
      </c>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c r="HU342" s="10"/>
      <c r="HV342" s="10"/>
      <c r="HW342" s="10"/>
      <c r="HX342" s="10"/>
      <c r="HY342" s="10"/>
      <c r="HZ342" s="10"/>
      <c r="IA342" s="10"/>
      <c r="IB342" s="10"/>
      <c r="IC342" s="10"/>
      <c r="ID342" s="10"/>
      <c r="IE342" s="10"/>
      <c r="IF342" s="10"/>
      <c r="IG342" s="10"/>
      <c r="IH342" s="10"/>
      <c r="II342" s="10"/>
      <c r="IJ342" s="10"/>
      <c r="IK342" s="10"/>
      <c r="IL342" s="10"/>
      <c r="IM342" s="10"/>
      <c r="IN342" s="10"/>
      <c r="IO342" s="10"/>
      <c r="IP342" s="10"/>
      <c r="IQ342" s="10"/>
      <c r="IR342" s="10"/>
      <c r="IS342" s="10"/>
      <c r="IT342" s="10"/>
      <c r="IU342" s="10"/>
      <c r="IV342" s="10"/>
      <c r="IW342" s="10"/>
      <c r="IX342" s="10"/>
      <c r="IY342" s="10"/>
      <c r="IZ342" s="10"/>
      <c r="JA342" s="10"/>
      <c r="JB342" s="10"/>
      <c r="JC342" s="10"/>
      <c r="JD342" s="10"/>
      <c r="JE342" s="10"/>
      <c r="JF342" s="10"/>
      <c r="JG342" s="10"/>
      <c r="JH342" s="10"/>
      <c r="JI342" s="10"/>
      <c r="JJ342" s="10"/>
      <c r="JK342" s="10"/>
      <c r="JL342" s="10"/>
      <c r="JM342" s="10"/>
      <c r="JN342" s="10"/>
      <c r="JO342" s="10"/>
      <c r="JP342" s="10"/>
      <c r="JQ342" s="10"/>
      <c r="JR342" s="10"/>
      <c r="JS342" s="10"/>
      <c r="JT342" s="10"/>
      <c r="JU342" s="10"/>
      <c r="JV342" s="10"/>
      <c r="JW342" s="10"/>
      <c r="JX342" s="10"/>
      <c r="JY342" s="10"/>
      <c r="JZ342" s="10"/>
      <c r="KA342" s="10"/>
      <c r="KB342" s="10"/>
      <c r="KC342" s="10"/>
      <c r="KD342" s="10"/>
      <c r="KE342" s="10"/>
      <c r="KF342" s="10"/>
      <c r="KG342" s="10"/>
      <c r="KH342" s="10"/>
      <c r="KI342" s="10"/>
      <c r="KJ342" s="10"/>
      <c r="KK342" s="10"/>
      <c r="KL342" s="10"/>
      <c r="KM342" s="10"/>
      <c r="KN342" s="10"/>
      <c r="KO342" s="10"/>
      <c r="KP342" s="10"/>
      <c r="KQ342" s="10"/>
      <c r="KR342" s="10"/>
      <c r="KS342" s="10"/>
      <c r="KT342" s="10"/>
      <c r="KU342" s="10"/>
      <c r="KV342" s="10"/>
      <c r="KW342" s="10"/>
      <c r="KX342" s="10"/>
      <c r="KY342" s="10"/>
      <c r="KZ342" s="10"/>
      <c r="LA342" s="10"/>
      <c r="LB342" s="10"/>
      <c r="LC342" s="10"/>
      <c r="LD342" s="10"/>
      <c r="LE342" s="10"/>
      <c r="LF342" s="10"/>
      <c r="LG342" s="10"/>
      <c r="LH342" s="10"/>
      <c r="LI342" s="10"/>
      <c r="LJ342" s="10"/>
      <c r="LK342" s="10"/>
      <c r="LL342" s="10"/>
      <c r="LM342" s="10"/>
      <c r="LN342" s="10"/>
      <c r="LO342" s="10"/>
      <c r="LP342" s="10"/>
      <c r="LQ342" s="10"/>
      <c r="LR342" s="10"/>
      <c r="LS342" s="10"/>
      <c r="LT342" s="10"/>
      <c r="LU342" s="10"/>
      <c r="LV342" s="10"/>
      <c r="LW342" s="10"/>
      <c r="LX342" s="10"/>
      <c r="LY342" s="10"/>
      <c r="LZ342" s="10"/>
      <c r="MA342" s="10"/>
      <c r="MB342" s="10"/>
      <c r="MC342" s="10"/>
      <c r="MD342" s="10"/>
      <c r="ME342" s="10"/>
      <c r="MF342" s="10"/>
      <c r="MG342" s="10"/>
      <c r="MH342" s="10"/>
      <c r="MI342" s="10"/>
      <c r="MJ342" s="10"/>
      <c r="MK342" s="10"/>
      <c r="ML342" s="10"/>
      <c r="MM342" s="10"/>
      <c r="MN342" s="10"/>
      <c r="MO342" s="10"/>
      <c r="MP342" s="10"/>
      <c r="MQ342" s="10"/>
      <c r="MR342" s="10"/>
      <c r="MS342" s="10"/>
      <c r="MT342" s="10"/>
      <c r="MU342" s="10"/>
      <c r="MV342" s="10"/>
      <c r="MW342" s="10"/>
      <c r="MX342" s="10"/>
      <c r="MY342" s="10"/>
      <c r="MZ342" s="10"/>
      <c r="NA342" s="10"/>
      <c r="NB342" s="10"/>
      <c r="NC342" s="10"/>
      <c r="ND342" s="10"/>
      <c r="NE342" s="10"/>
      <c r="NF342" s="10"/>
      <c r="NG342" s="10"/>
      <c r="NH342" s="10"/>
      <c r="NI342" s="10"/>
      <c r="NJ342" s="10"/>
      <c r="NK342" s="10"/>
      <c r="NL342" s="10"/>
      <c r="NM342" s="10"/>
      <c r="NN342" s="10"/>
      <c r="NO342" s="10"/>
      <c r="NP342" s="10"/>
      <c r="NQ342" s="10"/>
      <c r="NR342" s="10"/>
      <c r="NS342" s="10"/>
      <c r="NT342" s="10"/>
      <c r="NU342" s="10"/>
      <c r="NV342" s="10"/>
      <c r="NW342" s="10"/>
      <c r="NX342" s="10"/>
      <c r="NY342" s="10"/>
      <c r="NZ342" s="10"/>
      <c r="OA342" s="10"/>
      <c r="OB342" s="10"/>
      <c r="OC342" s="10"/>
      <c r="OD342" s="10"/>
      <c r="OE342" s="10"/>
      <c r="OF342" s="10"/>
      <c r="OG342" s="10"/>
      <c r="OH342" s="10"/>
      <c r="OI342" s="10"/>
      <c r="OJ342" s="10"/>
      <c r="OK342" s="10"/>
      <c r="OL342" s="10"/>
      <c r="OM342" s="10"/>
      <c r="ON342" s="10"/>
      <c r="OO342" s="10"/>
      <c r="OP342" s="10"/>
      <c r="OQ342" s="10"/>
      <c r="OR342" s="10"/>
      <c r="OS342" s="10"/>
      <c r="OT342" s="10"/>
      <c r="OU342" s="10"/>
      <c r="OV342" s="10"/>
      <c r="OW342" s="10"/>
      <c r="OX342" s="10"/>
      <c r="OY342" s="10"/>
      <c r="OZ342" s="10"/>
      <c r="PA342" s="10"/>
      <c r="PB342" s="10"/>
      <c r="PC342" s="10"/>
      <c r="PD342" s="10"/>
      <c r="PE342" s="10"/>
      <c r="PF342" s="10"/>
      <c r="PG342" s="10"/>
      <c r="PH342" s="10"/>
      <c r="PI342" s="10"/>
      <c r="PJ342" s="10"/>
      <c r="PK342" s="10"/>
      <c r="PL342" s="10"/>
      <c r="PM342" s="10"/>
      <c r="PN342" s="10"/>
      <c r="PO342" s="10"/>
      <c r="PP342" s="10"/>
      <c r="PQ342" s="10"/>
      <c r="PR342" s="10"/>
      <c r="PS342" s="10"/>
      <c r="PT342" s="10"/>
      <c r="PU342" s="10"/>
      <c r="PV342" s="10"/>
      <c r="PW342" s="10"/>
      <c r="PX342" s="10"/>
      <c r="PY342" s="10"/>
      <c r="PZ342" s="10"/>
      <c r="QA342" s="10"/>
      <c r="QB342" s="10"/>
      <c r="QC342" s="10"/>
      <c r="QD342" s="10"/>
      <c r="QE342" s="10"/>
      <c r="QF342" s="10"/>
      <c r="QG342" s="10"/>
      <c r="QH342" s="10"/>
      <c r="QI342" s="10"/>
      <c r="QJ342" s="10"/>
      <c r="QK342" s="10"/>
      <c r="QL342" s="10"/>
      <c r="QM342" s="10"/>
      <c r="QN342" s="10"/>
      <c r="QO342" s="10"/>
      <c r="QP342" s="10"/>
      <c r="QQ342" s="10"/>
      <c r="QR342" s="10"/>
      <c r="QS342" s="10"/>
      <c r="QT342" s="10"/>
      <c r="QU342" s="10"/>
      <c r="QV342" s="10"/>
      <c r="QW342" s="10"/>
      <c r="QX342" s="10"/>
      <c r="QY342" s="10"/>
      <c r="QZ342" s="10"/>
      <c r="RA342" s="10"/>
      <c r="RB342" s="10"/>
      <c r="RC342" s="10"/>
      <c r="RD342" s="10"/>
      <c r="RE342" s="10"/>
      <c r="RF342" s="10"/>
      <c r="RG342" s="10"/>
      <c r="RH342" s="10"/>
      <c r="RI342" s="10"/>
      <c r="RJ342" s="10"/>
      <c r="RK342" s="10"/>
      <c r="RL342" s="10"/>
      <c r="RM342" s="10"/>
      <c r="RN342" s="10"/>
      <c r="RO342" s="10"/>
      <c r="RP342" s="10"/>
      <c r="RQ342" s="10"/>
      <c r="RR342" s="10"/>
      <c r="RS342" s="10"/>
      <c r="RT342" s="10"/>
      <c r="RU342" s="10"/>
      <c r="RV342" s="10"/>
      <c r="RW342" s="10"/>
      <c r="RX342" s="10"/>
      <c r="RY342" s="10"/>
      <c r="RZ342" s="10"/>
      <c r="SA342" s="10"/>
      <c r="SB342" s="10"/>
      <c r="SC342" s="10"/>
      <c r="SD342" s="10"/>
      <c r="SE342" s="10"/>
      <c r="SF342" s="10"/>
      <c r="SG342" s="10"/>
      <c r="SH342" s="10"/>
      <c r="SI342" s="10"/>
      <c r="SJ342" s="10"/>
      <c r="SK342" s="10"/>
      <c r="SL342" s="10"/>
      <c r="SM342" s="10"/>
      <c r="SN342" s="10"/>
      <c r="SO342" s="10"/>
      <c r="SP342" s="10"/>
      <c r="SQ342" s="10"/>
      <c r="SR342" s="10"/>
      <c r="SS342" s="10"/>
      <c r="ST342" s="10"/>
      <c r="SU342" s="10"/>
      <c r="SV342" s="10"/>
      <c r="SW342" s="10"/>
      <c r="SX342" s="10"/>
      <c r="SY342" s="10"/>
      <c r="SZ342" s="10"/>
      <c r="TA342" s="10"/>
      <c r="TB342" s="10"/>
      <c r="TC342" s="10"/>
      <c r="TD342" s="10"/>
      <c r="TE342" s="10"/>
      <c r="TF342" s="10"/>
      <c r="TG342" s="10"/>
      <c r="TH342" s="10"/>
      <c r="TI342" s="10"/>
      <c r="TJ342" s="10"/>
      <c r="TK342" s="10"/>
      <c r="TL342" s="10"/>
      <c r="TM342" s="10"/>
      <c r="TN342" s="10"/>
      <c r="TO342" s="10"/>
      <c r="TP342" s="10"/>
      <c r="TQ342" s="10"/>
      <c r="TR342" s="10"/>
      <c r="TS342" s="10"/>
      <c r="TT342" s="10"/>
      <c r="TU342" s="10"/>
      <c r="TV342" s="10"/>
      <c r="TW342" s="10"/>
      <c r="TX342" s="10"/>
      <c r="TY342" s="10"/>
      <c r="TZ342" s="10"/>
      <c r="UA342" s="10"/>
      <c r="UB342" s="10"/>
      <c r="UC342" s="10"/>
      <c r="UD342" s="10"/>
      <c r="UE342" s="10"/>
      <c r="UF342" s="10"/>
      <c r="UG342" s="10"/>
      <c r="UH342" s="10"/>
      <c r="UI342" s="10"/>
      <c r="UJ342" s="10"/>
      <c r="UK342" s="10"/>
      <c r="UL342" s="10"/>
      <c r="UM342" s="10"/>
      <c r="UN342" s="10"/>
      <c r="UO342" s="10"/>
      <c r="UP342" s="10"/>
      <c r="UQ342" s="10"/>
      <c r="UR342" s="10"/>
      <c r="US342" s="10"/>
      <c r="UT342" s="10"/>
      <c r="UU342" s="10"/>
      <c r="UV342" s="10"/>
      <c r="UW342" s="10"/>
      <c r="UX342" s="10"/>
      <c r="UY342" s="10"/>
      <c r="UZ342" s="10"/>
      <c r="VA342" s="10"/>
      <c r="VB342" s="10"/>
      <c r="VC342" s="10"/>
      <c r="VD342" s="10"/>
      <c r="VE342" s="10"/>
      <c r="VF342" s="10"/>
      <c r="VG342" s="10"/>
      <c r="VH342" s="10"/>
      <c r="VI342" s="10"/>
      <c r="VJ342" s="10"/>
      <c r="VK342" s="10"/>
      <c r="VL342" s="10"/>
      <c r="VM342" s="10"/>
      <c r="VN342" s="10"/>
      <c r="VO342" s="10"/>
      <c r="VP342" s="10"/>
      <c r="VQ342" s="10"/>
      <c r="VR342" s="10"/>
      <c r="VS342" s="10"/>
      <c r="VT342" s="10"/>
      <c r="VU342" s="10"/>
      <c r="VV342" s="10"/>
      <c r="VW342" s="10"/>
      <c r="VX342" s="10"/>
      <c r="VY342" s="10"/>
      <c r="VZ342" s="10"/>
      <c r="WA342" s="10"/>
      <c r="WB342" s="10"/>
      <c r="WC342" s="10"/>
      <c r="WD342" s="10"/>
      <c r="WE342" s="10"/>
      <c r="WF342" s="10"/>
      <c r="WG342" s="10"/>
      <c r="WH342" s="10"/>
      <c r="WI342" s="10"/>
      <c r="WJ342" s="10"/>
      <c r="WK342" s="10"/>
      <c r="WL342" s="10"/>
      <c r="WM342" s="10"/>
      <c r="WN342" s="10"/>
      <c r="WO342" s="10"/>
      <c r="WP342" s="10"/>
      <c r="WQ342" s="10"/>
      <c r="WR342" s="10"/>
      <c r="WS342" s="10"/>
      <c r="WT342" s="10"/>
      <c r="WU342" s="10"/>
      <c r="WV342" s="10"/>
      <c r="WW342" s="10"/>
      <c r="WX342" s="10"/>
      <c r="WY342" s="10"/>
      <c r="WZ342" s="10"/>
      <c r="XA342" s="10"/>
      <c r="XB342" s="10"/>
      <c r="XC342" s="10"/>
      <c r="XD342" s="10"/>
      <c r="XE342" s="10"/>
      <c r="XF342" s="10"/>
      <c r="XG342" s="10"/>
      <c r="XH342" s="10"/>
      <c r="XI342" s="10"/>
      <c r="XJ342" s="10"/>
      <c r="XK342" s="10"/>
      <c r="XL342" s="10"/>
      <c r="XM342" s="10"/>
      <c r="XN342" s="10"/>
      <c r="XO342" s="10"/>
      <c r="XP342" s="10"/>
      <c r="XQ342" s="10"/>
      <c r="XR342" s="10"/>
      <c r="XS342" s="10"/>
      <c r="XT342" s="10"/>
      <c r="XU342" s="10"/>
      <c r="XV342" s="10"/>
      <c r="XW342" s="10"/>
      <c r="XX342" s="10"/>
      <c r="XY342" s="10"/>
      <c r="XZ342" s="10"/>
      <c r="YA342" s="10"/>
      <c r="YB342" s="10"/>
      <c r="YC342" s="10"/>
      <c r="YD342" s="10"/>
      <c r="YE342" s="10"/>
      <c r="YF342" s="10"/>
      <c r="YG342" s="10"/>
      <c r="YH342" s="10"/>
      <c r="YI342" s="10"/>
      <c r="YJ342" s="10"/>
      <c r="YK342" s="10"/>
      <c r="YL342" s="10"/>
      <c r="YM342" s="10"/>
      <c r="YN342" s="10"/>
      <c r="YO342" s="10"/>
      <c r="YP342" s="10"/>
      <c r="YQ342" s="10"/>
      <c r="YR342" s="10"/>
      <c r="YS342" s="10"/>
      <c r="YT342" s="10"/>
      <c r="YU342" s="10"/>
      <c r="YV342" s="10"/>
      <c r="YW342" s="10"/>
      <c r="YX342" s="10"/>
      <c r="YY342" s="10"/>
      <c r="YZ342" s="10"/>
      <c r="ZA342" s="10"/>
      <c r="ZB342" s="10"/>
      <c r="ZC342" s="10"/>
      <c r="ZD342" s="10"/>
      <c r="ZE342" s="10"/>
      <c r="ZF342" s="10"/>
      <c r="ZG342" s="10"/>
      <c r="ZH342" s="10"/>
      <c r="ZI342" s="10"/>
      <c r="ZJ342" s="10"/>
      <c r="ZK342" s="10"/>
      <c r="ZL342" s="10"/>
      <c r="ZM342" s="10"/>
      <c r="ZN342" s="10"/>
      <c r="ZO342" s="10"/>
      <c r="ZP342" s="10"/>
      <c r="ZQ342" s="10"/>
      <c r="ZR342" s="10"/>
      <c r="ZS342" s="10"/>
      <c r="ZT342" s="10"/>
      <c r="ZU342" s="10"/>
      <c r="ZV342" s="10"/>
      <c r="ZW342" s="10"/>
      <c r="ZX342" s="10"/>
      <c r="ZY342" s="10"/>
      <c r="ZZ342" s="10"/>
      <c r="AAA342" s="10"/>
      <c r="AAB342" s="10"/>
      <c r="AAC342" s="10"/>
      <c r="AAD342" s="10"/>
      <c r="AAE342" s="10"/>
      <c r="AAF342" s="10"/>
      <c r="AAG342" s="10"/>
      <c r="AAH342" s="10"/>
      <c r="AAI342" s="10"/>
      <c r="AAJ342" s="10"/>
      <c r="AAK342" s="10"/>
      <c r="AAL342" s="10"/>
      <c r="AAM342" s="10"/>
      <c r="AAN342" s="10"/>
      <c r="AAO342" s="10"/>
      <c r="AAP342" s="10"/>
      <c r="AAQ342" s="10"/>
      <c r="AAR342" s="10"/>
      <c r="AAS342" s="10"/>
      <c r="AAT342" s="10"/>
      <c r="AAU342" s="10"/>
      <c r="AAV342" s="10"/>
      <c r="AAW342" s="10"/>
      <c r="AAX342" s="10"/>
      <c r="AAY342" s="10"/>
      <c r="AAZ342" s="10"/>
      <c r="ABA342" s="10"/>
      <c r="ABB342" s="10"/>
      <c r="ABC342" s="10"/>
      <c r="ABD342" s="10"/>
      <c r="ABE342" s="10"/>
      <c r="ABF342" s="10"/>
      <c r="ABG342" s="10"/>
      <c r="ABH342" s="10"/>
      <c r="ABI342" s="10"/>
      <c r="ABJ342" s="10"/>
      <c r="ABK342" s="10"/>
      <c r="ABL342" s="10"/>
      <c r="ABM342" s="10"/>
      <c r="ABN342" s="10"/>
      <c r="ABO342" s="10"/>
      <c r="ABP342" s="10"/>
      <c r="ABQ342" s="10"/>
      <c r="ABR342" s="10"/>
      <c r="ABS342" s="10"/>
      <c r="ABT342" s="10"/>
      <c r="ABU342" s="10"/>
      <c r="ABV342" s="10"/>
      <c r="ABW342" s="10"/>
      <c r="ABX342" s="10"/>
      <c r="ABY342" s="10"/>
      <c r="ABZ342" s="10"/>
      <c r="ACA342" s="10"/>
      <c r="ACB342" s="10"/>
      <c r="ACC342" s="10"/>
      <c r="ACD342" s="10"/>
      <c r="ACE342" s="10"/>
      <c r="ACF342" s="10"/>
      <c r="ACG342" s="10"/>
      <c r="ACH342" s="10"/>
      <c r="ACI342" s="10"/>
      <c r="ACJ342" s="10"/>
      <c r="ACK342" s="10"/>
      <c r="ACL342" s="10"/>
      <c r="ACM342" s="10"/>
      <c r="ACN342" s="10"/>
      <c r="ACO342" s="10"/>
      <c r="ACP342" s="10"/>
      <c r="ACQ342" s="10"/>
      <c r="ACR342" s="10"/>
      <c r="ACS342" s="10"/>
      <c r="ACT342" s="10"/>
      <c r="ACU342" s="10"/>
      <c r="ACV342" s="10"/>
      <c r="ACW342" s="10"/>
      <c r="ACX342" s="10"/>
      <c r="ACY342" s="10"/>
      <c r="ACZ342" s="10"/>
      <c r="ADA342" s="10"/>
    </row>
    <row r="343" spans="1:786" s="106" customFormat="1" ht="15.6" x14ac:dyDescent="0.3">
      <c r="A343" s="60">
        <v>3</v>
      </c>
      <c r="B343" s="69" t="s">
        <v>932</v>
      </c>
      <c r="C343" s="46" t="s">
        <v>149</v>
      </c>
      <c r="D343" s="47"/>
      <c r="E343" s="47"/>
      <c r="F343" s="47"/>
      <c r="G343" s="104"/>
      <c r="H343" s="47">
        <v>1</v>
      </c>
      <c r="I343" s="47" t="s">
        <v>45</v>
      </c>
      <c r="J343" s="47" t="s">
        <v>149</v>
      </c>
      <c r="K343" s="120">
        <v>171</v>
      </c>
      <c r="L343" s="50">
        <v>1961</v>
      </c>
      <c r="M343" s="51">
        <v>22621</v>
      </c>
      <c r="N343" s="52">
        <v>280</v>
      </c>
      <c r="O343" s="53"/>
      <c r="P343" s="53"/>
      <c r="Q343" s="54" t="s">
        <v>482</v>
      </c>
      <c r="R343" s="55" t="s">
        <v>933</v>
      </c>
      <c r="S343" s="56"/>
      <c r="T343" s="57" t="str">
        <f t="shared" si="68"/>
        <v>U</v>
      </c>
      <c r="U343" s="56"/>
      <c r="V343" s="56"/>
      <c r="W343" s="56"/>
      <c r="X343" s="56"/>
      <c r="Y343" s="56"/>
      <c r="Z343" s="56"/>
      <c r="AA343" s="56"/>
      <c r="AB343" s="10"/>
      <c r="AC343" s="58">
        <f t="shared" si="70"/>
        <v>1.4762848027551691E-4</v>
      </c>
      <c r="AD343" s="58">
        <f t="shared" si="71"/>
        <v>0</v>
      </c>
      <c r="AE343" s="58">
        <f t="shared" si="72"/>
        <v>0</v>
      </c>
      <c r="AF343" s="58">
        <f t="shared" si="73"/>
        <v>1.4762848027551691E-4</v>
      </c>
      <c r="AG343" s="59"/>
      <c r="AH343" s="59">
        <f t="shared" si="74"/>
        <v>0</v>
      </c>
      <c r="AI343" s="59">
        <f t="shared" si="75"/>
        <v>0</v>
      </c>
      <c r="AJ343" s="59">
        <f t="shared" si="76"/>
        <v>1.4762848027551691E-4</v>
      </c>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c r="HU343" s="10"/>
      <c r="HV343" s="10"/>
      <c r="HW343" s="10"/>
      <c r="HX343" s="10"/>
      <c r="HY343" s="10"/>
      <c r="HZ343" s="10"/>
      <c r="IA343" s="10"/>
      <c r="IB343" s="10"/>
      <c r="IC343" s="10"/>
      <c r="ID343" s="10"/>
      <c r="IE343" s="10"/>
      <c r="IF343" s="10"/>
      <c r="IG343" s="10"/>
      <c r="IH343" s="10"/>
      <c r="II343" s="10"/>
      <c r="IJ343" s="10"/>
      <c r="IK343" s="10"/>
      <c r="IL343" s="10"/>
      <c r="IM343" s="10"/>
      <c r="IN343" s="10"/>
      <c r="IO343" s="10"/>
      <c r="IP343" s="10"/>
      <c r="IQ343" s="10"/>
      <c r="IR343" s="10"/>
      <c r="IS343" s="10"/>
      <c r="IT343" s="10"/>
      <c r="IU343" s="10"/>
      <c r="IV343" s="10"/>
      <c r="IW343" s="10"/>
      <c r="IX343" s="10"/>
      <c r="IY343" s="10"/>
      <c r="IZ343" s="10"/>
      <c r="JA343" s="10"/>
      <c r="JB343" s="10"/>
      <c r="JC343" s="10"/>
      <c r="JD343" s="10"/>
      <c r="JE343" s="10"/>
      <c r="JF343" s="10"/>
      <c r="JG343" s="10"/>
      <c r="JH343" s="10"/>
      <c r="JI343" s="10"/>
      <c r="JJ343" s="10"/>
      <c r="JK343" s="10"/>
      <c r="JL343" s="10"/>
      <c r="JM343" s="10"/>
      <c r="JN343" s="10"/>
      <c r="JO343" s="10"/>
      <c r="JP343" s="10"/>
      <c r="JQ343" s="10"/>
      <c r="JR343" s="10"/>
      <c r="JS343" s="10"/>
      <c r="JT343" s="10"/>
      <c r="JU343" s="10"/>
      <c r="JV343" s="10"/>
      <c r="JW343" s="10"/>
      <c r="JX343" s="10"/>
      <c r="JY343" s="10"/>
      <c r="JZ343" s="10"/>
      <c r="KA343" s="10"/>
      <c r="KB343" s="10"/>
      <c r="KC343" s="10"/>
      <c r="KD343" s="10"/>
      <c r="KE343" s="10"/>
      <c r="KF343" s="10"/>
      <c r="KG343" s="10"/>
      <c r="KH343" s="10"/>
      <c r="KI343" s="10"/>
      <c r="KJ343" s="10"/>
      <c r="KK343" s="10"/>
      <c r="KL343" s="10"/>
      <c r="KM343" s="10"/>
      <c r="KN343" s="10"/>
      <c r="KO343" s="10"/>
      <c r="KP343" s="10"/>
      <c r="KQ343" s="10"/>
      <c r="KR343" s="10"/>
      <c r="KS343" s="10"/>
      <c r="KT343" s="10"/>
      <c r="KU343" s="10"/>
      <c r="KV343" s="10"/>
      <c r="KW343" s="10"/>
      <c r="KX343" s="10"/>
      <c r="KY343" s="10"/>
      <c r="KZ343" s="10"/>
      <c r="LA343" s="10"/>
      <c r="LB343" s="10"/>
      <c r="LC343" s="10"/>
      <c r="LD343" s="10"/>
      <c r="LE343" s="10"/>
      <c r="LF343" s="10"/>
      <c r="LG343" s="10"/>
      <c r="LH343" s="10"/>
      <c r="LI343" s="10"/>
      <c r="LJ343" s="10"/>
      <c r="LK343" s="10"/>
      <c r="LL343" s="10"/>
      <c r="LM343" s="10"/>
      <c r="LN343" s="10"/>
      <c r="LO343" s="10"/>
      <c r="LP343" s="10"/>
      <c r="LQ343" s="10"/>
      <c r="LR343" s="10"/>
      <c r="LS343" s="10"/>
      <c r="LT343" s="10"/>
      <c r="LU343" s="10"/>
      <c r="LV343" s="10"/>
      <c r="LW343" s="10"/>
      <c r="LX343" s="10"/>
      <c r="LY343" s="10"/>
      <c r="LZ343" s="10"/>
      <c r="MA343" s="10"/>
      <c r="MB343" s="10"/>
      <c r="MC343" s="10"/>
      <c r="MD343" s="10"/>
      <c r="ME343" s="10"/>
      <c r="MF343" s="10"/>
      <c r="MG343" s="10"/>
      <c r="MH343" s="10"/>
      <c r="MI343" s="10"/>
      <c r="MJ343" s="10"/>
      <c r="MK343" s="10"/>
      <c r="ML343" s="10"/>
      <c r="MM343" s="10"/>
      <c r="MN343" s="10"/>
      <c r="MO343" s="10"/>
      <c r="MP343" s="10"/>
      <c r="MQ343" s="10"/>
      <c r="MR343" s="10"/>
      <c r="MS343" s="10"/>
      <c r="MT343" s="10"/>
      <c r="MU343" s="10"/>
      <c r="MV343" s="10"/>
      <c r="MW343" s="10"/>
      <c r="MX343" s="10"/>
      <c r="MY343" s="10"/>
      <c r="MZ343" s="10"/>
      <c r="NA343" s="10"/>
      <c r="NB343" s="10"/>
      <c r="NC343" s="10"/>
      <c r="ND343" s="10"/>
      <c r="NE343" s="10"/>
      <c r="NF343" s="10"/>
      <c r="NG343" s="10"/>
      <c r="NH343" s="10"/>
      <c r="NI343" s="10"/>
      <c r="NJ343" s="10"/>
      <c r="NK343" s="10"/>
      <c r="NL343" s="10"/>
      <c r="NM343" s="10"/>
      <c r="NN343" s="10"/>
      <c r="NO343" s="10"/>
      <c r="NP343" s="10"/>
      <c r="NQ343" s="10"/>
      <c r="NR343" s="10"/>
      <c r="NS343" s="10"/>
      <c r="NT343" s="10"/>
      <c r="NU343" s="10"/>
      <c r="NV343" s="10"/>
      <c r="NW343" s="10"/>
      <c r="NX343" s="10"/>
      <c r="NY343" s="10"/>
      <c r="NZ343" s="10"/>
      <c r="OA343" s="10"/>
      <c r="OB343" s="10"/>
      <c r="OC343" s="10"/>
      <c r="OD343" s="10"/>
      <c r="OE343" s="10"/>
      <c r="OF343" s="10"/>
      <c r="OG343" s="10"/>
      <c r="OH343" s="10"/>
      <c r="OI343" s="10"/>
      <c r="OJ343" s="10"/>
      <c r="OK343" s="10"/>
      <c r="OL343" s="10"/>
      <c r="OM343" s="10"/>
      <c r="ON343" s="10"/>
      <c r="OO343" s="10"/>
      <c r="OP343" s="10"/>
      <c r="OQ343" s="10"/>
      <c r="OR343" s="10"/>
      <c r="OS343" s="10"/>
      <c r="OT343" s="10"/>
      <c r="OU343" s="10"/>
      <c r="OV343" s="10"/>
      <c r="OW343" s="10"/>
      <c r="OX343" s="10"/>
      <c r="OY343" s="10"/>
      <c r="OZ343" s="10"/>
      <c r="PA343" s="10"/>
      <c r="PB343" s="10"/>
      <c r="PC343" s="10"/>
      <c r="PD343" s="10"/>
      <c r="PE343" s="10"/>
      <c r="PF343" s="10"/>
      <c r="PG343" s="10"/>
      <c r="PH343" s="10"/>
      <c r="PI343" s="10"/>
      <c r="PJ343" s="10"/>
      <c r="PK343" s="10"/>
      <c r="PL343" s="10"/>
      <c r="PM343" s="10"/>
      <c r="PN343" s="10"/>
      <c r="PO343" s="10"/>
      <c r="PP343" s="10"/>
      <c r="PQ343" s="10"/>
      <c r="PR343" s="10"/>
      <c r="PS343" s="10"/>
      <c r="PT343" s="10"/>
      <c r="PU343" s="10"/>
      <c r="PV343" s="10"/>
      <c r="PW343" s="10"/>
      <c r="PX343" s="10"/>
      <c r="PY343" s="10"/>
      <c r="PZ343" s="10"/>
      <c r="QA343" s="10"/>
      <c r="QB343" s="10"/>
      <c r="QC343" s="10"/>
      <c r="QD343" s="10"/>
      <c r="QE343" s="10"/>
      <c r="QF343" s="10"/>
      <c r="QG343" s="10"/>
      <c r="QH343" s="10"/>
      <c r="QI343" s="10"/>
      <c r="QJ343" s="10"/>
      <c r="QK343" s="10"/>
      <c r="QL343" s="10"/>
      <c r="QM343" s="10"/>
      <c r="QN343" s="10"/>
      <c r="QO343" s="10"/>
      <c r="QP343" s="10"/>
      <c r="QQ343" s="10"/>
      <c r="QR343" s="10"/>
      <c r="QS343" s="10"/>
      <c r="QT343" s="10"/>
      <c r="QU343" s="10"/>
      <c r="QV343" s="10"/>
      <c r="QW343" s="10"/>
      <c r="QX343" s="10"/>
      <c r="QY343" s="10"/>
      <c r="QZ343" s="10"/>
      <c r="RA343" s="10"/>
      <c r="RB343" s="10"/>
      <c r="RC343" s="10"/>
      <c r="RD343" s="10"/>
      <c r="RE343" s="10"/>
      <c r="RF343" s="10"/>
      <c r="RG343" s="10"/>
      <c r="RH343" s="10"/>
      <c r="RI343" s="10"/>
      <c r="RJ343" s="10"/>
      <c r="RK343" s="10"/>
      <c r="RL343" s="10"/>
      <c r="RM343" s="10"/>
      <c r="RN343" s="10"/>
      <c r="RO343" s="10"/>
      <c r="RP343" s="10"/>
      <c r="RQ343" s="10"/>
      <c r="RR343" s="10"/>
      <c r="RS343" s="10"/>
      <c r="RT343" s="10"/>
      <c r="RU343" s="10"/>
      <c r="RV343" s="10"/>
      <c r="RW343" s="10"/>
      <c r="RX343" s="10"/>
      <c r="RY343" s="10"/>
      <c r="RZ343" s="10"/>
      <c r="SA343" s="10"/>
      <c r="SB343" s="10"/>
      <c r="SC343" s="10"/>
      <c r="SD343" s="10"/>
      <c r="SE343" s="10"/>
      <c r="SF343" s="10"/>
      <c r="SG343" s="10"/>
      <c r="SH343" s="10"/>
      <c r="SI343" s="10"/>
      <c r="SJ343" s="10"/>
      <c r="SK343" s="10"/>
      <c r="SL343" s="10"/>
      <c r="SM343" s="10"/>
      <c r="SN343" s="10"/>
      <c r="SO343" s="10"/>
      <c r="SP343" s="10"/>
      <c r="SQ343" s="10"/>
      <c r="SR343" s="10"/>
      <c r="SS343" s="10"/>
      <c r="ST343" s="10"/>
      <c r="SU343" s="10"/>
      <c r="SV343" s="10"/>
      <c r="SW343" s="10"/>
      <c r="SX343" s="10"/>
      <c r="SY343" s="10"/>
      <c r="SZ343" s="10"/>
      <c r="TA343" s="10"/>
      <c r="TB343" s="10"/>
      <c r="TC343" s="10"/>
      <c r="TD343" s="10"/>
      <c r="TE343" s="10"/>
      <c r="TF343" s="10"/>
      <c r="TG343" s="10"/>
      <c r="TH343" s="10"/>
      <c r="TI343" s="10"/>
      <c r="TJ343" s="10"/>
      <c r="TK343" s="10"/>
      <c r="TL343" s="10"/>
      <c r="TM343" s="10"/>
      <c r="TN343" s="10"/>
      <c r="TO343" s="10"/>
      <c r="TP343" s="10"/>
      <c r="TQ343" s="10"/>
      <c r="TR343" s="10"/>
      <c r="TS343" s="10"/>
      <c r="TT343" s="10"/>
      <c r="TU343" s="10"/>
      <c r="TV343" s="10"/>
      <c r="TW343" s="10"/>
      <c r="TX343" s="10"/>
      <c r="TY343" s="10"/>
      <c r="TZ343" s="10"/>
      <c r="UA343" s="10"/>
      <c r="UB343" s="10"/>
      <c r="UC343" s="10"/>
      <c r="UD343" s="10"/>
      <c r="UE343" s="10"/>
      <c r="UF343" s="10"/>
      <c r="UG343" s="10"/>
      <c r="UH343" s="10"/>
      <c r="UI343" s="10"/>
      <c r="UJ343" s="10"/>
      <c r="UK343" s="10"/>
      <c r="UL343" s="10"/>
      <c r="UM343" s="10"/>
      <c r="UN343" s="10"/>
      <c r="UO343" s="10"/>
      <c r="UP343" s="10"/>
      <c r="UQ343" s="10"/>
      <c r="UR343" s="10"/>
      <c r="US343" s="10"/>
      <c r="UT343" s="10"/>
      <c r="UU343" s="10"/>
      <c r="UV343" s="10"/>
      <c r="UW343" s="10"/>
      <c r="UX343" s="10"/>
      <c r="UY343" s="10"/>
      <c r="UZ343" s="10"/>
      <c r="VA343" s="10"/>
      <c r="VB343" s="10"/>
      <c r="VC343" s="10"/>
      <c r="VD343" s="10"/>
      <c r="VE343" s="10"/>
      <c r="VF343" s="10"/>
      <c r="VG343" s="10"/>
      <c r="VH343" s="10"/>
      <c r="VI343" s="10"/>
      <c r="VJ343" s="10"/>
      <c r="VK343" s="10"/>
      <c r="VL343" s="10"/>
      <c r="VM343" s="10"/>
      <c r="VN343" s="10"/>
      <c r="VO343" s="10"/>
      <c r="VP343" s="10"/>
      <c r="VQ343" s="10"/>
      <c r="VR343" s="10"/>
      <c r="VS343" s="10"/>
      <c r="VT343" s="10"/>
      <c r="VU343" s="10"/>
      <c r="VV343" s="10"/>
      <c r="VW343" s="10"/>
      <c r="VX343" s="10"/>
      <c r="VY343" s="10"/>
      <c r="VZ343" s="10"/>
      <c r="WA343" s="10"/>
      <c r="WB343" s="10"/>
      <c r="WC343" s="10"/>
      <c r="WD343" s="10"/>
      <c r="WE343" s="10"/>
      <c r="WF343" s="10"/>
      <c r="WG343" s="10"/>
      <c r="WH343" s="10"/>
      <c r="WI343" s="10"/>
      <c r="WJ343" s="10"/>
      <c r="WK343" s="10"/>
      <c r="WL343" s="10"/>
      <c r="WM343" s="10"/>
      <c r="WN343" s="10"/>
      <c r="WO343" s="10"/>
      <c r="WP343" s="10"/>
      <c r="WQ343" s="10"/>
      <c r="WR343" s="10"/>
      <c r="WS343" s="10"/>
      <c r="WT343" s="10"/>
      <c r="WU343" s="10"/>
      <c r="WV343" s="10"/>
      <c r="WW343" s="10"/>
      <c r="WX343" s="10"/>
      <c r="WY343" s="10"/>
      <c r="WZ343" s="10"/>
      <c r="XA343" s="10"/>
      <c r="XB343" s="10"/>
      <c r="XC343" s="10"/>
      <c r="XD343" s="10"/>
      <c r="XE343" s="10"/>
      <c r="XF343" s="10"/>
      <c r="XG343" s="10"/>
      <c r="XH343" s="10"/>
      <c r="XI343" s="10"/>
      <c r="XJ343" s="10"/>
      <c r="XK343" s="10"/>
      <c r="XL343" s="10"/>
      <c r="XM343" s="10"/>
      <c r="XN343" s="10"/>
      <c r="XO343" s="10"/>
      <c r="XP343" s="10"/>
      <c r="XQ343" s="10"/>
      <c r="XR343" s="10"/>
      <c r="XS343" s="10"/>
      <c r="XT343" s="10"/>
      <c r="XU343" s="10"/>
      <c r="XV343" s="10"/>
      <c r="XW343" s="10"/>
      <c r="XX343" s="10"/>
      <c r="XY343" s="10"/>
      <c r="XZ343" s="10"/>
      <c r="YA343" s="10"/>
      <c r="YB343" s="10"/>
      <c r="YC343" s="10"/>
      <c r="YD343" s="10"/>
      <c r="YE343" s="10"/>
      <c r="YF343" s="10"/>
      <c r="YG343" s="10"/>
      <c r="YH343" s="10"/>
      <c r="YI343" s="10"/>
      <c r="YJ343" s="10"/>
      <c r="YK343" s="10"/>
      <c r="YL343" s="10"/>
      <c r="YM343" s="10"/>
      <c r="YN343" s="10"/>
      <c r="YO343" s="10"/>
      <c r="YP343" s="10"/>
      <c r="YQ343" s="10"/>
      <c r="YR343" s="10"/>
      <c r="YS343" s="10"/>
      <c r="YT343" s="10"/>
      <c r="YU343" s="10"/>
      <c r="YV343" s="10"/>
      <c r="YW343" s="10"/>
      <c r="YX343" s="10"/>
      <c r="YY343" s="10"/>
      <c r="YZ343" s="10"/>
      <c r="ZA343" s="10"/>
      <c r="ZB343" s="10"/>
      <c r="ZC343" s="10"/>
      <c r="ZD343" s="10"/>
      <c r="ZE343" s="10"/>
      <c r="ZF343" s="10"/>
      <c r="ZG343" s="10"/>
      <c r="ZH343" s="10"/>
      <c r="ZI343" s="10"/>
      <c r="ZJ343" s="10"/>
      <c r="ZK343" s="10"/>
      <c r="ZL343" s="10"/>
      <c r="ZM343" s="10"/>
      <c r="ZN343" s="10"/>
      <c r="ZO343" s="10"/>
      <c r="ZP343" s="10"/>
      <c r="ZQ343" s="10"/>
      <c r="ZR343" s="10"/>
      <c r="ZS343" s="10"/>
      <c r="ZT343" s="10"/>
      <c r="ZU343" s="10"/>
      <c r="ZV343" s="10"/>
      <c r="ZW343" s="10"/>
      <c r="ZX343" s="10"/>
      <c r="ZY343" s="10"/>
      <c r="ZZ343" s="10"/>
      <c r="AAA343" s="10"/>
      <c r="AAB343" s="10"/>
      <c r="AAC343" s="10"/>
      <c r="AAD343" s="10"/>
      <c r="AAE343" s="10"/>
      <c r="AAF343" s="10"/>
      <c r="AAG343" s="10"/>
      <c r="AAH343" s="10"/>
      <c r="AAI343" s="10"/>
      <c r="AAJ343" s="10"/>
      <c r="AAK343" s="10"/>
      <c r="AAL343" s="10"/>
      <c r="AAM343" s="10"/>
      <c r="AAN343" s="10"/>
      <c r="AAO343" s="10"/>
      <c r="AAP343" s="10"/>
      <c r="AAQ343" s="10"/>
      <c r="AAR343" s="10"/>
      <c r="AAS343" s="10"/>
      <c r="AAT343" s="10"/>
      <c r="AAU343" s="10"/>
      <c r="AAV343" s="10"/>
      <c r="AAW343" s="10"/>
      <c r="AAX343" s="10"/>
      <c r="AAY343" s="10"/>
      <c r="AAZ343" s="10"/>
      <c r="ABA343" s="10"/>
      <c r="ABB343" s="10"/>
      <c r="ABC343" s="10"/>
      <c r="ABD343" s="10"/>
      <c r="ABE343" s="10"/>
      <c r="ABF343" s="10"/>
      <c r="ABG343" s="10"/>
      <c r="ABH343" s="10"/>
      <c r="ABI343" s="10"/>
      <c r="ABJ343" s="10"/>
      <c r="ABK343" s="10"/>
      <c r="ABL343" s="10"/>
      <c r="ABM343" s="10"/>
      <c r="ABN343" s="10"/>
      <c r="ABO343" s="10"/>
      <c r="ABP343" s="10"/>
      <c r="ABQ343" s="10"/>
      <c r="ABR343" s="10"/>
      <c r="ABS343" s="10"/>
      <c r="ABT343" s="10"/>
      <c r="ABU343" s="10"/>
      <c r="ABV343" s="10"/>
      <c r="ABW343" s="10"/>
      <c r="ABX343" s="10"/>
      <c r="ABY343" s="10"/>
      <c r="ABZ343" s="10"/>
      <c r="ACA343" s="10"/>
      <c r="ACB343" s="10"/>
      <c r="ACC343" s="10"/>
      <c r="ACD343" s="10"/>
      <c r="ACE343" s="10"/>
      <c r="ACF343" s="10"/>
      <c r="ACG343" s="10"/>
      <c r="ACH343" s="10"/>
      <c r="ACI343" s="10"/>
      <c r="ACJ343" s="10"/>
      <c r="ACK343" s="10"/>
      <c r="ACL343" s="10"/>
      <c r="ACM343" s="10"/>
      <c r="ACN343" s="10"/>
      <c r="ACO343" s="10"/>
      <c r="ACP343" s="10"/>
      <c r="ACQ343" s="10"/>
      <c r="ACR343" s="10"/>
      <c r="ACS343" s="10"/>
      <c r="ACT343" s="10"/>
      <c r="ACU343" s="10"/>
      <c r="ACV343" s="10"/>
      <c r="ACW343" s="10"/>
      <c r="ACX343" s="10"/>
      <c r="ACY343" s="10"/>
      <c r="ACZ343" s="10"/>
      <c r="ADA343" s="10"/>
    </row>
    <row r="344" spans="1:786" ht="39.6" customHeight="1" x14ac:dyDescent="0.3">
      <c r="A344" s="60">
        <v>3</v>
      </c>
      <c r="B344" s="69" t="s">
        <v>934</v>
      </c>
      <c r="C344" s="46" t="s">
        <v>66</v>
      </c>
      <c r="D344" s="47"/>
      <c r="E344" s="47"/>
      <c r="F344" s="47"/>
      <c r="G344" s="104"/>
      <c r="H344" s="47">
        <v>1</v>
      </c>
      <c r="I344" s="47" t="s">
        <v>45</v>
      </c>
      <c r="J344" s="47" t="s">
        <v>51</v>
      </c>
      <c r="K344" s="120">
        <v>124</v>
      </c>
      <c r="L344" s="50">
        <v>1961</v>
      </c>
      <c r="M344" s="164">
        <v>22616</v>
      </c>
      <c r="N344" s="52"/>
      <c r="O344" s="53">
        <v>0.7</v>
      </c>
      <c r="P344" s="53"/>
      <c r="Q344" s="54" t="s">
        <v>482</v>
      </c>
      <c r="R344" s="55" t="s">
        <v>935</v>
      </c>
      <c r="S344" s="56" t="s">
        <v>323</v>
      </c>
      <c r="T344" s="57" t="str">
        <f t="shared" si="68"/>
        <v>Coal</v>
      </c>
      <c r="U344" s="56"/>
      <c r="V344" s="56"/>
      <c r="W344" s="56"/>
      <c r="X344" s="56"/>
      <c r="Y344" s="56"/>
      <c r="Z344" s="56"/>
      <c r="AA344" s="56"/>
      <c r="AC344" s="58">
        <f t="shared" si="70"/>
        <v>0</v>
      </c>
      <c r="AD344" s="58">
        <f t="shared" si="71"/>
        <v>1.7948717948717947E-2</v>
      </c>
      <c r="AE344" s="58">
        <f t="shared" si="72"/>
        <v>0</v>
      </c>
      <c r="AF344" s="58">
        <f t="shared" si="73"/>
        <v>1.7948717948717947E-2</v>
      </c>
      <c r="AG344" s="59"/>
      <c r="AH344" s="59">
        <f t="shared" si="74"/>
        <v>0</v>
      </c>
      <c r="AI344" s="59">
        <f t="shared" si="75"/>
        <v>0</v>
      </c>
      <c r="AJ344" s="59">
        <f t="shared" si="76"/>
        <v>1.7948717948717947E-2</v>
      </c>
      <c r="ADB344" s="152"/>
      <c r="ADC344" s="152"/>
      <c r="ADD344" s="152"/>
      <c r="ADE344" s="152"/>
      <c r="ADF344" s="152"/>
    </row>
    <row r="345" spans="1:786" s="170" customFormat="1" ht="15.6" x14ac:dyDescent="0.3">
      <c r="A345" s="63">
        <v>2</v>
      </c>
      <c r="B345" s="69" t="s">
        <v>936</v>
      </c>
      <c r="C345" s="46" t="s">
        <v>66</v>
      </c>
      <c r="D345" s="47"/>
      <c r="E345" s="47"/>
      <c r="F345" s="47">
        <v>46</v>
      </c>
      <c r="G345" s="104">
        <v>550000</v>
      </c>
      <c r="H345" s="47">
        <v>1</v>
      </c>
      <c r="I345" s="47" t="s">
        <v>45</v>
      </c>
      <c r="J345" s="47" t="s">
        <v>260</v>
      </c>
      <c r="K345" s="120" t="s">
        <v>42</v>
      </c>
      <c r="L345" s="50">
        <v>1961</v>
      </c>
      <c r="M345" s="117">
        <v>1961</v>
      </c>
      <c r="N345" s="52">
        <v>136000</v>
      </c>
      <c r="O345" s="53">
        <v>0.6</v>
      </c>
      <c r="P345" s="53">
        <v>11</v>
      </c>
      <c r="Q345" s="54" t="s">
        <v>937</v>
      </c>
      <c r="R345" s="55" t="s">
        <v>938</v>
      </c>
      <c r="S345" s="56" t="s">
        <v>323</v>
      </c>
      <c r="T345" s="57" t="str">
        <f t="shared" si="68"/>
        <v>Coal</v>
      </c>
      <c r="U345" s="56"/>
      <c r="V345" s="56"/>
      <c r="W345" s="56"/>
      <c r="X345" s="56"/>
      <c r="Y345" s="56"/>
      <c r="Z345" s="56"/>
      <c r="AA345" s="56"/>
      <c r="AB345" s="10"/>
      <c r="AC345" s="58">
        <f t="shared" si="70"/>
        <v>7.1705261848108215E-2</v>
      </c>
      <c r="AD345" s="58">
        <f t="shared" si="71"/>
        <v>1.5384615384615384E-2</v>
      </c>
      <c r="AE345" s="58">
        <f t="shared" si="72"/>
        <v>0.7857142857142857</v>
      </c>
      <c r="AF345" s="58">
        <f t="shared" si="73"/>
        <v>0.87280416294700935</v>
      </c>
      <c r="AG345" s="59"/>
      <c r="AH345" s="59">
        <f t="shared" si="74"/>
        <v>0</v>
      </c>
      <c r="AI345" s="59">
        <f t="shared" si="75"/>
        <v>0.87280416294700935</v>
      </c>
      <c r="AJ345" s="59">
        <f t="shared" si="76"/>
        <v>0</v>
      </c>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49"/>
      <c r="EE345" s="149"/>
      <c r="EF345" s="149"/>
      <c r="EG345" s="149"/>
      <c r="EH345" s="149"/>
      <c r="EI345" s="149"/>
      <c r="EJ345" s="149"/>
      <c r="EK345" s="149"/>
      <c r="EL345" s="149"/>
      <c r="EM345" s="149"/>
      <c r="EN345" s="149"/>
      <c r="EO345" s="149"/>
      <c r="EP345" s="149"/>
      <c r="EQ345" s="149"/>
      <c r="ER345" s="149"/>
      <c r="ES345" s="149"/>
      <c r="ET345" s="149"/>
      <c r="EU345" s="149"/>
      <c r="EV345" s="149"/>
      <c r="EW345" s="149"/>
      <c r="EX345" s="149"/>
      <c r="EY345" s="149"/>
      <c r="EZ345" s="149"/>
      <c r="FA345" s="149"/>
      <c r="FB345" s="149"/>
      <c r="FC345" s="149"/>
      <c r="FD345" s="149"/>
      <c r="FE345" s="149"/>
      <c r="FF345" s="149"/>
      <c r="FG345" s="149"/>
      <c r="FH345" s="149"/>
      <c r="FI345" s="149"/>
      <c r="FJ345" s="149"/>
      <c r="FK345" s="149"/>
      <c r="FL345" s="149"/>
      <c r="FM345" s="149"/>
      <c r="FN345" s="149"/>
      <c r="FO345" s="149"/>
      <c r="FP345" s="149"/>
      <c r="FQ345" s="149"/>
      <c r="FR345" s="149"/>
      <c r="FS345" s="149"/>
      <c r="FT345" s="149"/>
      <c r="FU345" s="149"/>
      <c r="FV345" s="149"/>
      <c r="FW345" s="149"/>
      <c r="FX345" s="149"/>
      <c r="FY345" s="149"/>
      <c r="FZ345" s="149"/>
      <c r="GA345" s="149"/>
      <c r="GB345" s="149"/>
      <c r="GC345" s="149"/>
      <c r="GD345" s="149"/>
      <c r="GE345" s="149"/>
      <c r="GF345" s="149"/>
      <c r="GG345" s="149"/>
      <c r="GH345" s="149"/>
      <c r="GI345" s="149"/>
      <c r="GJ345" s="149"/>
      <c r="GK345" s="149"/>
      <c r="GL345" s="149"/>
      <c r="GM345" s="149"/>
      <c r="GN345" s="149"/>
      <c r="GO345" s="149"/>
      <c r="GP345" s="149"/>
      <c r="GQ345" s="149"/>
      <c r="GR345" s="149"/>
      <c r="GS345" s="149"/>
      <c r="GT345" s="149"/>
      <c r="GU345" s="149"/>
      <c r="GV345" s="149"/>
      <c r="GW345" s="149"/>
      <c r="GX345" s="149"/>
      <c r="GY345" s="149"/>
      <c r="GZ345" s="149"/>
      <c r="HA345" s="149"/>
      <c r="HB345" s="149"/>
      <c r="HC345" s="149"/>
      <c r="HD345" s="149"/>
      <c r="HE345" s="149"/>
      <c r="HF345" s="149"/>
      <c r="HG345" s="149"/>
      <c r="HH345" s="149"/>
      <c r="HI345" s="149"/>
      <c r="HJ345" s="149"/>
      <c r="HK345" s="149"/>
      <c r="HL345" s="149"/>
      <c r="HM345" s="149"/>
      <c r="HN345" s="149"/>
      <c r="HO345" s="149"/>
      <c r="HP345" s="149"/>
      <c r="HQ345" s="149"/>
      <c r="HR345" s="149"/>
      <c r="HS345" s="149"/>
      <c r="HT345" s="149"/>
      <c r="HU345" s="149"/>
      <c r="HV345" s="149"/>
      <c r="HW345" s="149"/>
      <c r="HX345" s="149"/>
      <c r="HY345" s="149"/>
      <c r="HZ345" s="149"/>
      <c r="IA345" s="149"/>
      <c r="IB345" s="149"/>
      <c r="IC345" s="149"/>
      <c r="ID345" s="149"/>
      <c r="IE345" s="149"/>
      <c r="IF345" s="149"/>
      <c r="IG345" s="149"/>
      <c r="IH345" s="149"/>
      <c r="II345" s="149"/>
      <c r="IJ345" s="149"/>
      <c r="IK345" s="149"/>
      <c r="IL345" s="149"/>
      <c r="IM345" s="149"/>
      <c r="IN345" s="149"/>
      <c r="IO345" s="149"/>
      <c r="IP345" s="149"/>
      <c r="IQ345" s="149"/>
      <c r="IR345" s="149"/>
      <c r="IS345" s="149"/>
      <c r="IT345" s="149"/>
      <c r="IU345" s="149"/>
      <c r="IV345" s="149"/>
      <c r="IW345" s="149"/>
      <c r="IX345" s="149"/>
      <c r="IY345" s="149"/>
      <c r="IZ345" s="149"/>
      <c r="JA345" s="149"/>
      <c r="JB345" s="149"/>
      <c r="JC345" s="149"/>
      <c r="JD345" s="149"/>
      <c r="JE345" s="149"/>
      <c r="JF345" s="149"/>
      <c r="JG345" s="149"/>
      <c r="JH345" s="149"/>
      <c r="JI345" s="149"/>
      <c r="JJ345" s="149"/>
      <c r="JK345" s="149"/>
      <c r="JL345" s="149"/>
      <c r="JM345" s="149"/>
      <c r="JN345" s="149"/>
      <c r="JO345" s="149"/>
      <c r="JP345" s="149"/>
      <c r="JQ345" s="149"/>
      <c r="JR345" s="149"/>
      <c r="JS345" s="149"/>
      <c r="JT345" s="149"/>
      <c r="JU345" s="149"/>
      <c r="JV345" s="149"/>
      <c r="JW345" s="149"/>
      <c r="JX345" s="149"/>
      <c r="JY345" s="149"/>
      <c r="JZ345" s="149"/>
      <c r="KA345" s="149"/>
      <c r="KB345" s="149"/>
      <c r="KC345" s="149"/>
      <c r="KD345" s="149"/>
      <c r="KE345" s="149"/>
      <c r="KF345" s="149"/>
      <c r="KG345" s="149"/>
      <c r="KH345" s="149"/>
      <c r="KI345" s="149"/>
      <c r="KJ345" s="149"/>
      <c r="KK345" s="149"/>
      <c r="KL345" s="149"/>
      <c r="KM345" s="149"/>
      <c r="KN345" s="149"/>
      <c r="KO345" s="149"/>
      <c r="KP345" s="149"/>
      <c r="KQ345" s="149"/>
      <c r="KR345" s="149"/>
      <c r="KS345" s="149"/>
      <c r="KT345" s="149"/>
      <c r="KU345" s="149"/>
      <c r="KV345" s="149"/>
      <c r="KW345" s="149"/>
      <c r="KX345" s="149"/>
      <c r="KY345" s="149"/>
      <c r="KZ345" s="149"/>
      <c r="LA345" s="149"/>
      <c r="LB345" s="149"/>
      <c r="LC345" s="149"/>
      <c r="LD345" s="149"/>
      <c r="LE345" s="149"/>
      <c r="LF345" s="149"/>
      <c r="LG345" s="149"/>
      <c r="LH345" s="149"/>
      <c r="LI345" s="149"/>
      <c r="LJ345" s="149"/>
      <c r="LK345" s="149"/>
      <c r="LL345" s="149"/>
      <c r="LM345" s="149"/>
      <c r="LN345" s="149"/>
      <c r="LO345" s="149"/>
      <c r="LP345" s="149"/>
      <c r="LQ345" s="149"/>
      <c r="LR345" s="149"/>
      <c r="LS345" s="149"/>
      <c r="LT345" s="149"/>
      <c r="LU345" s="149"/>
      <c r="LV345" s="149"/>
      <c r="LW345" s="149"/>
      <c r="LX345" s="149"/>
      <c r="LY345" s="149"/>
      <c r="LZ345" s="149"/>
      <c r="MA345" s="149"/>
      <c r="MB345" s="149"/>
      <c r="MC345" s="149"/>
      <c r="MD345" s="149"/>
      <c r="ME345" s="149"/>
      <c r="MF345" s="149"/>
      <c r="MG345" s="149"/>
      <c r="MH345" s="149"/>
      <c r="MI345" s="149"/>
      <c r="MJ345" s="149"/>
      <c r="MK345" s="149"/>
      <c r="ML345" s="149"/>
      <c r="MM345" s="149"/>
      <c r="MN345" s="149"/>
      <c r="MO345" s="149"/>
      <c r="MP345" s="149"/>
      <c r="MQ345" s="149"/>
      <c r="MR345" s="149"/>
      <c r="MS345" s="149"/>
      <c r="MT345" s="149"/>
      <c r="MU345" s="149"/>
      <c r="MV345" s="149"/>
      <c r="MW345" s="149"/>
      <c r="MX345" s="149"/>
      <c r="MY345" s="149"/>
      <c r="MZ345" s="149"/>
      <c r="NA345" s="149"/>
      <c r="NB345" s="149"/>
      <c r="NC345" s="149"/>
      <c r="ND345" s="149"/>
      <c r="NE345" s="149"/>
      <c r="NF345" s="149"/>
      <c r="NG345" s="149"/>
      <c r="NH345" s="149"/>
      <c r="NI345" s="149"/>
      <c r="NJ345" s="149"/>
      <c r="NK345" s="149"/>
      <c r="NL345" s="149"/>
      <c r="NM345" s="149"/>
      <c r="NN345" s="149"/>
      <c r="NO345" s="149"/>
      <c r="NP345" s="149"/>
      <c r="NQ345" s="149"/>
      <c r="NR345" s="149"/>
      <c r="NS345" s="149"/>
      <c r="NT345" s="149"/>
      <c r="NU345" s="149"/>
      <c r="NV345" s="149"/>
      <c r="NW345" s="149"/>
      <c r="NX345" s="149"/>
      <c r="NY345" s="149"/>
      <c r="NZ345" s="149"/>
      <c r="OA345" s="149"/>
      <c r="OB345" s="149"/>
      <c r="OC345" s="149"/>
      <c r="OD345" s="149"/>
      <c r="OE345" s="149"/>
      <c r="OF345" s="149"/>
      <c r="OG345" s="149"/>
      <c r="OH345" s="149"/>
      <c r="OI345" s="149"/>
      <c r="OJ345" s="149"/>
      <c r="OK345" s="149"/>
      <c r="OL345" s="149"/>
      <c r="OM345" s="149"/>
      <c r="ON345" s="149"/>
      <c r="OO345" s="149"/>
      <c r="OP345" s="149"/>
      <c r="OQ345" s="149"/>
      <c r="OR345" s="149"/>
      <c r="OS345" s="149"/>
      <c r="OT345" s="149"/>
      <c r="OU345" s="149"/>
      <c r="OV345" s="149"/>
      <c r="OW345" s="149"/>
      <c r="OX345" s="149"/>
      <c r="OY345" s="149"/>
      <c r="OZ345" s="149"/>
      <c r="PA345" s="149"/>
      <c r="PB345" s="149"/>
      <c r="PC345" s="149"/>
      <c r="PD345" s="149"/>
      <c r="PE345" s="149"/>
      <c r="PF345" s="149"/>
      <c r="PG345" s="149"/>
      <c r="PH345" s="149"/>
      <c r="PI345" s="149"/>
      <c r="PJ345" s="149"/>
      <c r="PK345" s="149"/>
      <c r="PL345" s="149"/>
      <c r="PM345" s="149"/>
      <c r="PN345" s="149"/>
      <c r="PO345" s="149"/>
      <c r="PP345" s="149"/>
      <c r="PQ345" s="149"/>
      <c r="PR345" s="149"/>
      <c r="PS345" s="149"/>
      <c r="PT345" s="149"/>
      <c r="PU345" s="149"/>
      <c r="PV345" s="149"/>
      <c r="PW345" s="149"/>
      <c r="PX345" s="149"/>
      <c r="PY345" s="149"/>
      <c r="PZ345" s="149"/>
      <c r="QA345" s="149"/>
      <c r="QB345" s="149"/>
      <c r="QC345" s="149"/>
      <c r="QD345" s="149"/>
      <c r="QE345" s="149"/>
      <c r="QF345" s="149"/>
      <c r="QG345" s="149"/>
      <c r="QH345" s="149"/>
      <c r="QI345" s="149"/>
      <c r="QJ345" s="149"/>
      <c r="QK345" s="149"/>
      <c r="QL345" s="149"/>
      <c r="QM345" s="149"/>
      <c r="QN345" s="149"/>
      <c r="QO345" s="149"/>
      <c r="QP345" s="149"/>
      <c r="QQ345" s="149"/>
      <c r="QR345" s="149"/>
      <c r="QS345" s="149"/>
      <c r="QT345" s="149"/>
      <c r="QU345" s="149"/>
      <c r="QV345" s="149"/>
      <c r="QW345" s="149"/>
      <c r="QX345" s="149"/>
      <c r="QY345" s="149"/>
      <c r="QZ345" s="149"/>
      <c r="RA345" s="149"/>
      <c r="RB345" s="149"/>
      <c r="RC345" s="149"/>
      <c r="RD345" s="149"/>
      <c r="RE345" s="149"/>
      <c r="RF345" s="149"/>
      <c r="RG345" s="149"/>
      <c r="RH345" s="149"/>
      <c r="RI345" s="149"/>
      <c r="RJ345" s="149"/>
      <c r="RK345" s="149"/>
      <c r="RL345" s="149"/>
      <c r="RM345" s="149"/>
      <c r="RN345" s="149"/>
      <c r="RO345" s="149"/>
      <c r="RP345" s="149"/>
      <c r="RQ345" s="149"/>
      <c r="RR345" s="149"/>
      <c r="RS345" s="149"/>
      <c r="RT345" s="149"/>
      <c r="RU345" s="149"/>
      <c r="RV345" s="149"/>
      <c r="RW345" s="149"/>
      <c r="RX345" s="149"/>
      <c r="RY345" s="149"/>
      <c r="RZ345" s="149"/>
      <c r="SA345" s="149"/>
      <c r="SB345" s="149"/>
      <c r="SC345" s="149"/>
      <c r="SD345" s="149"/>
      <c r="SE345" s="149"/>
      <c r="SF345" s="149"/>
      <c r="SG345" s="149"/>
      <c r="SH345" s="149"/>
      <c r="SI345" s="149"/>
      <c r="SJ345" s="149"/>
      <c r="SK345" s="149"/>
      <c r="SL345" s="149"/>
      <c r="SM345" s="149"/>
      <c r="SN345" s="149"/>
      <c r="SO345" s="149"/>
      <c r="SP345" s="149"/>
      <c r="SQ345" s="149"/>
      <c r="SR345" s="149"/>
      <c r="SS345" s="149"/>
      <c r="ST345" s="149"/>
      <c r="SU345" s="149"/>
      <c r="SV345" s="149"/>
      <c r="SW345" s="149"/>
      <c r="SX345" s="149"/>
      <c r="SY345" s="149"/>
      <c r="SZ345" s="149"/>
      <c r="TA345" s="149"/>
      <c r="TB345" s="149"/>
      <c r="TC345" s="149"/>
      <c r="TD345" s="149"/>
      <c r="TE345" s="149"/>
      <c r="TF345" s="149"/>
      <c r="TG345" s="149"/>
      <c r="TH345" s="149"/>
      <c r="TI345" s="149"/>
      <c r="TJ345" s="149"/>
      <c r="TK345" s="149"/>
      <c r="TL345" s="149"/>
      <c r="TM345" s="149"/>
      <c r="TN345" s="149"/>
      <c r="TO345" s="149"/>
      <c r="TP345" s="149"/>
      <c r="TQ345" s="149"/>
      <c r="TR345" s="149"/>
      <c r="TS345" s="149"/>
      <c r="TT345" s="149"/>
      <c r="TU345" s="149"/>
      <c r="TV345" s="149"/>
      <c r="TW345" s="149"/>
      <c r="TX345" s="149"/>
      <c r="TY345" s="149"/>
      <c r="TZ345" s="149"/>
      <c r="UA345" s="149"/>
      <c r="UB345" s="149"/>
      <c r="UC345" s="149"/>
      <c r="UD345" s="149"/>
      <c r="UE345" s="149"/>
      <c r="UF345" s="149"/>
      <c r="UG345" s="149"/>
      <c r="UH345" s="149"/>
      <c r="UI345" s="149"/>
      <c r="UJ345" s="149"/>
      <c r="UK345" s="149"/>
      <c r="UL345" s="149"/>
      <c r="UM345" s="149"/>
      <c r="UN345" s="149"/>
      <c r="UO345" s="149"/>
      <c r="UP345" s="149"/>
      <c r="UQ345" s="149"/>
      <c r="UR345" s="149"/>
      <c r="US345" s="149"/>
      <c r="UT345" s="149"/>
      <c r="UU345" s="149"/>
      <c r="UV345" s="149"/>
      <c r="UW345" s="149"/>
      <c r="UX345" s="149"/>
      <c r="UY345" s="149"/>
      <c r="UZ345" s="149"/>
      <c r="VA345" s="149"/>
      <c r="VB345" s="149"/>
      <c r="VC345" s="149"/>
      <c r="VD345" s="149"/>
      <c r="VE345" s="149"/>
      <c r="VF345" s="149"/>
      <c r="VG345" s="149"/>
      <c r="VH345" s="149"/>
      <c r="VI345" s="149"/>
      <c r="VJ345" s="149"/>
      <c r="VK345" s="149"/>
      <c r="VL345" s="149"/>
      <c r="VM345" s="149"/>
      <c r="VN345" s="149"/>
      <c r="VO345" s="149"/>
      <c r="VP345" s="149"/>
      <c r="VQ345" s="149"/>
      <c r="VR345" s="149"/>
      <c r="VS345" s="149"/>
      <c r="VT345" s="149"/>
      <c r="VU345" s="149"/>
      <c r="VV345" s="149"/>
      <c r="VW345" s="149"/>
      <c r="VX345" s="149"/>
      <c r="VY345" s="149"/>
      <c r="VZ345" s="149"/>
      <c r="WA345" s="149"/>
      <c r="WB345" s="149"/>
      <c r="WC345" s="149"/>
      <c r="WD345" s="149"/>
      <c r="WE345" s="149"/>
      <c r="WF345" s="149"/>
      <c r="WG345" s="149"/>
      <c r="WH345" s="149"/>
      <c r="WI345" s="149"/>
      <c r="WJ345" s="149"/>
      <c r="WK345" s="149"/>
      <c r="WL345" s="149"/>
      <c r="WM345" s="149"/>
      <c r="WN345" s="149"/>
      <c r="WO345" s="149"/>
      <c r="WP345" s="149"/>
      <c r="WQ345" s="149"/>
      <c r="WR345" s="149"/>
      <c r="WS345" s="149"/>
      <c r="WT345" s="149"/>
      <c r="WU345" s="149"/>
      <c r="WV345" s="149"/>
      <c r="WW345" s="149"/>
      <c r="WX345" s="149"/>
      <c r="WY345" s="149"/>
      <c r="WZ345" s="149"/>
      <c r="XA345" s="149"/>
      <c r="XB345" s="149"/>
      <c r="XC345" s="149"/>
      <c r="XD345" s="149"/>
      <c r="XE345" s="149"/>
      <c r="XF345" s="149"/>
      <c r="XG345" s="149"/>
      <c r="XH345" s="149"/>
      <c r="XI345" s="149"/>
      <c r="XJ345" s="149"/>
      <c r="XK345" s="149"/>
      <c r="XL345" s="149"/>
      <c r="XM345" s="149"/>
      <c r="XN345" s="149"/>
      <c r="XO345" s="149"/>
      <c r="XP345" s="149"/>
      <c r="XQ345" s="149"/>
      <c r="XR345" s="149"/>
      <c r="XS345" s="149"/>
      <c r="XT345" s="149"/>
      <c r="XU345" s="149"/>
      <c r="XV345" s="149"/>
      <c r="XW345" s="149"/>
      <c r="XX345" s="149"/>
      <c r="XY345" s="149"/>
      <c r="XZ345" s="149"/>
      <c r="YA345" s="149"/>
      <c r="YB345" s="149"/>
      <c r="YC345" s="149"/>
      <c r="YD345" s="149"/>
      <c r="YE345" s="149"/>
      <c r="YF345" s="149"/>
      <c r="YG345" s="149"/>
      <c r="YH345" s="149"/>
      <c r="YI345" s="149"/>
      <c r="YJ345" s="149"/>
      <c r="YK345" s="149"/>
      <c r="YL345" s="149"/>
      <c r="YM345" s="149"/>
      <c r="YN345" s="149"/>
      <c r="YO345" s="149"/>
      <c r="YP345" s="149"/>
      <c r="YQ345" s="149"/>
      <c r="YR345" s="149"/>
      <c r="YS345" s="149"/>
      <c r="YT345" s="149"/>
      <c r="YU345" s="149"/>
      <c r="YV345" s="149"/>
      <c r="YW345" s="149"/>
      <c r="YX345" s="149"/>
      <c r="YY345" s="149"/>
      <c r="YZ345" s="149"/>
      <c r="ZA345" s="149"/>
      <c r="ZB345" s="149"/>
      <c r="ZC345" s="149"/>
      <c r="ZD345" s="149"/>
      <c r="ZE345" s="149"/>
      <c r="ZF345" s="149"/>
      <c r="ZG345" s="149"/>
      <c r="ZH345" s="149"/>
      <c r="ZI345" s="149"/>
      <c r="ZJ345" s="149"/>
      <c r="ZK345" s="149"/>
      <c r="ZL345" s="149"/>
      <c r="ZM345" s="149"/>
      <c r="ZN345" s="149"/>
      <c r="ZO345" s="149"/>
      <c r="ZP345" s="149"/>
      <c r="ZQ345" s="149"/>
      <c r="ZR345" s="149"/>
      <c r="ZS345" s="149"/>
      <c r="ZT345" s="149"/>
      <c r="ZU345" s="149"/>
      <c r="ZV345" s="149"/>
      <c r="ZW345" s="149"/>
      <c r="ZX345" s="149"/>
      <c r="ZY345" s="149"/>
      <c r="ZZ345" s="149"/>
      <c r="AAA345" s="149"/>
      <c r="AAB345" s="149"/>
      <c r="AAC345" s="149"/>
      <c r="AAD345" s="149"/>
      <c r="AAE345" s="149"/>
      <c r="AAF345" s="149"/>
      <c r="AAG345" s="149"/>
      <c r="AAH345" s="149"/>
      <c r="AAI345" s="149"/>
      <c r="AAJ345" s="149"/>
      <c r="AAK345" s="149"/>
      <c r="AAL345" s="149"/>
      <c r="AAM345" s="149"/>
      <c r="AAN345" s="149"/>
      <c r="AAO345" s="149"/>
      <c r="AAP345" s="149"/>
      <c r="AAQ345" s="149"/>
      <c r="AAR345" s="149"/>
      <c r="AAS345" s="149"/>
      <c r="AAT345" s="149"/>
      <c r="AAU345" s="149"/>
      <c r="AAV345" s="149"/>
      <c r="AAW345" s="149"/>
      <c r="AAX345" s="149"/>
      <c r="AAY345" s="149"/>
      <c r="AAZ345" s="149"/>
      <c r="ABA345" s="149"/>
      <c r="ABB345" s="149"/>
      <c r="ABC345" s="149"/>
      <c r="ABD345" s="149"/>
      <c r="ABE345" s="149"/>
      <c r="ABF345" s="149"/>
      <c r="ABG345" s="149"/>
      <c r="ABH345" s="149"/>
      <c r="ABI345" s="149"/>
      <c r="ABJ345" s="149"/>
      <c r="ABK345" s="149"/>
      <c r="ABL345" s="149"/>
      <c r="ABM345" s="149"/>
      <c r="ABN345" s="149"/>
      <c r="ABO345" s="149"/>
      <c r="ABP345" s="149"/>
      <c r="ABQ345" s="149"/>
      <c r="ABR345" s="149"/>
      <c r="ABS345" s="149"/>
      <c r="ABT345" s="149"/>
      <c r="ABU345" s="149"/>
      <c r="ABV345" s="149"/>
      <c r="ABW345" s="149"/>
      <c r="ABX345" s="149"/>
      <c r="ABY345" s="149"/>
      <c r="ABZ345" s="149"/>
      <c r="ACA345" s="149"/>
      <c r="ACB345" s="149"/>
      <c r="ACC345" s="149"/>
      <c r="ACD345" s="149"/>
      <c r="ACE345" s="149"/>
      <c r="ACF345" s="149"/>
      <c r="ACG345" s="149"/>
      <c r="ACH345" s="149"/>
      <c r="ACI345" s="149"/>
      <c r="ACJ345" s="149"/>
      <c r="ACK345" s="149"/>
      <c r="ACL345" s="149"/>
      <c r="ACM345" s="149"/>
      <c r="ACN345" s="149"/>
      <c r="ACO345" s="149"/>
      <c r="ACP345" s="149"/>
      <c r="ACQ345" s="149"/>
      <c r="ACR345" s="149"/>
      <c r="ACS345" s="149"/>
      <c r="ACT345" s="149"/>
      <c r="ACU345" s="149"/>
      <c r="ACV345" s="149"/>
      <c r="ACW345" s="149"/>
      <c r="ACX345" s="149"/>
      <c r="ACY345" s="149"/>
      <c r="ACZ345" s="149"/>
      <c r="ADA345" s="149"/>
    </row>
    <row r="346" spans="1:786" s="170" customFormat="1" ht="24" x14ac:dyDescent="0.3">
      <c r="A346" s="63">
        <v>2</v>
      </c>
      <c r="B346" s="69" t="s">
        <v>939</v>
      </c>
      <c r="C346" s="46"/>
      <c r="D346" s="47" t="s">
        <v>117</v>
      </c>
      <c r="E346" s="47" t="s">
        <v>135</v>
      </c>
      <c r="F346" s="47">
        <v>24</v>
      </c>
      <c r="G346" s="104">
        <v>1250000</v>
      </c>
      <c r="H346" s="47">
        <v>1</v>
      </c>
      <c r="I346" s="47" t="s">
        <v>45</v>
      </c>
      <c r="J346" s="47" t="s">
        <v>75</v>
      </c>
      <c r="K346" s="120" t="s">
        <v>42</v>
      </c>
      <c r="L346" s="50">
        <v>1960</v>
      </c>
      <c r="M346" s="122">
        <v>22145</v>
      </c>
      <c r="N346" s="52">
        <v>100000</v>
      </c>
      <c r="O346" s="53">
        <v>0.5</v>
      </c>
      <c r="P346" s="53">
        <v>18</v>
      </c>
      <c r="Q346" s="54" t="s">
        <v>940</v>
      </c>
      <c r="R346" s="55" t="s">
        <v>941</v>
      </c>
      <c r="S346" s="56"/>
      <c r="T346" s="57"/>
      <c r="U346" s="56"/>
      <c r="V346" s="56"/>
      <c r="W346" s="56"/>
      <c r="X346" s="56"/>
      <c r="Y346" s="56"/>
      <c r="Z346" s="56"/>
      <c r="AA346" s="56"/>
      <c r="AB346" s="10"/>
      <c r="AC346" s="58">
        <f t="shared" si="70"/>
        <v>5.2724457241256045E-2</v>
      </c>
      <c r="AD346" s="58">
        <f t="shared" si="71"/>
        <v>1.282051282051282E-2</v>
      </c>
      <c r="AE346" s="58">
        <f t="shared" si="72"/>
        <v>1.2857142857142858</v>
      </c>
      <c r="AF346" s="58">
        <f t="shared" si="73"/>
        <v>1.3512592557760548</v>
      </c>
      <c r="AG346" s="59"/>
      <c r="AH346" s="59">
        <f t="shared" si="74"/>
        <v>0</v>
      </c>
      <c r="AI346" s="59">
        <f t="shared" si="75"/>
        <v>1.3512592557760548</v>
      </c>
      <c r="AJ346" s="59">
        <f t="shared" si="76"/>
        <v>0</v>
      </c>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49"/>
      <c r="EE346" s="149"/>
      <c r="EF346" s="149"/>
      <c r="EG346" s="149"/>
      <c r="EH346" s="149"/>
      <c r="EI346" s="149"/>
      <c r="EJ346" s="149"/>
      <c r="EK346" s="149"/>
      <c r="EL346" s="149"/>
      <c r="EM346" s="149"/>
      <c r="EN346" s="149"/>
      <c r="EO346" s="149"/>
      <c r="EP346" s="149"/>
      <c r="EQ346" s="149"/>
      <c r="ER346" s="149"/>
      <c r="ES346" s="149"/>
      <c r="ET346" s="149"/>
      <c r="EU346" s="149"/>
      <c r="EV346" s="149"/>
      <c r="EW346" s="149"/>
      <c r="EX346" s="149"/>
      <c r="EY346" s="149"/>
      <c r="EZ346" s="149"/>
      <c r="FA346" s="149"/>
      <c r="FB346" s="149"/>
      <c r="FC346" s="149"/>
      <c r="FD346" s="149"/>
      <c r="FE346" s="149"/>
      <c r="FF346" s="149"/>
      <c r="FG346" s="149"/>
      <c r="FH346" s="149"/>
      <c r="FI346" s="149"/>
      <c r="FJ346" s="149"/>
      <c r="FK346" s="149"/>
      <c r="FL346" s="149"/>
      <c r="FM346" s="149"/>
      <c r="FN346" s="149"/>
      <c r="FO346" s="149"/>
      <c r="FP346" s="149"/>
      <c r="FQ346" s="149"/>
      <c r="FR346" s="149"/>
      <c r="FS346" s="149"/>
      <c r="FT346" s="149"/>
      <c r="FU346" s="149"/>
      <c r="FV346" s="149"/>
      <c r="FW346" s="149"/>
      <c r="FX346" s="149"/>
      <c r="FY346" s="149"/>
      <c r="FZ346" s="149"/>
      <c r="GA346" s="149"/>
      <c r="GB346" s="149"/>
      <c r="GC346" s="149"/>
      <c r="GD346" s="149"/>
      <c r="GE346" s="149"/>
      <c r="GF346" s="149"/>
      <c r="GG346" s="149"/>
      <c r="GH346" s="149"/>
      <c r="GI346" s="149"/>
      <c r="GJ346" s="149"/>
      <c r="GK346" s="149"/>
      <c r="GL346" s="149"/>
      <c r="GM346" s="149"/>
      <c r="GN346" s="149"/>
      <c r="GO346" s="149"/>
      <c r="GP346" s="149"/>
      <c r="GQ346" s="149"/>
      <c r="GR346" s="149"/>
      <c r="GS346" s="149"/>
      <c r="GT346" s="149"/>
      <c r="GU346" s="149"/>
      <c r="GV346" s="149"/>
      <c r="GW346" s="149"/>
      <c r="GX346" s="149"/>
      <c r="GY346" s="149"/>
      <c r="GZ346" s="149"/>
      <c r="HA346" s="149"/>
      <c r="HB346" s="149"/>
      <c r="HC346" s="149"/>
      <c r="HD346" s="149"/>
      <c r="HE346" s="149"/>
      <c r="HF346" s="149"/>
      <c r="HG346" s="149"/>
      <c r="HH346" s="149"/>
      <c r="HI346" s="149"/>
      <c r="HJ346" s="149"/>
      <c r="HK346" s="149"/>
      <c r="HL346" s="149"/>
      <c r="HM346" s="149"/>
      <c r="HN346" s="149"/>
      <c r="HO346" s="149"/>
      <c r="HP346" s="149"/>
      <c r="HQ346" s="149"/>
      <c r="HR346" s="149"/>
      <c r="HS346" s="149"/>
      <c r="HT346" s="149"/>
      <c r="HU346" s="149"/>
      <c r="HV346" s="149"/>
      <c r="HW346" s="149"/>
      <c r="HX346" s="149"/>
      <c r="HY346" s="149"/>
      <c r="HZ346" s="149"/>
      <c r="IA346" s="149"/>
      <c r="IB346" s="149"/>
      <c r="IC346" s="149"/>
      <c r="ID346" s="149"/>
      <c r="IE346" s="149"/>
      <c r="IF346" s="149"/>
      <c r="IG346" s="149"/>
      <c r="IH346" s="149"/>
      <c r="II346" s="149"/>
      <c r="IJ346" s="149"/>
      <c r="IK346" s="149"/>
      <c r="IL346" s="149"/>
      <c r="IM346" s="149"/>
      <c r="IN346" s="149"/>
      <c r="IO346" s="149"/>
      <c r="IP346" s="149"/>
      <c r="IQ346" s="149"/>
      <c r="IR346" s="149"/>
      <c r="IS346" s="149"/>
      <c r="IT346" s="149"/>
      <c r="IU346" s="149"/>
      <c r="IV346" s="149"/>
      <c r="IW346" s="149"/>
      <c r="IX346" s="149"/>
      <c r="IY346" s="149"/>
      <c r="IZ346" s="149"/>
      <c r="JA346" s="149"/>
      <c r="JB346" s="149"/>
      <c r="JC346" s="149"/>
      <c r="JD346" s="149"/>
      <c r="JE346" s="149"/>
      <c r="JF346" s="149"/>
      <c r="JG346" s="149"/>
      <c r="JH346" s="149"/>
      <c r="JI346" s="149"/>
      <c r="JJ346" s="149"/>
      <c r="JK346" s="149"/>
      <c r="JL346" s="149"/>
      <c r="JM346" s="149"/>
      <c r="JN346" s="149"/>
      <c r="JO346" s="149"/>
      <c r="JP346" s="149"/>
      <c r="JQ346" s="149"/>
      <c r="JR346" s="149"/>
      <c r="JS346" s="149"/>
      <c r="JT346" s="149"/>
      <c r="JU346" s="149"/>
      <c r="JV346" s="149"/>
      <c r="JW346" s="149"/>
      <c r="JX346" s="149"/>
      <c r="JY346" s="149"/>
      <c r="JZ346" s="149"/>
      <c r="KA346" s="149"/>
      <c r="KB346" s="149"/>
      <c r="KC346" s="149"/>
      <c r="KD346" s="149"/>
      <c r="KE346" s="149"/>
      <c r="KF346" s="149"/>
      <c r="KG346" s="149"/>
      <c r="KH346" s="149"/>
      <c r="KI346" s="149"/>
      <c r="KJ346" s="149"/>
      <c r="KK346" s="149"/>
      <c r="KL346" s="149"/>
      <c r="KM346" s="149"/>
      <c r="KN346" s="149"/>
      <c r="KO346" s="149"/>
      <c r="KP346" s="149"/>
      <c r="KQ346" s="149"/>
      <c r="KR346" s="149"/>
      <c r="KS346" s="149"/>
      <c r="KT346" s="149"/>
      <c r="KU346" s="149"/>
      <c r="KV346" s="149"/>
      <c r="KW346" s="149"/>
      <c r="KX346" s="149"/>
      <c r="KY346" s="149"/>
      <c r="KZ346" s="149"/>
      <c r="LA346" s="149"/>
      <c r="LB346" s="149"/>
      <c r="LC346" s="149"/>
      <c r="LD346" s="149"/>
      <c r="LE346" s="149"/>
      <c r="LF346" s="149"/>
      <c r="LG346" s="149"/>
      <c r="LH346" s="149"/>
      <c r="LI346" s="149"/>
      <c r="LJ346" s="149"/>
      <c r="LK346" s="149"/>
      <c r="LL346" s="149"/>
      <c r="LM346" s="149"/>
      <c r="LN346" s="149"/>
      <c r="LO346" s="149"/>
      <c r="LP346" s="149"/>
      <c r="LQ346" s="149"/>
      <c r="LR346" s="149"/>
      <c r="LS346" s="149"/>
      <c r="LT346" s="149"/>
      <c r="LU346" s="149"/>
      <c r="LV346" s="149"/>
      <c r="LW346" s="149"/>
      <c r="LX346" s="149"/>
      <c r="LY346" s="149"/>
      <c r="LZ346" s="149"/>
      <c r="MA346" s="149"/>
      <c r="MB346" s="149"/>
      <c r="MC346" s="149"/>
      <c r="MD346" s="149"/>
      <c r="ME346" s="149"/>
      <c r="MF346" s="149"/>
      <c r="MG346" s="149"/>
      <c r="MH346" s="149"/>
      <c r="MI346" s="149"/>
      <c r="MJ346" s="149"/>
      <c r="MK346" s="149"/>
      <c r="ML346" s="149"/>
      <c r="MM346" s="149"/>
      <c r="MN346" s="149"/>
      <c r="MO346" s="149"/>
      <c r="MP346" s="149"/>
      <c r="MQ346" s="149"/>
      <c r="MR346" s="149"/>
      <c r="MS346" s="149"/>
      <c r="MT346" s="149"/>
      <c r="MU346" s="149"/>
      <c r="MV346" s="149"/>
      <c r="MW346" s="149"/>
      <c r="MX346" s="149"/>
      <c r="MY346" s="149"/>
      <c r="MZ346" s="149"/>
      <c r="NA346" s="149"/>
      <c r="NB346" s="149"/>
      <c r="NC346" s="149"/>
      <c r="ND346" s="149"/>
      <c r="NE346" s="149"/>
      <c r="NF346" s="149"/>
      <c r="NG346" s="149"/>
      <c r="NH346" s="149"/>
      <c r="NI346" s="149"/>
      <c r="NJ346" s="149"/>
      <c r="NK346" s="149"/>
      <c r="NL346" s="149"/>
      <c r="NM346" s="149"/>
      <c r="NN346" s="149"/>
      <c r="NO346" s="149"/>
      <c r="NP346" s="149"/>
      <c r="NQ346" s="149"/>
      <c r="NR346" s="149"/>
      <c r="NS346" s="149"/>
      <c r="NT346" s="149"/>
      <c r="NU346" s="149"/>
      <c r="NV346" s="149"/>
      <c r="NW346" s="149"/>
      <c r="NX346" s="149"/>
      <c r="NY346" s="149"/>
      <c r="NZ346" s="149"/>
      <c r="OA346" s="149"/>
      <c r="OB346" s="149"/>
      <c r="OC346" s="149"/>
      <c r="OD346" s="149"/>
      <c r="OE346" s="149"/>
      <c r="OF346" s="149"/>
      <c r="OG346" s="149"/>
      <c r="OH346" s="149"/>
      <c r="OI346" s="149"/>
      <c r="OJ346" s="149"/>
      <c r="OK346" s="149"/>
      <c r="OL346" s="149"/>
      <c r="OM346" s="149"/>
      <c r="ON346" s="149"/>
      <c r="OO346" s="149"/>
      <c r="OP346" s="149"/>
      <c r="OQ346" s="149"/>
      <c r="OR346" s="149"/>
      <c r="OS346" s="149"/>
      <c r="OT346" s="149"/>
      <c r="OU346" s="149"/>
      <c r="OV346" s="149"/>
      <c r="OW346" s="149"/>
      <c r="OX346" s="149"/>
      <c r="OY346" s="149"/>
      <c r="OZ346" s="149"/>
      <c r="PA346" s="149"/>
      <c r="PB346" s="149"/>
      <c r="PC346" s="149"/>
      <c r="PD346" s="149"/>
      <c r="PE346" s="149"/>
      <c r="PF346" s="149"/>
      <c r="PG346" s="149"/>
      <c r="PH346" s="149"/>
      <c r="PI346" s="149"/>
      <c r="PJ346" s="149"/>
      <c r="PK346" s="149"/>
      <c r="PL346" s="149"/>
      <c r="PM346" s="149"/>
      <c r="PN346" s="149"/>
      <c r="PO346" s="149"/>
      <c r="PP346" s="149"/>
      <c r="PQ346" s="149"/>
      <c r="PR346" s="149"/>
      <c r="PS346" s="149"/>
      <c r="PT346" s="149"/>
      <c r="PU346" s="149"/>
      <c r="PV346" s="149"/>
      <c r="PW346" s="149"/>
      <c r="PX346" s="149"/>
      <c r="PY346" s="149"/>
      <c r="PZ346" s="149"/>
      <c r="QA346" s="149"/>
      <c r="QB346" s="149"/>
      <c r="QC346" s="149"/>
      <c r="QD346" s="149"/>
      <c r="QE346" s="149"/>
      <c r="QF346" s="149"/>
      <c r="QG346" s="149"/>
      <c r="QH346" s="149"/>
      <c r="QI346" s="149"/>
      <c r="QJ346" s="149"/>
      <c r="QK346" s="149"/>
      <c r="QL346" s="149"/>
      <c r="QM346" s="149"/>
      <c r="QN346" s="149"/>
      <c r="QO346" s="149"/>
      <c r="QP346" s="149"/>
      <c r="QQ346" s="149"/>
      <c r="QR346" s="149"/>
      <c r="QS346" s="149"/>
      <c r="QT346" s="149"/>
      <c r="QU346" s="149"/>
      <c r="QV346" s="149"/>
      <c r="QW346" s="149"/>
      <c r="QX346" s="149"/>
      <c r="QY346" s="149"/>
      <c r="QZ346" s="149"/>
      <c r="RA346" s="149"/>
      <c r="RB346" s="149"/>
      <c r="RC346" s="149"/>
      <c r="RD346" s="149"/>
      <c r="RE346" s="149"/>
      <c r="RF346" s="149"/>
      <c r="RG346" s="149"/>
      <c r="RH346" s="149"/>
      <c r="RI346" s="149"/>
      <c r="RJ346" s="149"/>
      <c r="RK346" s="149"/>
      <c r="RL346" s="149"/>
      <c r="RM346" s="149"/>
      <c r="RN346" s="149"/>
      <c r="RO346" s="149"/>
      <c r="RP346" s="149"/>
      <c r="RQ346" s="149"/>
      <c r="RR346" s="149"/>
      <c r="RS346" s="149"/>
      <c r="RT346" s="149"/>
      <c r="RU346" s="149"/>
      <c r="RV346" s="149"/>
      <c r="RW346" s="149"/>
      <c r="RX346" s="149"/>
      <c r="RY346" s="149"/>
      <c r="RZ346" s="149"/>
      <c r="SA346" s="149"/>
      <c r="SB346" s="149"/>
      <c r="SC346" s="149"/>
      <c r="SD346" s="149"/>
      <c r="SE346" s="149"/>
      <c r="SF346" s="149"/>
      <c r="SG346" s="149"/>
      <c r="SH346" s="149"/>
      <c r="SI346" s="149"/>
      <c r="SJ346" s="149"/>
      <c r="SK346" s="149"/>
      <c r="SL346" s="149"/>
      <c r="SM346" s="149"/>
      <c r="SN346" s="149"/>
      <c r="SO346" s="149"/>
      <c r="SP346" s="149"/>
      <c r="SQ346" s="149"/>
      <c r="SR346" s="149"/>
      <c r="SS346" s="149"/>
      <c r="ST346" s="149"/>
      <c r="SU346" s="149"/>
      <c r="SV346" s="149"/>
      <c r="SW346" s="149"/>
      <c r="SX346" s="149"/>
      <c r="SY346" s="149"/>
      <c r="SZ346" s="149"/>
      <c r="TA346" s="149"/>
      <c r="TB346" s="149"/>
      <c r="TC346" s="149"/>
      <c r="TD346" s="149"/>
      <c r="TE346" s="149"/>
      <c r="TF346" s="149"/>
      <c r="TG346" s="149"/>
      <c r="TH346" s="149"/>
      <c r="TI346" s="149"/>
      <c r="TJ346" s="149"/>
      <c r="TK346" s="149"/>
      <c r="TL346" s="149"/>
      <c r="TM346" s="149"/>
      <c r="TN346" s="149"/>
      <c r="TO346" s="149"/>
      <c r="TP346" s="149"/>
      <c r="TQ346" s="149"/>
      <c r="TR346" s="149"/>
      <c r="TS346" s="149"/>
      <c r="TT346" s="149"/>
      <c r="TU346" s="149"/>
      <c r="TV346" s="149"/>
      <c r="TW346" s="149"/>
      <c r="TX346" s="149"/>
      <c r="TY346" s="149"/>
      <c r="TZ346" s="149"/>
      <c r="UA346" s="149"/>
      <c r="UB346" s="149"/>
      <c r="UC346" s="149"/>
      <c r="UD346" s="149"/>
      <c r="UE346" s="149"/>
      <c r="UF346" s="149"/>
      <c r="UG346" s="149"/>
      <c r="UH346" s="149"/>
      <c r="UI346" s="149"/>
      <c r="UJ346" s="149"/>
      <c r="UK346" s="149"/>
      <c r="UL346" s="149"/>
      <c r="UM346" s="149"/>
      <c r="UN346" s="149"/>
      <c r="UO346" s="149"/>
      <c r="UP346" s="149"/>
      <c r="UQ346" s="149"/>
      <c r="UR346" s="149"/>
      <c r="US346" s="149"/>
      <c r="UT346" s="149"/>
      <c r="UU346" s="149"/>
      <c r="UV346" s="149"/>
      <c r="UW346" s="149"/>
      <c r="UX346" s="149"/>
      <c r="UY346" s="149"/>
      <c r="UZ346" s="149"/>
      <c r="VA346" s="149"/>
      <c r="VB346" s="149"/>
      <c r="VC346" s="149"/>
      <c r="VD346" s="149"/>
      <c r="VE346" s="149"/>
      <c r="VF346" s="149"/>
      <c r="VG346" s="149"/>
      <c r="VH346" s="149"/>
      <c r="VI346" s="149"/>
      <c r="VJ346" s="149"/>
      <c r="VK346" s="149"/>
      <c r="VL346" s="149"/>
      <c r="VM346" s="149"/>
      <c r="VN346" s="149"/>
      <c r="VO346" s="149"/>
      <c r="VP346" s="149"/>
      <c r="VQ346" s="149"/>
      <c r="VR346" s="149"/>
      <c r="VS346" s="149"/>
      <c r="VT346" s="149"/>
      <c r="VU346" s="149"/>
      <c r="VV346" s="149"/>
      <c r="VW346" s="149"/>
      <c r="VX346" s="149"/>
      <c r="VY346" s="149"/>
      <c r="VZ346" s="149"/>
      <c r="WA346" s="149"/>
      <c r="WB346" s="149"/>
      <c r="WC346" s="149"/>
      <c r="WD346" s="149"/>
      <c r="WE346" s="149"/>
      <c r="WF346" s="149"/>
      <c r="WG346" s="149"/>
      <c r="WH346" s="149"/>
      <c r="WI346" s="149"/>
      <c r="WJ346" s="149"/>
      <c r="WK346" s="149"/>
      <c r="WL346" s="149"/>
      <c r="WM346" s="149"/>
      <c r="WN346" s="149"/>
      <c r="WO346" s="149"/>
      <c r="WP346" s="149"/>
      <c r="WQ346" s="149"/>
      <c r="WR346" s="149"/>
      <c r="WS346" s="149"/>
      <c r="WT346" s="149"/>
      <c r="WU346" s="149"/>
      <c r="WV346" s="149"/>
      <c r="WW346" s="149"/>
      <c r="WX346" s="149"/>
      <c r="WY346" s="149"/>
      <c r="WZ346" s="149"/>
      <c r="XA346" s="149"/>
      <c r="XB346" s="149"/>
      <c r="XC346" s="149"/>
      <c r="XD346" s="149"/>
      <c r="XE346" s="149"/>
      <c r="XF346" s="149"/>
      <c r="XG346" s="149"/>
      <c r="XH346" s="149"/>
      <c r="XI346" s="149"/>
      <c r="XJ346" s="149"/>
      <c r="XK346" s="149"/>
      <c r="XL346" s="149"/>
      <c r="XM346" s="149"/>
      <c r="XN346" s="149"/>
      <c r="XO346" s="149"/>
      <c r="XP346" s="149"/>
      <c r="XQ346" s="149"/>
      <c r="XR346" s="149"/>
      <c r="XS346" s="149"/>
      <c r="XT346" s="149"/>
      <c r="XU346" s="149"/>
      <c r="XV346" s="149"/>
      <c r="XW346" s="149"/>
      <c r="XX346" s="149"/>
      <c r="XY346" s="149"/>
      <c r="XZ346" s="149"/>
      <c r="YA346" s="149"/>
      <c r="YB346" s="149"/>
      <c r="YC346" s="149"/>
      <c r="YD346" s="149"/>
      <c r="YE346" s="149"/>
      <c r="YF346" s="149"/>
      <c r="YG346" s="149"/>
      <c r="YH346" s="149"/>
      <c r="YI346" s="149"/>
      <c r="YJ346" s="149"/>
      <c r="YK346" s="149"/>
      <c r="YL346" s="149"/>
      <c r="YM346" s="149"/>
      <c r="YN346" s="149"/>
      <c r="YO346" s="149"/>
      <c r="YP346" s="149"/>
      <c r="YQ346" s="149"/>
      <c r="YR346" s="149"/>
      <c r="YS346" s="149"/>
      <c r="YT346" s="149"/>
      <c r="YU346" s="149"/>
      <c r="YV346" s="149"/>
      <c r="YW346" s="149"/>
      <c r="YX346" s="149"/>
      <c r="YY346" s="149"/>
      <c r="YZ346" s="149"/>
      <c r="ZA346" s="149"/>
      <c r="ZB346" s="149"/>
      <c r="ZC346" s="149"/>
      <c r="ZD346" s="149"/>
      <c r="ZE346" s="149"/>
      <c r="ZF346" s="149"/>
      <c r="ZG346" s="149"/>
      <c r="ZH346" s="149"/>
      <c r="ZI346" s="149"/>
      <c r="ZJ346" s="149"/>
      <c r="ZK346" s="149"/>
      <c r="ZL346" s="149"/>
      <c r="ZM346" s="149"/>
      <c r="ZN346" s="149"/>
      <c r="ZO346" s="149"/>
      <c r="ZP346" s="149"/>
      <c r="ZQ346" s="149"/>
      <c r="ZR346" s="149"/>
      <c r="ZS346" s="149"/>
      <c r="ZT346" s="149"/>
      <c r="ZU346" s="149"/>
      <c r="ZV346" s="149"/>
      <c r="ZW346" s="149"/>
      <c r="ZX346" s="149"/>
      <c r="ZY346" s="149"/>
      <c r="ZZ346" s="149"/>
      <c r="AAA346" s="149"/>
      <c r="AAB346" s="149"/>
      <c r="AAC346" s="149"/>
      <c r="AAD346" s="149"/>
      <c r="AAE346" s="149"/>
      <c r="AAF346" s="149"/>
      <c r="AAG346" s="149"/>
      <c r="AAH346" s="149"/>
      <c r="AAI346" s="149"/>
      <c r="AAJ346" s="149"/>
      <c r="AAK346" s="149"/>
      <c r="AAL346" s="149"/>
      <c r="AAM346" s="149"/>
      <c r="AAN346" s="149"/>
      <c r="AAO346" s="149"/>
      <c r="AAP346" s="149"/>
      <c r="AAQ346" s="149"/>
      <c r="AAR346" s="149"/>
      <c r="AAS346" s="149"/>
      <c r="AAT346" s="149"/>
      <c r="AAU346" s="149"/>
      <c r="AAV346" s="149"/>
      <c r="AAW346" s="149"/>
      <c r="AAX346" s="149"/>
      <c r="AAY346" s="149"/>
      <c r="AAZ346" s="149"/>
      <c r="ABA346" s="149"/>
      <c r="ABB346" s="149"/>
      <c r="ABC346" s="149"/>
      <c r="ABD346" s="149"/>
      <c r="ABE346" s="149"/>
      <c r="ABF346" s="149"/>
      <c r="ABG346" s="149"/>
      <c r="ABH346" s="149"/>
      <c r="ABI346" s="149"/>
      <c r="ABJ346" s="149"/>
      <c r="ABK346" s="149"/>
      <c r="ABL346" s="149"/>
      <c r="ABM346" s="149"/>
      <c r="ABN346" s="149"/>
      <c r="ABO346" s="149"/>
      <c r="ABP346" s="149"/>
      <c r="ABQ346" s="149"/>
      <c r="ABR346" s="149"/>
      <c r="ABS346" s="149"/>
      <c r="ABT346" s="149"/>
      <c r="ABU346" s="149"/>
      <c r="ABV346" s="149"/>
      <c r="ABW346" s="149"/>
      <c r="ABX346" s="149"/>
      <c r="ABY346" s="149"/>
      <c r="ABZ346" s="149"/>
      <c r="ACA346" s="149"/>
      <c r="ACB346" s="149"/>
      <c r="ACC346" s="149"/>
      <c r="ACD346" s="149"/>
      <c r="ACE346" s="149"/>
      <c r="ACF346" s="149"/>
      <c r="ACG346" s="149"/>
      <c r="ACH346" s="149"/>
      <c r="ACI346" s="149"/>
      <c r="ACJ346" s="149"/>
      <c r="ACK346" s="149"/>
      <c r="ACL346" s="149"/>
      <c r="ACM346" s="149"/>
      <c r="ACN346" s="149"/>
      <c r="ACO346" s="149"/>
      <c r="ACP346" s="149"/>
      <c r="ACQ346" s="149"/>
      <c r="ACR346" s="149"/>
      <c r="ACS346" s="149"/>
      <c r="ACT346" s="149"/>
      <c r="ACU346" s="149"/>
      <c r="ACV346" s="149"/>
      <c r="ACW346" s="149"/>
      <c r="ACX346" s="149"/>
      <c r="ACY346" s="149"/>
      <c r="ACZ346" s="149"/>
      <c r="ADA346" s="149"/>
    </row>
    <row r="347" spans="1:786" customFormat="1" ht="64.2" customHeight="1" x14ac:dyDescent="0.3">
      <c r="A347" s="60">
        <v>3</v>
      </c>
      <c r="B347" s="69" t="s">
        <v>942</v>
      </c>
      <c r="C347" s="46" t="s">
        <v>700</v>
      </c>
      <c r="D347" s="47" t="s">
        <v>117</v>
      </c>
      <c r="E347" s="47" t="s">
        <v>256</v>
      </c>
      <c r="F347" s="47"/>
      <c r="G347" s="104"/>
      <c r="H347" s="47">
        <v>2</v>
      </c>
      <c r="I347" s="47" t="s">
        <v>45</v>
      </c>
      <c r="J347" s="47" t="s">
        <v>75</v>
      </c>
      <c r="K347" s="120">
        <v>72</v>
      </c>
      <c r="L347" s="50">
        <v>1960</v>
      </c>
      <c r="M347" s="117">
        <v>1960</v>
      </c>
      <c r="N347" s="52"/>
      <c r="O347" s="53"/>
      <c r="P347" s="53"/>
      <c r="Q347" s="54" t="s">
        <v>482</v>
      </c>
      <c r="R347" s="55" t="s">
        <v>943</v>
      </c>
      <c r="S347" s="56"/>
      <c r="T347" s="57" t="str">
        <f>C347</f>
        <v>Pb</v>
      </c>
      <c r="U347" s="56"/>
      <c r="V347" s="56"/>
      <c r="W347" s="56"/>
      <c r="X347" s="56"/>
      <c r="Y347" s="56"/>
      <c r="Z347" s="56"/>
      <c r="AA347" s="56"/>
      <c r="AB347" s="10"/>
      <c r="AC347" s="58">
        <f t="shared" si="70"/>
        <v>0</v>
      </c>
      <c r="AD347" s="58">
        <f t="shared" si="71"/>
        <v>0</v>
      </c>
      <c r="AE347" s="58">
        <f t="shared" si="72"/>
        <v>0</v>
      </c>
      <c r="AF347" s="58">
        <f t="shared" si="73"/>
        <v>0</v>
      </c>
      <c r="AG347" s="59"/>
      <c r="AH347" s="59">
        <f t="shared" si="74"/>
        <v>0</v>
      </c>
      <c r="AI347" s="59">
        <f t="shared" si="75"/>
        <v>0</v>
      </c>
      <c r="AJ347" s="59">
        <f t="shared" si="76"/>
        <v>0</v>
      </c>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49"/>
      <c r="EE347" s="149"/>
      <c r="EF347" s="149"/>
      <c r="EG347" s="149"/>
      <c r="EH347" s="149"/>
      <c r="EI347" s="149"/>
      <c r="EJ347" s="149"/>
      <c r="EK347" s="149"/>
      <c r="EL347" s="149"/>
      <c r="EM347" s="149"/>
      <c r="EN347" s="149"/>
      <c r="EO347" s="149"/>
      <c r="EP347" s="149"/>
      <c r="EQ347" s="149"/>
      <c r="ER347" s="149"/>
      <c r="ES347" s="149"/>
      <c r="ET347" s="149"/>
      <c r="EU347" s="149"/>
      <c r="EV347" s="149"/>
      <c r="EW347" s="149"/>
      <c r="EX347" s="149"/>
      <c r="EY347" s="149"/>
      <c r="EZ347" s="149"/>
      <c r="FA347" s="149"/>
      <c r="FB347" s="149"/>
      <c r="FC347" s="149"/>
      <c r="FD347" s="149"/>
      <c r="FE347" s="149"/>
      <c r="FF347" s="149"/>
      <c r="FG347" s="149"/>
      <c r="FH347" s="149"/>
      <c r="FI347" s="149"/>
      <c r="FJ347" s="149"/>
      <c r="FK347" s="149"/>
      <c r="FL347" s="149"/>
      <c r="FM347" s="149"/>
      <c r="FN347" s="149"/>
      <c r="FO347" s="149"/>
      <c r="FP347" s="149"/>
      <c r="FQ347" s="149"/>
      <c r="FR347" s="149"/>
      <c r="FS347" s="149"/>
      <c r="FT347" s="149"/>
      <c r="FU347" s="149"/>
      <c r="FV347" s="149"/>
      <c r="FW347" s="149"/>
      <c r="FX347" s="149"/>
      <c r="FY347" s="149"/>
      <c r="FZ347" s="149"/>
      <c r="GA347" s="149"/>
      <c r="GB347" s="149"/>
      <c r="GC347" s="149"/>
      <c r="GD347" s="149"/>
      <c r="GE347" s="149"/>
      <c r="GF347" s="149"/>
      <c r="GG347" s="149"/>
      <c r="GH347" s="149"/>
      <c r="GI347" s="149"/>
      <c r="GJ347" s="149"/>
      <c r="GK347" s="149"/>
      <c r="GL347" s="149"/>
      <c r="GM347" s="149"/>
      <c r="GN347" s="149"/>
      <c r="GO347" s="149"/>
      <c r="GP347" s="149"/>
      <c r="GQ347" s="149"/>
      <c r="GR347" s="149"/>
      <c r="GS347" s="149"/>
      <c r="GT347" s="149"/>
      <c r="GU347" s="149"/>
      <c r="GV347" s="149"/>
      <c r="GW347" s="149"/>
      <c r="GX347" s="149"/>
      <c r="GY347" s="149"/>
      <c r="GZ347" s="149"/>
      <c r="HA347" s="149"/>
      <c r="HB347" s="149"/>
      <c r="HC347" s="149"/>
      <c r="HD347" s="149"/>
      <c r="HE347" s="149"/>
      <c r="HF347" s="149"/>
      <c r="HG347" s="149"/>
      <c r="HH347" s="149"/>
      <c r="HI347" s="149"/>
      <c r="HJ347" s="149"/>
      <c r="HK347" s="149"/>
      <c r="HL347" s="149"/>
      <c r="HM347" s="149"/>
      <c r="HN347" s="149"/>
      <c r="HO347" s="149"/>
      <c r="HP347" s="149"/>
      <c r="HQ347" s="149"/>
      <c r="HR347" s="149"/>
      <c r="HS347" s="149"/>
      <c r="HT347" s="149"/>
      <c r="HU347" s="149"/>
      <c r="HV347" s="149"/>
      <c r="HW347" s="149"/>
      <c r="HX347" s="149"/>
      <c r="HY347" s="149"/>
      <c r="HZ347" s="149"/>
      <c r="IA347" s="149"/>
      <c r="IB347" s="149"/>
      <c r="IC347" s="149"/>
      <c r="ID347" s="149"/>
      <c r="IE347" s="149"/>
      <c r="IF347" s="149"/>
      <c r="IG347" s="149"/>
      <c r="IH347" s="149"/>
      <c r="II347" s="149"/>
      <c r="IJ347" s="149"/>
      <c r="IK347" s="149"/>
      <c r="IL347" s="149"/>
      <c r="IM347" s="149"/>
      <c r="IN347" s="149"/>
      <c r="IO347" s="149"/>
      <c r="IP347" s="149"/>
      <c r="IQ347" s="149"/>
      <c r="IR347" s="149"/>
      <c r="IS347" s="149"/>
      <c r="IT347" s="149"/>
      <c r="IU347" s="149"/>
      <c r="IV347" s="149"/>
      <c r="IW347" s="149"/>
      <c r="IX347" s="149"/>
      <c r="IY347" s="149"/>
      <c r="IZ347" s="149"/>
      <c r="JA347" s="149"/>
      <c r="JB347" s="149"/>
      <c r="JC347" s="149"/>
      <c r="JD347" s="149"/>
      <c r="JE347" s="149"/>
      <c r="JF347" s="149"/>
      <c r="JG347" s="149"/>
      <c r="JH347" s="149"/>
      <c r="JI347" s="149"/>
      <c r="JJ347" s="149"/>
      <c r="JK347" s="149"/>
      <c r="JL347" s="149"/>
      <c r="JM347" s="149"/>
      <c r="JN347" s="149"/>
      <c r="JO347" s="149"/>
      <c r="JP347" s="149"/>
      <c r="JQ347" s="149"/>
      <c r="JR347" s="149"/>
      <c r="JS347" s="149"/>
      <c r="JT347" s="149"/>
      <c r="JU347" s="149"/>
      <c r="JV347" s="149"/>
      <c r="JW347" s="149"/>
      <c r="JX347" s="149"/>
      <c r="JY347" s="149"/>
      <c r="JZ347" s="149"/>
      <c r="KA347" s="149"/>
      <c r="KB347" s="149"/>
      <c r="KC347" s="149"/>
      <c r="KD347" s="149"/>
      <c r="KE347" s="149"/>
      <c r="KF347" s="149"/>
      <c r="KG347" s="149"/>
      <c r="KH347" s="149"/>
      <c r="KI347" s="149"/>
      <c r="KJ347" s="149"/>
      <c r="KK347" s="149"/>
      <c r="KL347" s="149"/>
      <c r="KM347" s="149"/>
      <c r="KN347" s="149"/>
      <c r="KO347" s="149"/>
      <c r="KP347" s="149"/>
      <c r="KQ347" s="149"/>
      <c r="KR347" s="149"/>
      <c r="KS347" s="149"/>
      <c r="KT347" s="149"/>
      <c r="KU347" s="149"/>
      <c r="KV347" s="149"/>
      <c r="KW347" s="149"/>
      <c r="KX347" s="149"/>
      <c r="KY347" s="149"/>
      <c r="KZ347" s="149"/>
      <c r="LA347" s="149"/>
      <c r="LB347" s="149"/>
      <c r="LC347" s="149"/>
      <c r="LD347" s="149"/>
      <c r="LE347" s="149"/>
      <c r="LF347" s="149"/>
      <c r="LG347" s="149"/>
      <c r="LH347" s="149"/>
      <c r="LI347" s="149"/>
      <c r="LJ347" s="149"/>
      <c r="LK347" s="149"/>
      <c r="LL347" s="149"/>
      <c r="LM347" s="149"/>
      <c r="LN347" s="149"/>
      <c r="LO347" s="149"/>
      <c r="LP347" s="149"/>
      <c r="LQ347" s="149"/>
      <c r="LR347" s="149"/>
      <c r="LS347" s="149"/>
      <c r="LT347" s="149"/>
      <c r="LU347" s="149"/>
      <c r="LV347" s="149"/>
      <c r="LW347" s="149"/>
      <c r="LX347" s="149"/>
      <c r="LY347" s="149"/>
      <c r="LZ347" s="149"/>
      <c r="MA347" s="149"/>
      <c r="MB347" s="149"/>
      <c r="MC347" s="149"/>
      <c r="MD347" s="149"/>
      <c r="ME347" s="149"/>
      <c r="MF347" s="149"/>
      <c r="MG347" s="149"/>
      <c r="MH347" s="149"/>
      <c r="MI347" s="149"/>
      <c r="MJ347" s="149"/>
      <c r="MK347" s="149"/>
      <c r="ML347" s="149"/>
      <c r="MM347" s="149"/>
      <c r="MN347" s="149"/>
      <c r="MO347" s="149"/>
      <c r="MP347" s="149"/>
      <c r="MQ347" s="149"/>
      <c r="MR347" s="149"/>
      <c r="MS347" s="149"/>
      <c r="MT347" s="149"/>
      <c r="MU347" s="149"/>
      <c r="MV347" s="149"/>
      <c r="MW347" s="149"/>
      <c r="MX347" s="149"/>
      <c r="MY347" s="149"/>
      <c r="MZ347" s="149"/>
      <c r="NA347" s="149"/>
      <c r="NB347" s="149"/>
      <c r="NC347" s="149"/>
      <c r="ND347" s="149"/>
      <c r="NE347" s="149"/>
      <c r="NF347" s="149"/>
      <c r="NG347" s="149"/>
      <c r="NH347" s="149"/>
      <c r="NI347" s="149"/>
      <c r="NJ347" s="149"/>
      <c r="NK347" s="149"/>
      <c r="NL347" s="149"/>
      <c r="NM347" s="149"/>
      <c r="NN347" s="149"/>
      <c r="NO347" s="149"/>
      <c r="NP347" s="149"/>
      <c r="NQ347" s="149"/>
      <c r="NR347" s="149"/>
      <c r="NS347" s="149"/>
      <c r="NT347" s="149"/>
      <c r="NU347" s="149"/>
      <c r="NV347" s="149"/>
      <c r="NW347" s="149"/>
      <c r="NX347" s="149"/>
      <c r="NY347" s="149"/>
      <c r="NZ347" s="149"/>
      <c r="OA347" s="149"/>
      <c r="OB347" s="149"/>
      <c r="OC347" s="149"/>
      <c r="OD347" s="149"/>
      <c r="OE347" s="149"/>
      <c r="OF347" s="149"/>
      <c r="OG347" s="149"/>
      <c r="OH347" s="149"/>
      <c r="OI347" s="149"/>
      <c r="OJ347" s="149"/>
      <c r="OK347" s="149"/>
      <c r="OL347" s="149"/>
      <c r="OM347" s="149"/>
      <c r="ON347" s="149"/>
      <c r="OO347" s="149"/>
      <c r="OP347" s="149"/>
      <c r="OQ347" s="149"/>
      <c r="OR347" s="149"/>
      <c r="OS347" s="149"/>
      <c r="OT347" s="149"/>
      <c r="OU347" s="149"/>
      <c r="OV347" s="149"/>
      <c r="OW347" s="149"/>
      <c r="OX347" s="149"/>
      <c r="OY347" s="149"/>
      <c r="OZ347" s="149"/>
      <c r="PA347" s="149"/>
      <c r="PB347" s="149"/>
      <c r="PC347" s="149"/>
      <c r="PD347" s="149"/>
      <c r="PE347" s="149"/>
      <c r="PF347" s="149"/>
      <c r="PG347" s="149"/>
      <c r="PH347" s="149"/>
      <c r="PI347" s="149"/>
      <c r="PJ347" s="149"/>
      <c r="PK347" s="149"/>
      <c r="PL347" s="149"/>
      <c r="PM347" s="149"/>
      <c r="PN347" s="149"/>
      <c r="PO347" s="149"/>
      <c r="PP347" s="149"/>
      <c r="PQ347" s="149"/>
      <c r="PR347" s="149"/>
      <c r="PS347" s="149"/>
      <c r="PT347" s="149"/>
      <c r="PU347" s="149"/>
      <c r="PV347" s="149"/>
      <c r="PW347" s="149"/>
      <c r="PX347" s="149"/>
      <c r="PY347" s="149"/>
      <c r="PZ347" s="149"/>
      <c r="QA347" s="149"/>
      <c r="QB347" s="149"/>
      <c r="QC347" s="149"/>
      <c r="QD347" s="149"/>
      <c r="QE347" s="149"/>
      <c r="QF347" s="149"/>
      <c r="QG347" s="149"/>
      <c r="QH347" s="149"/>
      <c r="QI347" s="149"/>
      <c r="QJ347" s="149"/>
      <c r="QK347" s="149"/>
      <c r="QL347" s="149"/>
      <c r="QM347" s="149"/>
      <c r="QN347" s="149"/>
      <c r="QO347" s="149"/>
      <c r="QP347" s="149"/>
      <c r="QQ347" s="149"/>
      <c r="QR347" s="149"/>
      <c r="QS347" s="149"/>
      <c r="QT347" s="149"/>
      <c r="QU347" s="149"/>
      <c r="QV347" s="149"/>
      <c r="QW347" s="149"/>
      <c r="QX347" s="149"/>
      <c r="QY347" s="149"/>
      <c r="QZ347" s="149"/>
      <c r="RA347" s="149"/>
      <c r="RB347" s="149"/>
      <c r="RC347" s="149"/>
      <c r="RD347" s="149"/>
      <c r="RE347" s="149"/>
      <c r="RF347" s="149"/>
      <c r="RG347" s="149"/>
      <c r="RH347" s="149"/>
      <c r="RI347" s="149"/>
      <c r="RJ347" s="149"/>
      <c r="RK347" s="149"/>
      <c r="RL347" s="149"/>
      <c r="RM347" s="149"/>
      <c r="RN347" s="149"/>
      <c r="RO347" s="149"/>
      <c r="RP347" s="149"/>
      <c r="RQ347" s="149"/>
      <c r="RR347" s="149"/>
      <c r="RS347" s="149"/>
      <c r="RT347" s="149"/>
      <c r="RU347" s="149"/>
      <c r="RV347" s="149"/>
      <c r="RW347" s="149"/>
      <c r="RX347" s="149"/>
      <c r="RY347" s="149"/>
      <c r="RZ347" s="149"/>
      <c r="SA347" s="149"/>
      <c r="SB347" s="149"/>
      <c r="SC347" s="149"/>
      <c r="SD347" s="149"/>
      <c r="SE347" s="149"/>
      <c r="SF347" s="149"/>
      <c r="SG347" s="149"/>
      <c r="SH347" s="149"/>
      <c r="SI347" s="149"/>
      <c r="SJ347" s="149"/>
      <c r="SK347" s="149"/>
      <c r="SL347" s="149"/>
      <c r="SM347" s="149"/>
      <c r="SN347" s="149"/>
      <c r="SO347" s="149"/>
      <c r="SP347" s="149"/>
      <c r="SQ347" s="149"/>
      <c r="SR347" s="149"/>
      <c r="SS347" s="149"/>
      <c r="ST347" s="149"/>
      <c r="SU347" s="149"/>
      <c r="SV347" s="149"/>
      <c r="SW347" s="149"/>
      <c r="SX347" s="149"/>
      <c r="SY347" s="149"/>
      <c r="SZ347" s="149"/>
      <c r="TA347" s="149"/>
      <c r="TB347" s="149"/>
      <c r="TC347" s="149"/>
      <c r="TD347" s="149"/>
      <c r="TE347" s="149"/>
      <c r="TF347" s="149"/>
      <c r="TG347" s="149"/>
      <c r="TH347" s="149"/>
      <c r="TI347" s="149"/>
      <c r="TJ347" s="149"/>
      <c r="TK347" s="149"/>
      <c r="TL347" s="149"/>
      <c r="TM347" s="149"/>
      <c r="TN347" s="149"/>
      <c r="TO347" s="149"/>
      <c r="TP347" s="149"/>
      <c r="TQ347" s="149"/>
      <c r="TR347" s="149"/>
      <c r="TS347" s="149"/>
      <c r="TT347" s="149"/>
      <c r="TU347" s="149"/>
      <c r="TV347" s="149"/>
      <c r="TW347" s="149"/>
      <c r="TX347" s="149"/>
      <c r="TY347" s="149"/>
      <c r="TZ347" s="149"/>
      <c r="UA347" s="149"/>
      <c r="UB347" s="149"/>
      <c r="UC347" s="149"/>
      <c r="UD347" s="149"/>
      <c r="UE347" s="149"/>
      <c r="UF347" s="149"/>
      <c r="UG347" s="149"/>
      <c r="UH347" s="149"/>
      <c r="UI347" s="149"/>
      <c r="UJ347" s="149"/>
      <c r="UK347" s="149"/>
      <c r="UL347" s="149"/>
      <c r="UM347" s="149"/>
      <c r="UN347" s="149"/>
      <c r="UO347" s="149"/>
      <c r="UP347" s="149"/>
      <c r="UQ347" s="149"/>
      <c r="UR347" s="149"/>
      <c r="US347" s="149"/>
      <c r="UT347" s="149"/>
      <c r="UU347" s="149"/>
      <c r="UV347" s="149"/>
      <c r="UW347" s="149"/>
      <c r="UX347" s="149"/>
      <c r="UY347" s="149"/>
      <c r="UZ347" s="149"/>
      <c r="VA347" s="149"/>
      <c r="VB347" s="149"/>
      <c r="VC347" s="149"/>
      <c r="VD347" s="149"/>
      <c r="VE347" s="149"/>
      <c r="VF347" s="149"/>
      <c r="VG347" s="149"/>
      <c r="VH347" s="149"/>
      <c r="VI347" s="149"/>
      <c r="VJ347" s="149"/>
      <c r="VK347" s="149"/>
      <c r="VL347" s="149"/>
      <c r="VM347" s="149"/>
      <c r="VN347" s="149"/>
      <c r="VO347" s="149"/>
      <c r="VP347" s="149"/>
      <c r="VQ347" s="149"/>
      <c r="VR347" s="149"/>
      <c r="VS347" s="149"/>
      <c r="VT347" s="149"/>
      <c r="VU347" s="149"/>
      <c r="VV347" s="149"/>
      <c r="VW347" s="149"/>
      <c r="VX347" s="149"/>
      <c r="VY347" s="149"/>
      <c r="VZ347" s="149"/>
      <c r="WA347" s="149"/>
      <c r="WB347" s="149"/>
      <c r="WC347" s="149"/>
      <c r="WD347" s="149"/>
      <c r="WE347" s="149"/>
      <c r="WF347" s="149"/>
      <c r="WG347" s="149"/>
      <c r="WH347" s="149"/>
      <c r="WI347" s="149"/>
      <c r="WJ347" s="149"/>
      <c r="WK347" s="149"/>
      <c r="WL347" s="149"/>
      <c r="WM347" s="149"/>
      <c r="WN347" s="149"/>
      <c r="WO347" s="149"/>
      <c r="WP347" s="149"/>
      <c r="WQ347" s="149"/>
      <c r="WR347" s="149"/>
      <c r="WS347" s="149"/>
      <c r="WT347" s="149"/>
      <c r="WU347" s="149"/>
      <c r="WV347" s="149"/>
      <c r="WW347" s="149"/>
      <c r="WX347" s="149"/>
      <c r="WY347" s="149"/>
      <c r="WZ347" s="149"/>
      <c r="XA347" s="149"/>
      <c r="XB347" s="149"/>
      <c r="XC347" s="149"/>
      <c r="XD347" s="149"/>
      <c r="XE347" s="149"/>
      <c r="XF347" s="149"/>
      <c r="XG347" s="149"/>
      <c r="XH347" s="149"/>
      <c r="XI347" s="149"/>
      <c r="XJ347" s="149"/>
      <c r="XK347" s="149"/>
      <c r="XL347" s="149"/>
      <c r="XM347" s="149"/>
      <c r="XN347" s="149"/>
      <c r="XO347" s="149"/>
      <c r="XP347" s="149"/>
      <c r="XQ347" s="149"/>
      <c r="XR347" s="149"/>
      <c r="XS347" s="149"/>
      <c r="XT347" s="149"/>
      <c r="XU347" s="149"/>
      <c r="XV347" s="149"/>
      <c r="XW347" s="149"/>
      <c r="XX347" s="149"/>
      <c r="XY347" s="149"/>
      <c r="XZ347" s="149"/>
      <c r="YA347" s="149"/>
      <c r="YB347" s="149"/>
      <c r="YC347" s="149"/>
      <c r="YD347" s="149"/>
      <c r="YE347" s="149"/>
      <c r="YF347" s="149"/>
      <c r="YG347" s="149"/>
      <c r="YH347" s="149"/>
      <c r="YI347" s="149"/>
      <c r="YJ347" s="149"/>
      <c r="YK347" s="149"/>
      <c r="YL347" s="149"/>
      <c r="YM347" s="149"/>
      <c r="YN347" s="149"/>
      <c r="YO347" s="149"/>
      <c r="YP347" s="149"/>
      <c r="YQ347" s="149"/>
      <c r="YR347" s="149"/>
      <c r="YS347" s="149"/>
      <c r="YT347" s="149"/>
      <c r="YU347" s="149"/>
      <c r="YV347" s="149"/>
      <c r="YW347" s="149"/>
      <c r="YX347" s="149"/>
      <c r="YY347" s="149"/>
      <c r="YZ347" s="149"/>
      <c r="ZA347" s="149"/>
      <c r="ZB347" s="149"/>
      <c r="ZC347" s="149"/>
      <c r="ZD347" s="149"/>
      <c r="ZE347" s="149"/>
      <c r="ZF347" s="149"/>
      <c r="ZG347" s="149"/>
      <c r="ZH347" s="149"/>
      <c r="ZI347" s="149"/>
      <c r="ZJ347" s="149"/>
      <c r="ZK347" s="149"/>
      <c r="ZL347" s="149"/>
      <c r="ZM347" s="149"/>
      <c r="ZN347" s="149"/>
      <c r="ZO347" s="149"/>
      <c r="ZP347" s="149"/>
      <c r="ZQ347" s="149"/>
      <c r="ZR347" s="149"/>
      <c r="ZS347" s="149"/>
      <c r="ZT347" s="149"/>
      <c r="ZU347" s="149"/>
      <c r="ZV347" s="149"/>
      <c r="ZW347" s="149"/>
      <c r="ZX347" s="149"/>
      <c r="ZY347" s="149"/>
      <c r="ZZ347" s="149"/>
      <c r="AAA347" s="149"/>
      <c r="AAB347" s="149"/>
      <c r="AAC347" s="149"/>
      <c r="AAD347" s="149"/>
      <c r="AAE347" s="149"/>
      <c r="AAF347" s="149"/>
      <c r="AAG347" s="149"/>
      <c r="AAH347" s="149"/>
      <c r="AAI347" s="149"/>
      <c r="AAJ347" s="149"/>
      <c r="AAK347" s="149"/>
      <c r="AAL347" s="149"/>
      <c r="AAM347" s="149"/>
      <c r="AAN347" s="149"/>
      <c r="AAO347" s="149"/>
      <c r="AAP347" s="149"/>
      <c r="AAQ347" s="149"/>
      <c r="AAR347" s="149"/>
      <c r="AAS347" s="149"/>
      <c r="AAT347" s="149"/>
      <c r="AAU347" s="149"/>
      <c r="AAV347" s="149"/>
      <c r="AAW347" s="149"/>
      <c r="AAX347" s="149"/>
      <c r="AAY347" s="149"/>
      <c r="AAZ347" s="149"/>
      <c r="ABA347" s="149"/>
      <c r="ABB347" s="149"/>
      <c r="ABC347" s="149"/>
      <c r="ABD347" s="149"/>
      <c r="ABE347" s="149"/>
      <c r="ABF347" s="149"/>
      <c r="ABG347" s="149"/>
      <c r="ABH347" s="149"/>
      <c r="ABI347" s="149"/>
      <c r="ABJ347" s="149"/>
      <c r="ABK347" s="149"/>
      <c r="ABL347" s="149"/>
      <c r="ABM347" s="149"/>
      <c r="ABN347" s="149"/>
      <c r="ABO347" s="149"/>
      <c r="ABP347" s="149"/>
      <c r="ABQ347" s="149"/>
      <c r="ABR347" s="149"/>
      <c r="ABS347" s="149"/>
      <c r="ABT347" s="149"/>
      <c r="ABU347" s="149"/>
      <c r="ABV347" s="149"/>
      <c r="ABW347" s="149"/>
      <c r="ABX347" s="149"/>
      <c r="ABY347" s="149"/>
      <c r="ABZ347" s="149"/>
      <c r="ACA347" s="149"/>
      <c r="ACB347" s="149"/>
      <c r="ACC347" s="149"/>
      <c r="ACD347" s="149"/>
      <c r="ACE347" s="149"/>
      <c r="ACF347" s="149"/>
      <c r="ACG347" s="149"/>
      <c r="ACH347" s="149"/>
      <c r="ACI347" s="149"/>
      <c r="ACJ347" s="149"/>
      <c r="ACK347" s="149"/>
      <c r="ACL347" s="149"/>
      <c r="ACM347" s="149"/>
      <c r="ACN347" s="149"/>
      <c r="ACO347" s="149"/>
      <c r="ACP347" s="149"/>
      <c r="ACQ347" s="149"/>
      <c r="ACR347" s="149"/>
      <c r="ACS347" s="149"/>
      <c r="ACT347" s="149"/>
      <c r="ACU347" s="149"/>
      <c r="ACV347" s="149"/>
      <c r="ACW347" s="149"/>
      <c r="ACX347" s="149"/>
      <c r="ACY347" s="149"/>
      <c r="ACZ347" s="149"/>
      <c r="ADA347" s="149"/>
      <c r="ADB347" s="150"/>
      <c r="ADC347" s="150"/>
      <c r="ADD347" s="150"/>
      <c r="ADE347" s="150"/>
      <c r="ADF347" s="150"/>
    </row>
    <row r="348" spans="1:786" s="106" customFormat="1" ht="15.6" x14ac:dyDescent="0.3">
      <c r="A348" s="60">
        <v>3</v>
      </c>
      <c r="B348" s="123" t="s">
        <v>944</v>
      </c>
      <c r="C348" s="124" t="s">
        <v>149</v>
      </c>
      <c r="D348" s="125"/>
      <c r="E348" s="125"/>
      <c r="F348" s="125"/>
      <c r="G348" s="73"/>
      <c r="H348" s="125">
        <v>1</v>
      </c>
      <c r="I348" s="125" t="s">
        <v>45</v>
      </c>
      <c r="J348" s="125" t="s">
        <v>51</v>
      </c>
      <c r="K348" s="126">
        <v>170</v>
      </c>
      <c r="L348" s="127">
        <v>1959</v>
      </c>
      <c r="M348" s="89">
        <v>21781</v>
      </c>
      <c r="N348" s="128">
        <v>8400</v>
      </c>
      <c r="O348" s="129"/>
      <c r="P348" s="129"/>
      <c r="Q348" s="78" t="s">
        <v>482</v>
      </c>
      <c r="R348" s="103" t="s">
        <v>945</v>
      </c>
      <c r="S348" s="56"/>
      <c r="T348" s="57" t="str">
        <f>C348</f>
        <v>U</v>
      </c>
      <c r="U348" s="56"/>
      <c r="V348" s="56"/>
      <c r="W348" s="56"/>
      <c r="X348" s="56"/>
      <c r="Y348" s="56"/>
      <c r="Z348" s="56"/>
      <c r="AA348" s="56"/>
      <c r="AB348" s="10"/>
      <c r="AC348" s="58">
        <f t="shared" si="70"/>
        <v>4.4288544082655076E-3</v>
      </c>
      <c r="AD348" s="58">
        <f t="shared" si="71"/>
        <v>0</v>
      </c>
      <c r="AE348" s="58">
        <f t="shared" si="72"/>
        <v>0</v>
      </c>
      <c r="AF348" s="58">
        <f t="shared" si="73"/>
        <v>4.4288544082655076E-3</v>
      </c>
      <c r="AG348" s="59"/>
      <c r="AH348" s="59">
        <f t="shared" si="74"/>
        <v>0</v>
      </c>
      <c r="AI348" s="59">
        <f t="shared" si="75"/>
        <v>0</v>
      </c>
      <c r="AJ348" s="59">
        <f t="shared" si="76"/>
        <v>4.4288544082655076E-3</v>
      </c>
      <c r="AK348" s="169"/>
      <c r="AL348" s="169"/>
      <c r="AM348" s="169"/>
      <c r="AN348" s="169"/>
      <c r="AO348" s="169"/>
      <c r="AP348" s="169"/>
      <c r="AQ348" s="169"/>
      <c r="AR348" s="169"/>
      <c r="AS348" s="169"/>
      <c r="AT348" s="169"/>
      <c r="AU348" s="169"/>
      <c r="AV348" s="169"/>
      <c r="AW348" s="169"/>
      <c r="AX348" s="169"/>
      <c r="AY348" s="169"/>
      <c r="AZ348" s="169"/>
      <c r="BA348" s="169"/>
      <c r="BB348" s="169"/>
      <c r="BC348" s="169"/>
      <c r="BD348" s="169"/>
      <c r="BE348" s="169"/>
      <c r="BF348" s="169"/>
      <c r="BG348" s="169"/>
      <c r="BH348" s="169"/>
      <c r="BI348" s="169"/>
      <c r="BJ348" s="169"/>
      <c r="BK348" s="169"/>
      <c r="BL348" s="169"/>
      <c r="BM348" s="169"/>
      <c r="BN348" s="169"/>
      <c r="BO348" s="169"/>
      <c r="BP348" s="169"/>
      <c r="BQ348" s="169"/>
      <c r="BR348" s="169"/>
      <c r="BS348" s="169"/>
      <c r="BT348" s="169"/>
      <c r="BU348" s="169"/>
      <c r="BV348" s="169"/>
      <c r="BW348" s="169"/>
      <c r="BX348" s="169"/>
      <c r="BY348" s="169"/>
      <c r="BZ348" s="169"/>
      <c r="CA348" s="169"/>
      <c r="CB348" s="169"/>
      <c r="CC348" s="169"/>
      <c r="CD348" s="169"/>
      <c r="CE348" s="169"/>
      <c r="CF348" s="169"/>
      <c r="CG348" s="169"/>
      <c r="CH348" s="169"/>
      <c r="CI348" s="169"/>
      <c r="CJ348" s="169"/>
      <c r="CK348" s="169"/>
      <c r="CL348" s="169"/>
      <c r="CM348" s="169"/>
      <c r="CN348" s="169"/>
      <c r="CO348" s="169"/>
      <c r="CP348" s="169"/>
      <c r="CQ348" s="169"/>
      <c r="CR348" s="169"/>
      <c r="CS348" s="169"/>
      <c r="CT348" s="169"/>
      <c r="CU348" s="169"/>
      <c r="CV348" s="169"/>
      <c r="CW348" s="169"/>
      <c r="CX348" s="169"/>
      <c r="CY348" s="169"/>
      <c r="CZ348" s="169"/>
      <c r="DA348" s="169"/>
      <c r="DB348" s="169"/>
      <c r="DC348" s="169"/>
      <c r="DD348" s="169"/>
      <c r="DE348" s="169"/>
      <c r="DF348" s="169"/>
      <c r="DG348" s="169"/>
      <c r="DH348" s="169"/>
      <c r="DI348" s="169"/>
      <c r="DJ348" s="169"/>
      <c r="DK348" s="169"/>
      <c r="DL348" s="169"/>
      <c r="DM348" s="169"/>
      <c r="DN348" s="169"/>
      <c r="DO348" s="169"/>
      <c r="DP348" s="169"/>
      <c r="DQ348" s="169"/>
      <c r="DR348" s="169"/>
      <c r="DS348" s="169"/>
      <c r="DT348" s="169"/>
      <c r="DU348" s="169"/>
      <c r="DV348" s="169"/>
      <c r="DW348" s="169"/>
      <c r="DX348" s="169"/>
      <c r="DY348" s="169"/>
      <c r="DZ348" s="169"/>
      <c r="EA348" s="169"/>
      <c r="EB348" s="169"/>
      <c r="EC348" s="169"/>
      <c r="ED348" s="169"/>
      <c r="EE348" s="169"/>
      <c r="EF348" s="169"/>
      <c r="EG348" s="169"/>
      <c r="EH348" s="169"/>
      <c r="EI348" s="169"/>
      <c r="EJ348" s="169"/>
      <c r="EK348" s="169"/>
      <c r="EL348" s="169"/>
      <c r="EM348" s="169"/>
      <c r="EN348" s="169"/>
      <c r="EO348" s="169"/>
      <c r="EP348" s="169"/>
      <c r="EQ348" s="169"/>
      <c r="ER348" s="169"/>
      <c r="ES348" s="169"/>
      <c r="ET348" s="169"/>
      <c r="EU348" s="169"/>
      <c r="EV348" s="169"/>
      <c r="EW348" s="169"/>
      <c r="EX348" s="169"/>
      <c r="EY348" s="169"/>
      <c r="EZ348" s="169"/>
      <c r="FA348" s="169"/>
      <c r="FB348" s="169"/>
      <c r="FC348" s="169"/>
      <c r="FD348" s="169"/>
      <c r="FE348" s="169"/>
      <c r="FF348" s="169"/>
      <c r="FG348" s="169"/>
      <c r="FH348" s="169"/>
      <c r="FI348" s="169"/>
      <c r="FJ348" s="169"/>
      <c r="FK348" s="169"/>
      <c r="FL348" s="169"/>
      <c r="FM348" s="169"/>
      <c r="FN348" s="169"/>
      <c r="FO348" s="169"/>
      <c r="FP348" s="169"/>
      <c r="FQ348" s="169"/>
      <c r="FR348" s="169"/>
      <c r="FS348" s="169"/>
      <c r="FT348" s="169"/>
      <c r="FU348" s="169"/>
      <c r="FV348" s="169"/>
      <c r="FW348" s="169"/>
      <c r="FX348" s="169"/>
      <c r="FY348" s="169"/>
      <c r="FZ348" s="169"/>
      <c r="GA348" s="169"/>
      <c r="GB348" s="169"/>
      <c r="GC348" s="169"/>
      <c r="GD348" s="169"/>
      <c r="GE348" s="169"/>
      <c r="GF348" s="169"/>
      <c r="GG348" s="169"/>
      <c r="GH348" s="169"/>
      <c r="GI348" s="169"/>
      <c r="GJ348" s="169"/>
      <c r="GK348" s="169"/>
      <c r="GL348" s="169"/>
      <c r="GM348" s="169"/>
      <c r="GN348" s="169"/>
      <c r="GO348" s="169"/>
      <c r="GP348" s="169"/>
      <c r="GQ348" s="169"/>
      <c r="GR348" s="169"/>
      <c r="GS348" s="169"/>
      <c r="GT348" s="169"/>
      <c r="GU348" s="169"/>
      <c r="GV348" s="169"/>
      <c r="GW348" s="169"/>
      <c r="GX348" s="169"/>
      <c r="GY348" s="169"/>
      <c r="GZ348" s="169"/>
      <c r="HA348" s="169"/>
      <c r="HB348" s="169"/>
      <c r="HC348" s="169"/>
      <c r="HD348" s="169"/>
      <c r="HE348" s="169"/>
      <c r="HF348" s="169"/>
      <c r="HG348" s="169"/>
      <c r="HH348" s="169"/>
      <c r="HI348" s="169"/>
      <c r="HJ348" s="169"/>
      <c r="HK348" s="169"/>
      <c r="HL348" s="169"/>
      <c r="HM348" s="169"/>
      <c r="HN348" s="169"/>
      <c r="HO348" s="169"/>
      <c r="HP348" s="169"/>
      <c r="HQ348" s="169"/>
      <c r="HR348" s="169"/>
      <c r="HS348" s="169"/>
      <c r="HT348" s="169"/>
      <c r="HU348" s="169"/>
      <c r="HV348" s="169"/>
      <c r="HW348" s="169"/>
      <c r="HX348" s="169"/>
      <c r="HY348" s="169"/>
      <c r="HZ348" s="169"/>
      <c r="IA348" s="169"/>
      <c r="IB348" s="169"/>
      <c r="IC348" s="169"/>
      <c r="ID348" s="169"/>
      <c r="IE348" s="169"/>
      <c r="IF348" s="169"/>
      <c r="IG348" s="169"/>
      <c r="IH348" s="169"/>
      <c r="II348" s="169"/>
      <c r="IJ348" s="169"/>
      <c r="IK348" s="169"/>
      <c r="IL348" s="169"/>
      <c r="IM348" s="169"/>
      <c r="IN348" s="169"/>
      <c r="IO348" s="169"/>
      <c r="IP348" s="169"/>
      <c r="IQ348" s="169"/>
      <c r="IR348" s="169"/>
      <c r="IS348" s="169"/>
      <c r="IT348" s="169"/>
      <c r="IU348" s="169"/>
      <c r="IV348" s="169"/>
      <c r="IW348" s="169"/>
      <c r="IX348" s="169"/>
      <c r="IY348" s="169"/>
      <c r="IZ348" s="169"/>
      <c r="JA348" s="169"/>
      <c r="JB348" s="169"/>
      <c r="JC348" s="169"/>
      <c r="JD348" s="169"/>
      <c r="JE348" s="169"/>
      <c r="JF348" s="169"/>
      <c r="JG348" s="169"/>
      <c r="JH348" s="169"/>
      <c r="JI348" s="169"/>
      <c r="JJ348" s="169"/>
      <c r="JK348" s="169"/>
      <c r="JL348" s="169"/>
      <c r="JM348" s="169"/>
      <c r="JN348" s="169"/>
      <c r="JO348" s="169"/>
      <c r="JP348" s="169"/>
      <c r="JQ348" s="169"/>
      <c r="JR348" s="169"/>
      <c r="JS348" s="169"/>
      <c r="JT348" s="169"/>
      <c r="JU348" s="169"/>
      <c r="JV348" s="169"/>
      <c r="JW348" s="169"/>
      <c r="JX348" s="169"/>
      <c r="JY348" s="169"/>
      <c r="JZ348" s="169"/>
      <c r="KA348" s="169"/>
      <c r="KB348" s="169"/>
      <c r="KC348" s="169"/>
      <c r="KD348" s="169"/>
      <c r="KE348" s="169"/>
      <c r="KF348" s="169"/>
      <c r="KG348" s="169"/>
      <c r="KH348" s="169"/>
      <c r="KI348" s="169"/>
      <c r="KJ348" s="169"/>
      <c r="KK348" s="169"/>
      <c r="KL348" s="169"/>
      <c r="KM348" s="169"/>
      <c r="KN348" s="169"/>
      <c r="KO348" s="169"/>
      <c r="KP348" s="169"/>
      <c r="KQ348" s="169"/>
      <c r="KR348" s="169"/>
      <c r="KS348" s="169"/>
      <c r="KT348" s="169"/>
      <c r="KU348" s="169"/>
      <c r="KV348" s="169"/>
      <c r="KW348" s="169"/>
      <c r="KX348" s="169"/>
      <c r="KY348" s="169"/>
      <c r="KZ348" s="169"/>
      <c r="LA348" s="169"/>
      <c r="LB348" s="169"/>
      <c r="LC348" s="169"/>
      <c r="LD348" s="169"/>
      <c r="LE348" s="169"/>
      <c r="LF348" s="169"/>
      <c r="LG348" s="169"/>
      <c r="LH348" s="169"/>
      <c r="LI348" s="169"/>
      <c r="LJ348" s="169"/>
      <c r="LK348" s="169"/>
      <c r="LL348" s="169"/>
      <c r="LM348" s="169"/>
      <c r="LN348" s="169"/>
      <c r="LO348" s="169"/>
      <c r="LP348" s="169"/>
      <c r="LQ348" s="169"/>
      <c r="LR348" s="169"/>
      <c r="LS348" s="169"/>
      <c r="LT348" s="169"/>
      <c r="LU348" s="169"/>
      <c r="LV348" s="169"/>
      <c r="LW348" s="169"/>
      <c r="LX348" s="169"/>
      <c r="LY348" s="169"/>
      <c r="LZ348" s="169"/>
      <c r="MA348" s="169"/>
      <c r="MB348" s="169"/>
      <c r="MC348" s="169"/>
      <c r="MD348" s="169"/>
      <c r="ME348" s="169"/>
      <c r="MF348" s="169"/>
      <c r="MG348" s="169"/>
      <c r="MH348" s="169"/>
      <c r="MI348" s="169"/>
      <c r="MJ348" s="169"/>
      <c r="MK348" s="169"/>
      <c r="ML348" s="169"/>
      <c r="MM348" s="169"/>
      <c r="MN348" s="169"/>
      <c r="MO348" s="169"/>
      <c r="MP348" s="169"/>
      <c r="MQ348" s="169"/>
      <c r="MR348" s="169"/>
      <c r="MS348" s="169"/>
      <c r="MT348" s="169"/>
      <c r="MU348" s="169"/>
      <c r="MV348" s="169"/>
      <c r="MW348" s="169"/>
      <c r="MX348" s="169"/>
      <c r="MY348" s="169"/>
      <c r="MZ348" s="169"/>
      <c r="NA348" s="169"/>
      <c r="NB348" s="169"/>
      <c r="NC348" s="169"/>
      <c r="ND348" s="169"/>
      <c r="NE348" s="169"/>
      <c r="NF348" s="169"/>
      <c r="NG348" s="169"/>
      <c r="NH348" s="169"/>
      <c r="NI348" s="169"/>
      <c r="NJ348" s="169"/>
      <c r="NK348" s="169"/>
      <c r="NL348" s="169"/>
      <c r="NM348" s="169"/>
      <c r="NN348" s="169"/>
      <c r="NO348" s="169"/>
      <c r="NP348" s="169"/>
      <c r="NQ348" s="169"/>
      <c r="NR348" s="169"/>
      <c r="NS348" s="169"/>
      <c r="NT348" s="169"/>
      <c r="NU348" s="169"/>
      <c r="NV348" s="169"/>
      <c r="NW348" s="169"/>
      <c r="NX348" s="169"/>
      <c r="NY348" s="169"/>
      <c r="NZ348" s="169"/>
      <c r="OA348" s="169"/>
      <c r="OB348" s="169"/>
      <c r="OC348" s="169"/>
      <c r="OD348" s="169"/>
      <c r="OE348" s="169"/>
      <c r="OF348" s="169"/>
      <c r="OG348" s="169"/>
      <c r="OH348" s="169"/>
      <c r="OI348" s="169"/>
      <c r="OJ348" s="169"/>
      <c r="OK348" s="169"/>
      <c r="OL348" s="169"/>
      <c r="OM348" s="169"/>
      <c r="ON348" s="169"/>
      <c r="OO348" s="169"/>
      <c r="OP348" s="169"/>
      <c r="OQ348" s="169"/>
      <c r="OR348" s="169"/>
      <c r="OS348" s="169"/>
      <c r="OT348" s="169"/>
      <c r="OU348" s="169"/>
      <c r="OV348" s="169"/>
      <c r="OW348" s="169"/>
      <c r="OX348" s="169"/>
      <c r="OY348" s="169"/>
      <c r="OZ348" s="169"/>
      <c r="PA348" s="169"/>
      <c r="PB348" s="169"/>
      <c r="PC348" s="169"/>
      <c r="PD348" s="169"/>
      <c r="PE348" s="169"/>
      <c r="PF348" s="169"/>
      <c r="PG348" s="169"/>
      <c r="PH348" s="169"/>
      <c r="PI348" s="169"/>
      <c r="PJ348" s="169"/>
      <c r="PK348" s="169"/>
      <c r="PL348" s="169"/>
      <c r="PM348" s="169"/>
      <c r="PN348" s="169"/>
      <c r="PO348" s="169"/>
      <c r="PP348" s="169"/>
      <c r="PQ348" s="169"/>
      <c r="PR348" s="169"/>
      <c r="PS348" s="169"/>
      <c r="PT348" s="169"/>
      <c r="PU348" s="169"/>
      <c r="PV348" s="169"/>
      <c r="PW348" s="169"/>
      <c r="PX348" s="169"/>
      <c r="PY348" s="169"/>
      <c r="PZ348" s="169"/>
      <c r="QA348" s="169"/>
      <c r="QB348" s="169"/>
      <c r="QC348" s="169"/>
      <c r="QD348" s="169"/>
      <c r="QE348" s="169"/>
      <c r="QF348" s="169"/>
      <c r="QG348" s="169"/>
      <c r="QH348" s="169"/>
      <c r="QI348" s="169"/>
      <c r="QJ348" s="169"/>
      <c r="QK348" s="169"/>
      <c r="QL348" s="169"/>
      <c r="QM348" s="169"/>
      <c r="QN348" s="169"/>
      <c r="QO348" s="169"/>
      <c r="QP348" s="169"/>
      <c r="QQ348" s="169"/>
      <c r="QR348" s="169"/>
      <c r="QS348" s="169"/>
      <c r="QT348" s="169"/>
      <c r="QU348" s="169"/>
      <c r="QV348" s="169"/>
      <c r="QW348" s="169"/>
      <c r="QX348" s="169"/>
      <c r="QY348" s="169"/>
      <c r="QZ348" s="169"/>
      <c r="RA348" s="169"/>
      <c r="RB348" s="169"/>
      <c r="RC348" s="169"/>
      <c r="RD348" s="169"/>
      <c r="RE348" s="169"/>
      <c r="RF348" s="169"/>
      <c r="RG348" s="169"/>
      <c r="RH348" s="169"/>
      <c r="RI348" s="169"/>
      <c r="RJ348" s="169"/>
      <c r="RK348" s="169"/>
      <c r="RL348" s="169"/>
      <c r="RM348" s="169"/>
      <c r="RN348" s="169"/>
      <c r="RO348" s="169"/>
      <c r="RP348" s="169"/>
      <c r="RQ348" s="169"/>
      <c r="RR348" s="169"/>
      <c r="RS348" s="169"/>
      <c r="RT348" s="169"/>
      <c r="RU348" s="169"/>
      <c r="RV348" s="169"/>
      <c r="RW348" s="169"/>
      <c r="RX348" s="169"/>
      <c r="RY348" s="169"/>
      <c r="RZ348" s="169"/>
      <c r="SA348" s="169"/>
      <c r="SB348" s="169"/>
      <c r="SC348" s="169"/>
      <c r="SD348" s="169"/>
      <c r="SE348" s="169"/>
      <c r="SF348" s="169"/>
      <c r="SG348" s="169"/>
      <c r="SH348" s="169"/>
      <c r="SI348" s="169"/>
      <c r="SJ348" s="169"/>
      <c r="SK348" s="169"/>
      <c r="SL348" s="169"/>
      <c r="SM348" s="169"/>
      <c r="SN348" s="169"/>
      <c r="SO348" s="169"/>
      <c r="SP348" s="169"/>
      <c r="SQ348" s="169"/>
      <c r="SR348" s="169"/>
      <c r="SS348" s="169"/>
      <c r="ST348" s="169"/>
      <c r="SU348" s="169"/>
      <c r="SV348" s="169"/>
      <c r="SW348" s="169"/>
      <c r="SX348" s="169"/>
      <c r="SY348" s="169"/>
      <c r="SZ348" s="169"/>
      <c r="TA348" s="169"/>
      <c r="TB348" s="169"/>
      <c r="TC348" s="169"/>
      <c r="TD348" s="169"/>
      <c r="TE348" s="169"/>
      <c r="TF348" s="169"/>
      <c r="TG348" s="169"/>
      <c r="TH348" s="169"/>
      <c r="TI348" s="169"/>
      <c r="TJ348" s="169"/>
      <c r="TK348" s="169"/>
      <c r="TL348" s="169"/>
      <c r="TM348" s="169"/>
      <c r="TN348" s="169"/>
      <c r="TO348" s="169"/>
      <c r="TP348" s="169"/>
      <c r="TQ348" s="169"/>
      <c r="TR348" s="169"/>
      <c r="TS348" s="169"/>
      <c r="TT348" s="169"/>
      <c r="TU348" s="169"/>
      <c r="TV348" s="169"/>
      <c r="TW348" s="169"/>
      <c r="TX348" s="169"/>
      <c r="TY348" s="169"/>
      <c r="TZ348" s="169"/>
      <c r="UA348" s="169"/>
      <c r="UB348" s="169"/>
      <c r="UC348" s="169"/>
      <c r="UD348" s="169"/>
      <c r="UE348" s="169"/>
      <c r="UF348" s="169"/>
      <c r="UG348" s="169"/>
      <c r="UH348" s="169"/>
      <c r="UI348" s="169"/>
      <c r="UJ348" s="169"/>
      <c r="UK348" s="169"/>
      <c r="UL348" s="169"/>
      <c r="UM348" s="169"/>
      <c r="UN348" s="169"/>
      <c r="UO348" s="169"/>
      <c r="UP348" s="169"/>
      <c r="UQ348" s="169"/>
      <c r="UR348" s="169"/>
      <c r="US348" s="169"/>
      <c r="UT348" s="169"/>
      <c r="UU348" s="169"/>
      <c r="UV348" s="169"/>
      <c r="UW348" s="169"/>
      <c r="UX348" s="169"/>
      <c r="UY348" s="169"/>
      <c r="UZ348" s="169"/>
      <c r="VA348" s="169"/>
      <c r="VB348" s="169"/>
      <c r="VC348" s="169"/>
      <c r="VD348" s="169"/>
      <c r="VE348" s="169"/>
      <c r="VF348" s="169"/>
      <c r="VG348" s="169"/>
      <c r="VH348" s="169"/>
      <c r="VI348" s="169"/>
      <c r="VJ348" s="169"/>
      <c r="VK348" s="169"/>
      <c r="VL348" s="169"/>
      <c r="VM348" s="169"/>
      <c r="VN348" s="169"/>
      <c r="VO348" s="169"/>
      <c r="VP348" s="169"/>
      <c r="VQ348" s="169"/>
      <c r="VR348" s="169"/>
      <c r="VS348" s="169"/>
      <c r="VT348" s="169"/>
      <c r="VU348" s="169"/>
      <c r="VV348" s="169"/>
      <c r="VW348" s="169"/>
      <c r="VX348" s="169"/>
      <c r="VY348" s="169"/>
      <c r="VZ348" s="169"/>
      <c r="WA348" s="169"/>
      <c r="WB348" s="169"/>
      <c r="WC348" s="169"/>
      <c r="WD348" s="169"/>
      <c r="WE348" s="169"/>
      <c r="WF348" s="169"/>
      <c r="WG348" s="169"/>
      <c r="WH348" s="169"/>
      <c r="WI348" s="169"/>
      <c r="WJ348" s="169"/>
      <c r="WK348" s="169"/>
      <c r="WL348" s="169"/>
      <c r="WM348" s="169"/>
      <c r="WN348" s="169"/>
      <c r="WO348" s="169"/>
      <c r="WP348" s="169"/>
      <c r="WQ348" s="169"/>
      <c r="WR348" s="169"/>
      <c r="WS348" s="169"/>
      <c r="WT348" s="169"/>
      <c r="WU348" s="169"/>
      <c r="WV348" s="169"/>
      <c r="WW348" s="169"/>
      <c r="WX348" s="169"/>
      <c r="WY348" s="169"/>
      <c r="WZ348" s="169"/>
      <c r="XA348" s="169"/>
      <c r="XB348" s="169"/>
      <c r="XC348" s="169"/>
      <c r="XD348" s="169"/>
      <c r="XE348" s="169"/>
      <c r="XF348" s="169"/>
      <c r="XG348" s="169"/>
      <c r="XH348" s="169"/>
      <c r="XI348" s="169"/>
      <c r="XJ348" s="169"/>
      <c r="XK348" s="169"/>
      <c r="XL348" s="169"/>
      <c r="XM348" s="169"/>
      <c r="XN348" s="169"/>
      <c r="XO348" s="169"/>
      <c r="XP348" s="169"/>
      <c r="XQ348" s="169"/>
      <c r="XR348" s="169"/>
      <c r="XS348" s="169"/>
      <c r="XT348" s="169"/>
      <c r="XU348" s="169"/>
      <c r="XV348" s="169"/>
      <c r="XW348" s="169"/>
      <c r="XX348" s="169"/>
      <c r="XY348" s="169"/>
      <c r="XZ348" s="169"/>
      <c r="YA348" s="169"/>
      <c r="YB348" s="169"/>
      <c r="YC348" s="169"/>
      <c r="YD348" s="169"/>
      <c r="YE348" s="169"/>
      <c r="YF348" s="169"/>
      <c r="YG348" s="169"/>
      <c r="YH348" s="169"/>
      <c r="YI348" s="169"/>
      <c r="YJ348" s="169"/>
      <c r="YK348" s="169"/>
      <c r="YL348" s="169"/>
      <c r="YM348" s="169"/>
      <c r="YN348" s="169"/>
      <c r="YO348" s="169"/>
      <c r="YP348" s="169"/>
      <c r="YQ348" s="169"/>
      <c r="YR348" s="169"/>
      <c r="YS348" s="169"/>
      <c r="YT348" s="169"/>
      <c r="YU348" s="169"/>
      <c r="YV348" s="169"/>
      <c r="YW348" s="169"/>
      <c r="YX348" s="169"/>
      <c r="YY348" s="169"/>
      <c r="YZ348" s="169"/>
      <c r="ZA348" s="169"/>
      <c r="ZB348" s="169"/>
      <c r="ZC348" s="169"/>
      <c r="ZD348" s="169"/>
      <c r="ZE348" s="169"/>
      <c r="ZF348" s="169"/>
      <c r="ZG348" s="169"/>
      <c r="ZH348" s="169"/>
      <c r="ZI348" s="169"/>
      <c r="ZJ348" s="169"/>
      <c r="ZK348" s="169"/>
      <c r="ZL348" s="169"/>
      <c r="ZM348" s="169"/>
      <c r="ZN348" s="169"/>
      <c r="ZO348" s="169"/>
      <c r="ZP348" s="169"/>
      <c r="ZQ348" s="169"/>
      <c r="ZR348" s="169"/>
      <c r="ZS348" s="169"/>
      <c r="ZT348" s="169"/>
      <c r="ZU348" s="169"/>
      <c r="ZV348" s="169"/>
      <c r="ZW348" s="169"/>
      <c r="ZX348" s="169"/>
      <c r="ZY348" s="169"/>
      <c r="ZZ348" s="169"/>
      <c r="AAA348" s="169"/>
      <c r="AAB348" s="169"/>
      <c r="AAC348" s="169"/>
      <c r="AAD348" s="169"/>
      <c r="AAE348" s="169"/>
      <c r="AAF348" s="169"/>
      <c r="AAG348" s="169"/>
      <c r="AAH348" s="169"/>
      <c r="AAI348" s="169"/>
      <c r="AAJ348" s="169"/>
      <c r="AAK348" s="169"/>
      <c r="AAL348" s="169"/>
      <c r="AAM348" s="169"/>
      <c r="AAN348" s="169"/>
      <c r="AAO348" s="169"/>
      <c r="AAP348" s="169"/>
      <c r="AAQ348" s="169"/>
      <c r="AAR348" s="169"/>
      <c r="AAS348" s="169"/>
      <c r="AAT348" s="169"/>
      <c r="AAU348" s="169"/>
      <c r="AAV348" s="169"/>
      <c r="AAW348" s="169"/>
      <c r="AAX348" s="169"/>
      <c r="AAY348" s="169"/>
      <c r="AAZ348" s="169"/>
      <c r="ABA348" s="169"/>
      <c r="ABB348" s="169"/>
      <c r="ABC348" s="169"/>
      <c r="ABD348" s="169"/>
      <c r="ABE348" s="169"/>
      <c r="ABF348" s="169"/>
      <c r="ABG348" s="169"/>
      <c r="ABH348" s="169"/>
      <c r="ABI348" s="169"/>
      <c r="ABJ348" s="169"/>
      <c r="ABK348" s="169"/>
      <c r="ABL348" s="169"/>
      <c r="ABM348" s="169"/>
      <c r="ABN348" s="169"/>
      <c r="ABO348" s="169"/>
      <c r="ABP348" s="169"/>
      <c r="ABQ348" s="169"/>
      <c r="ABR348" s="169"/>
      <c r="ABS348" s="169"/>
      <c r="ABT348" s="169"/>
      <c r="ABU348" s="169"/>
      <c r="ABV348" s="169"/>
      <c r="ABW348" s="169"/>
      <c r="ABX348" s="169"/>
      <c r="ABY348" s="169"/>
      <c r="ABZ348" s="169"/>
      <c r="ACA348" s="169"/>
      <c r="ACB348" s="169"/>
      <c r="ACC348" s="169"/>
      <c r="ACD348" s="169"/>
      <c r="ACE348" s="169"/>
      <c r="ACF348" s="169"/>
      <c r="ACG348" s="169"/>
      <c r="ACH348" s="169"/>
      <c r="ACI348" s="169"/>
      <c r="ACJ348" s="169"/>
      <c r="ACK348" s="169"/>
      <c r="ACL348" s="169"/>
      <c r="ACM348" s="169"/>
      <c r="ACN348" s="169"/>
      <c r="ACO348" s="169"/>
      <c r="ACP348" s="169"/>
      <c r="ACQ348" s="169"/>
      <c r="ACR348" s="169"/>
      <c r="ACS348" s="169"/>
      <c r="ACT348" s="169"/>
      <c r="ACU348" s="169"/>
      <c r="ACV348" s="169"/>
      <c r="ACW348" s="169"/>
      <c r="ACX348" s="169"/>
      <c r="ACY348" s="169"/>
      <c r="ACZ348" s="169"/>
      <c r="ADA348" s="169"/>
    </row>
    <row r="349" spans="1:786" s="106" customFormat="1" ht="40.200000000000003" customHeight="1" x14ac:dyDescent="0.3">
      <c r="A349" s="63">
        <v>2</v>
      </c>
      <c r="B349" s="123" t="s">
        <v>946</v>
      </c>
      <c r="C349" s="124" t="s">
        <v>149</v>
      </c>
      <c r="D349" s="125"/>
      <c r="E349" s="125"/>
      <c r="F349" s="125"/>
      <c r="G349" s="73">
        <v>1200000</v>
      </c>
      <c r="H349" s="125">
        <v>1</v>
      </c>
      <c r="I349" s="125" t="s">
        <v>45</v>
      </c>
      <c r="J349" s="125" t="s">
        <v>303</v>
      </c>
      <c r="K349" s="126"/>
      <c r="L349" s="127">
        <v>1958</v>
      </c>
      <c r="M349" s="89">
        <v>21291</v>
      </c>
      <c r="N349" s="128">
        <v>600000</v>
      </c>
      <c r="O349" s="129">
        <v>40</v>
      </c>
      <c r="P349" s="129">
        <v>2</v>
      </c>
      <c r="Q349" s="78" t="s">
        <v>947</v>
      </c>
      <c r="R349" s="103" t="s">
        <v>948</v>
      </c>
      <c r="S349" s="56"/>
      <c r="T349" s="57" t="str">
        <f>C349</f>
        <v>U</v>
      </c>
      <c r="U349" s="56"/>
      <c r="V349" s="56"/>
      <c r="W349" s="56"/>
      <c r="X349" s="56"/>
      <c r="Y349" s="56"/>
      <c r="Z349" s="56"/>
      <c r="AA349" s="56"/>
      <c r="AB349" s="10"/>
      <c r="AC349" s="58">
        <f t="shared" si="70"/>
        <v>0.31634674344753627</v>
      </c>
      <c r="AD349" s="58">
        <f t="shared" si="71"/>
        <v>1.0256410256410255</v>
      </c>
      <c r="AE349" s="58">
        <f t="shared" si="72"/>
        <v>0.14285714285714285</v>
      </c>
      <c r="AF349" s="58">
        <f t="shared" si="73"/>
        <v>1.4848449119457046</v>
      </c>
      <c r="AG349" s="59"/>
      <c r="AH349" s="59">
        <f t="shared" si="74"/>
        <v>0</v>
      </c>
      <c r="AI349" s="59">
        <f t="shared" si="75"/>
        <v>1.4848449119457046</v>
      </c>
      <c r="AJ349" s="59">
        <f t="shared" si="76"/>
        <v>0</v>
      </c>
      <c r="AK349" s="169"/>
      <c r="AL349" s="169"/>
      <c r="AM349" s="169"/>
      <c r="AN349" s="169"/>
      <c r="AO349" s="169"/>
      <c r="AP349" s="169"/>
      <c r="AQ349" s="169"/>
      <c r="AR349" s="169"/>
      <c r="AS349" s="169"/>
      <c r="AT349" s="169"/>
      <c r="AU349" s="169"/>
      <c r="AV349" s="169"/>
      <c r="AW349" s="169"/>
      <c r="AX349" s="169"/>
      <c r="AY349" s="169"/>
      <c r="AZ349" s="169"/>
      <c r="BA349" s="169"/>
      <c r="BB349" s="169"/>
      <c r="BC349" s="169"/>
      <c r="BD349" s="169"/>
      <c r="BE349" s="169"/>
      <c r="BF349" s="169"/>
      <c r="BG349" s="169"/>
      <c r="BH349" s="169"/>
      <c r="BI349" s="169"/>
      <c r="BJ349" s="169"/>
      <c r="BK349" s="169"/>
      <c r="BL349" s="169"/>
      <c r="BM349" s="169"/>
      <c r="BN349" s="169"/>
      <c r="BO349" s="169"/>
      <c r="BP349" s="169"/>
      <c r="BQ349" s="169"/>
      <c r="BR349" s="169"/>
      <c r="BS349" s="169"/>
      <c r="BT349" s="169"/>
      <c r="BU349" s="169"/>
      <c r="BV349" s="169"/>
      <c r="BW349" s="169"/>
      <c r="BX349" s="169"/>
      <c r="BY349" s="169"/>
      <c r="BZ349" s="169"/>
      <c r="CA349" s="169"/>
      <c r="CB349" s="169"/>
      <c r="CC349" s="169"/>
      <c r="CD349" s="169"/>
      <c r="CE349" s="169"/>
      <c r="CF349" s="169"/>
      <c r="CG349" s="169"/>
      <c r="CH349" s="169"/>
      <c r="CI349" s="169"/>
      <c r="CJ349" s="169"/>
      <c r="CK349" s="169"/>
      <c r="CL349" s="169"/>
      <c r="CM349" s="169"/>
      <c r="CN349" s="169"/>
      <c r="CO349" s="169"/>
      <c r="CP349" s="169"/>
      <c r="CQ349" s="169"/>
      <c r="CR349" s="169"/>
      <c r="CS349" s="169"/>
      <c r="CT349" s="169"/>
      <c r="CU349" s="169"/>
      <c r="CV349" s="169"/>
      <c r="CW349" s="169"/>
      <c r="CX349" s="169"/>
      <c r="CY349" s="169"/>
      <c r="CZ349" s="169"/>
      <c r="DA349" s="169"/>
      <c r="DB349" s="169"/>
      <c r="DC349" s="169"/>
      <c r="DD349" s="169"/>
      <c r="DE349" s="169"/>
      <c r="DF349" s="169"/>
      <c r="DG349" s="169"/>
      <c r="DH349" s="169"/>
      <c r="DI349" s="169"/>
      <c r="DJ349" s="169"/>
      <c r="DK349" s="169"/>
      <c r="DL349" s="169"/>
      <c r="DM349" s="169"/>
      <c r="DN349" s="169"/>
      <c r="DO349" s="169"/>
      <c r="DP349" s="169"/>
      <c r="DQ349" s="169"/>
      <c r="DR349" s="169"/>
      <c r="DS349" s="169"/>
      <c r="DT349" s="169"/>
      <c r="DU349" s="169"/>
      <c r="DV349" s="169"/>
      <c r="DW349" s="169"/>
      <c r="DX349" s="169"/>
      <c r="DY349" s="169"/>
      <c r="DZ349" s="169"/>
      <c r="EA349" s="169"/>
      <c r="EB349" s="169"/>
      <c r="EC349" s="169"/>
      <c r="ED349" s="169"/>
      <c r="EE349" s="169"/>
      <c r="EF349" s="169"/>
      <c r="EG349" s="169"/>
      <c r="EH349" s="169"/>
      <c r="EI349" s="169"/>
      <c r="EJ349" s="169"/>
      <c r="EK349" s="169"/>
      <c r="EL349" s="169"/>
      <c r="EM349" s="169"/>
      <c r="EN349" s="169"/>
      <c r="EO349" s="169"/>
      <c r="EP349" s="169"/>
      <c r="EQ349" s="169"/>
      <c r="ER349" s="169"/>
      <c r="ES349" s="169"/>
      <c r="ET349" s="169"/>
      <c r="EU349" s="169"/>
      <c r="EV349" s="169"/>
      <c r="EW349" s="169"/>
      <c r="EX349" s="169"/>
      <c r="EY349" s="169"/>
      <c r="EZ349" s="169"/>
      <c r="FA349" s="169"/>
      <c r="FB349" s="169"/>
      <c r="FC349" s="169"/>
      <c r="FD349" s="169"/>
      <c r="FE349" s="169"/>
      <c r="FF349" s="169"/>
      <c r="FG349" s="169"/>
      <c r="FH349" s="169"/>
      <c r="FI349" s="169"/>
      <c r="FJ349" s="169"/>
      <c r="FK349" s="169"/>
      <c r="FL349" s="169"/>
      <c r="FM349" s="169"/>
      <c r="FN349" s="169"/>
      <c r="FO349" s="169"/>
      <c r="FP349" s="169"/>
      <c r="FQ349" s="169"/>
      <c r="FR349" s="169"/>
      <c r="FS349" s="169"/>
      <c r="FT349" s="169"/>
      <c r="FU349" s="169"/>
      <c r="FV349" s="169"/>
      <c r="FW349" s="169"/>
      <c r="FX349" s="169"/>
      <c r="FY349" s="169"/>
      <c r="FZ349" s="169"/>
      <c r="GA349" s="169"/>
      <c r="GB349" s="169"/>
      <c r="GC349" s="169"/>
      <c r="GD349" s="169"/>
      <c r="GE349" s="169"/>
      <c r="GF349" s="169"/>
      <c r="GG349" s="169"/>
      <c r="GH349" s="169"/>
      <c r="GI349" s="169"/>
      <c r="GJ349" s="169"/>
      <c r="GK349" s="169"/>
      <c r="GL349" s="169"/>
      <c r="GM349" s="169"/>
      <c r="GN349" s="169"/>
      <c r="GO349" s="169"/>
      <c r="GP349" s="169"/>
      <c r="GQ349" s="169"/>
      <c r="GR349" s="169"/>
      <c r="GS349" s="169"/>
      <c r="GT349" s="169"/>
      <c r="GU349" s="169"/>
      <c r="GV349" s="169"/>
      <c r="GW349" s="169"/>
      <c r="GX349" s="169"/>
      <c r="GY349" s="169"/>
      <c r="GZ349" s="169"/>
      <c r="HA349" s="169"/>
      <c r="HB349" s="169"/>
      <c r="HC349" s="169"/>
      <c r="HD349" s="169"/>
      <c r="HE349" s="169"/>
      <c r="HF349" s="169"/>
      <c r="HG349" s="169"/>
      <c r="HH349" s="169"/>
      <c r="HI349" s="169"/>
      <c r="HJ349" s="169"/>
      <c r="HK349" s="169"/>
      <c r="HL349" s="169"/>
      <c r="HM349" s="169"/>
      <c r="HN349" s="169"/>
      <c r="HO349" s="169"/>
      <c r="HP349" s="169"/>
      <c r="HQ349" s="169"/>
      <c r="HR349" s="169"/>
      <c r="HS349" s="169"/>
      <c r="HT349" s="169"/>
      <c r="HU349" s="169"/>
      <c r="HV349" s="169"/>
      <c r="HW349" s="169"/>
      <c r="HX349" s="169"/>
      <c r="HY349" s="169"/>
      <c r="HZ349" s="169"/>
      <c r="IA349" s="169"/>
      <c r="IB349" s="169"/>
      <c r="IC349" s="169"/>
      <c r="ID349" s="169"/>
      <c r="IE349" s="169"/>
      <c r="IF349" s="169"/>
      <c r="IG349" s="169"/>
      <c r="IH349" s="169"/>
      <c r="II349" s="169"/>
      <c r="IJ349" s="169"/>
      <c r="IK349" s="169"/>
      <c r="IL349" s="169"/>
      <c r="IM349" s="169"/>
      <c r="IN349" s="169"/>
      <c r="IO349" s="169"/>
      <c r="IP349" s="169"/>
      <c r="IQ349" s="169"/>
      <c r="IR349" s="169"/>
      <c r="IS349" s="169"/>
      <c r="IT349" s="169"/>
      <c r="IU349" s="169"/>
      <c r="IV349" s="169"/>
      <c r="IW349" s="169"/>
      <c r="IX349" s="169"/>
      <c r="IY349" s="169"/>
      <c r="IZ349" s="169"/>
      <c r="JA349" s="169"/>
      <c r="JB349" s="169"/>
      <c r="JC349" s="169"/>
      <c r="JD349" s="169"/>
      <c r="JE349" s="169"/>
      <c r="JF349" s="169"/>
      <c r="JG349" s="169"/>
      <c r="JH349" s="169"/>
      <c r="JI349" s="169"/>
      <c r="JJ349" s="169"/>
      <c r="JK349" s="169"/>
      <c r="JL349" s="169"/>
      <c r="JM349" s="169"/>
      <c r="JN349" s="169"/>
      <c r="JO349" s="169"/>
      <c r="JP349" s="169"/>
      <c r="JQ349" s="169"/>
      <c r="JR349" s="169"/>
      <c r="JS349" s="169"/>
      <c r="JT349" s="169"/>
      <c r="JU349" s="169"/>
      <c r="JV349" s="169"/>
      <c r="JW349" s="169"/>
      <c r="JX349" s="169"/>
      <c r="JY349" s="169"/>
      <c r="JZ349" s="169"/>
      <c r="KA349" s="169"/>
      <c r="KB349" s="169"/>
      <c r="KC349" s="169"/>
      <c r="KD349" s="169"/>
      <c r="KE349" s="169"/>
      <c r="KF349" s="169"/>
      <c r="KG349" s="169"/>
      <c r="KH349" s="169"/>
      <c r="KI349" s="169"/>
      <c r="KJ349" s="169"/>
      <c r="KK349" s="169"/>
      <c r="KL349" s="169"/>
      <c r="KM349" s="169"/>
      <c r="KN349" s="169"/>
      <c r="KO349" s="169"/>
      <c r="KP349" s="169"/>
      <c r="KQ349" s="169"/>
      <c r="KR349" s="169"/>
      <c r="KS349" s="169"/>
      <c r="KT349" s="169"/>
      <c r="KU349" s="169"/>
      <c r="KV349" s="169"/>
      <c r="KW349" s="169"/>
      <c r="KX349" s="169"/>
      <c r="KY349" s="169"/>
      <c r="KZ349" s="169"/>
      <c r="LA349" s="169"/>
      <c r="LB349" s="169"/>
      <c r="LC349" s="169"/>
      <c r="LD349" s="169"/>
      <c r="LE349" s="169"/>
      <c r="LF349" s="169"/>
      <c r="LG349" s="169"/>
      <c r="LH349" s="169"/>
      <c r="LI349" s="169"/>
      <c r="LJ349" s="169"/>
      <c r="LK349" s="169"/>
      <c r="LL349" s="169"/>
      <c r="LM349" s="169"/>
      <c r="LN349" s="169"/>
      <c r="LO349" s="169"/>
      <c r="LP349" s="169"/>
      <c r="LQ349" s="169"/>
      <c r="LR349" s="169"/>
      <c r="LS349" s="169"/>
      <c r="LT349" s="169"/>
      <c r="LU349" s="169"/>
      <c r="LV349" s="169"/>
      <c r="LW349" s="169"/>
      <c r="LX349" s="169"/>
      <c r="LY349" s="169"/>
      <c r="LZ349" s="169"/>
      <c r="MA349" s="169"/>
      <c r="MB349" s="169"/>
      <c r="MC349" s="169"/>
      <c r="MD349" s="169"/>
      <c r="ME349" s="169"/>
      <c r="MF349" s="169"/>
      <c r="MG349" s="169"/>
      <c r="MH349" s="169"/>
      <c r="MI349" s="169"/>
      <c r="MJ349" s="169"/>
      <c r="MK349" s="169"/>
      <c r="ML349" s="169"/>
      <c r="MM349" s="169"/>
      <c r="MN349" s="169"/>
      <c r="MO349" s="169"/>
      <c r="MP349" s="169"/>
      <c r="MQ349" s="169"/>
      <c r="MR349" s="169"/>
      <c r="MS349" s="169"/>
      <c r="MT349" s="169"/>
      <c r="MU349" s="169"/>
      <c r="MV349" s="169"/>
      <c r="MW349" s="169"/>
      <c r="MX349" s="169"/>
      <c r="MY349" s="169"/>
      <c r="MZ349" s="169"/>
      <c r="NA349" s="169"/>
      <c r="NB349" s="169"/>
      <c r="NC349" s="169"/>
      <c r="ND349" s="169"/>
      <c r="NE349" s="169"/>
      <c r="NF349" s="169"/>
      <c r="NG349" s="169"/>
      <c r="NH349" s="169"/>
      <c r="NI349" s="169"/>
      <c r="NJ349" s="169"/>
      <c r="NK349" s="169"/>
      <c r="NL349" s="169"/>
      <c r="NM349" s="169"/>
      <c r="NN349" s="169"/>
      <c r="NO349" s="169"/>
      <c r="NP349" s="169"/>
      <c r="NQ349" s="169"/>
      <c r="NR349" s="169"/>
      <c r="NS349" s="169"/>
      <c r="NT349" s="169"/>
      <c r="NU349" s="169"/>
      <c r="NV349" s="169"/>
      <c r="NW349" s="169"/>
      <c r="NX349" s="169"/>
      <c r="NY349" s="169"/>
      <c r="NZ349" s="169"/>
      <c r="OA349" s="169"/>
      <c r="OB349" s="169"/>
      <c r="OC349" s="169"/>
      <c r="OD349" s="169"/>
      <c r="OE349" s="169"/>
      <c r="OF349" s="169"/>
      <c r="OG349" s="169"/>
      <c r="OH349" s="169"/>
      <c r="OI349" s="169"/>
      <c r="OJ349" s="169"/>
      <c r="OK349" s="169"/>
      <c r="OL349" s="169"/>
      <c r="OM349" s="169"/>
      <c r="ON349" s="169"/>
      <c r="OO349" s="169"/>
      <c r="OP349" s="169"/>
      <c r="OQ349" s="169"/>
      <c r="OR349" s="169"/>
      <c r="OS349" s="169"/>
      <c r="OT349" s="169"/>
      <c r="OU349" s="169"/>
      <c r="OV349" s="169"/>
      <c r="OW349" s="169"/>
      <c r="OX349" s="169"/>
      <c r="OY349" s="169"/>
      <c r="OZ349" s="169"/>
      <c r="PA349" s="169"/>
      <c r="PB349" s="169"/>
      <c r="PC349" s="169"/>
      <c r="PD349" s="169"/>
      <c r="PE349" s="169"/>
      <c r="PF349" s="169"/>
      <c r="PG349" s="169"/>
      <c r="PH349" s="169"/>
      <c r="PI349" s="169"/>
      <c r="PJ349" s="169"/>
      <c r="PK349" s="169"/>
      <c r="PL349" s="169"/>
      <c r="PM349" s="169"/>
      <c r="PN349" s="169"/>
      <c r="PO349" s="169"/>
      <c r="PP349" s="169"/>
      <c r="PQ349" s="169"/>
      <c r="PR349" s="169"/>
      <c r="PS349" s="169"/>
      <c r="PT349" s="169"/>
      <c r="PU349" s="169"/>
      <c r="PV349" s="169"/>
      <c r="PW349" s="169"/>
      <c r="PX349" s="169"/>
      <c r="PY349" s="169"/>
      <c r="PZ349" s="169"/>
      <c r="QA349" s="169"/>
      <c r="QB349" s="169"/>
      <c r="QC349" s="169"/>
      <c r="QD349" s="169"/>
      <c r="QE349" s="169"/>
      <c r="QF349" s="169"/>
      <c r="QG349" s="169"/>
      <c r="QH349" s="169"/>
      <c r="QI349" s="169"/>
      <c r="QJ349" s="169"/>
      <c r="QK349" s="169"/>
      <c r="QL349" s="169"/>
      <c r="QM349" s="169"/>
      <c r="QN349" s="169"/>
      <c r="QO349" s="169"/>
      <c r="QP349" s="169"/>
      <c r="QQ349" s="169"/>
      <c r="QR349" s="169"/>
      <c r="QS349" s="169"/>
      <c r="QT349" s="169"/>
      <c r="QU349" s="169"/>
      <c r="QV349" s="169"/>
      <c r="QW349" s="169"/>
      <c r="QX349" s="169"/>
      <c r="QY349" s="169"/>
      <c r="QZ349" s="169"/>
      <c r="RA349" s="169"/>
      <c r="RB349" s="169"/>
      <c r="RC349" s="169"/>
      <c r="RD349" s="169"/>
      <c r="RE349" s="169"/>
      <c r="RF349" s="169"/>
      <c r="RG349" s="169"/>
      <c r="RH349" s="169"/>
      <c r="RI349" s="169"/>
      <c r="RJ349" s="169"/>
      <c r="RK349" s="169"/>
      <c r="RL349" s="169"/>
      <c r="RM349" s="169"/>
      <c r="RN349" s="169"/>
      <c r="RO349" s="169"/>
      <c r="RP349" s="169"/>
      <c r="RQ349" s="169"/>
      <c r="RR349" s="169"/>
      <c r="RS349" s="169"/>
      <c r="RT349" s="169"/>
      <c r="RU349" s="169"/>
      <c r="RV349" s="169"/>
      <c r="RW349" s="169"/>
      <c r="RX349" s="169"/>
      <c r="RY349" s="169"/>
      <c r="RZ349" s="169"/>
      <c r="SA349" s="169"/>
      <c r="SB349" s="169"/>
      <c r="SC349" s="169"/>
      <c r="SD349" s="169"/>
      <c r="SE349" s="169"/>
      <c r="SF349" s="169"/>
      <c r="SG349" s="169"/>
      <c r="SH349" s="169"/>
      <c r="SI349" s="169"/>
      <c r="SJ349" s="169"/>
      <c r="SK349" s="169"/>
      <c r="SL349" s="169"/>
      <c r="SM349" s="169"/>
      <c r="SN349" s="169"/>
      <c r="SO349" s="169"/>
      <c r="SP349" s="169"/>
      <c r="SQ349" s="169"/>
      <c r="SR349" s="169"/>
      <c r="SS349" s="169"/>
      <c r="ST349" s="169"/>
      <c r="SU349" s="169"/>
      <c r="SV349" s="169"/>
      <c r="SW349" s="169"/>
      <c r="SX349" s="169"/>
      <c r="SY349" s="169"/>
      <c r="SZ349" s="169"/>
      <c r="TA349" s="169"/>
      <c r="TB349" s="169"/>
      <c r="TC349" s="169"/>
      <c r="TD349" s="169"/>
      <c r="TE349" s="169"/>
      <c r="TF349" s="169"/>
      <c r="TG349" s="169"/>
      <c r="TH349" s="169"/>
      <c r="TI349" s="169"/>
      <c r="TJ349" s="169"/>
      <c r="TK349" s="169"/>
      <c r="TL349" s="169"/>
      <c r="TM349" s="169"/>
      <c r="TN349" s="169"/>
      <c r="TO349" s="169"/>
      <c r="TP349" s="169"/>
      <c r="TQ349" s="169"/>
      <c r="TR349" s="169"/>
      <c r="TS349" s="169"/>
      <c r="TT349" s="169"/>
      <c r="TU349" s="169"/>
      <c r="TV349" s="169"/>
      <c r="TW349" s="169"/>
      <c r="TX349" s="169"/>
      <c r="TY349" s="169"/>
      <c r="TZ349" s="169"/>
      <c r="UA349" s="169"/>
      <c r="UB349" s="169"/>
      <c r="UC349" s="169"/>
      <c r="UD349" s="169"/>
      <c r="UE349" s="169"/>
      <c r="UF349" s="169"/>
      <c r="UG349" s="169"/>
      <c r="UH349" s="169"/>
      <c r="UI349" s="169"/>
      <c r="UJ349" s="169"/>
      <c r="UK349" s="169"/>
      <c r="UL349" s="169"/>
      <c r="UM349" s="169"/>
      <c r="UN349" s="169"/>
      <c r="UO349" s="169"/>
      <c r="UP349" s="169"/>
      <c r="UQ349" s="169"/>
      <c r="UR349" s="169"/>
      <c r="US349" s="169"/>
      <c r="UT349" s="169"/>
      <c r="UU349" s="169"/>
      <c r="UV349" s="169"/>
      <c r="UW349" s="169"/>
      <c r="UX349" s="169"/>
      <c r="UY349" s="169"/>
      <c r="UZ349" s="169"/>
      <c r="VA349" s="169"/>
      <c r="VB349" s="169"/>
      <c r="VC349" s="169"/>
      <c r="VD349" s="169"/>
      <c r="VE349" s="169"/>
      <c r="VF349" s="169"/>
      <c r="VG349" s="169"/>
      <c r="VH349" s="169"/>
      <c r="VI349" s="169"/>
      <c r="VJ349" s="169"/>
      <c r="VK349" s="169"/>
      <c r="VL349" s="169"/>
      <c r="VM349" s="169"/>
      <c r="VN349" s="169"/>
      <c r="VO349" s="169"/>
      <c r="VP349" s="169"/>
      <c r="VQ349" s="169"/>
      <c r="VR349" s="169"/>
      <c r="VS349" s="169"/>
      <c r="VT349" s="169"/>
      <c r="VU349" s="169"/>
      <c r="VV349" s="169"/>
      <c r="VW349" s="169"/>
      <c r="VX349" s="169"/>
      <c r="VY349" s="169"/>
      <c r="VZ349" s="169"/>
      <c r="WA349" s="169"/>
      <c r="WB349" s="169"/>
      <c r="WC349" s="169"/>
      <c r="WD349" s="169"/>
      <c r="WE349" s="169"/>
      <c r="WF349" s="169"/>
      <c r="WG349" s="169"/>
      <c r="WH349" s="169"/>
      <c r="WI349" s="169"/>
      <c r="WJ349" s="169"/>
      <c r="WK349" s="169"/>
      <c r="WL349" s="169"/>
      <c r="WM349" s="169"/>
      <c r="WN349" s="169"/>
      <c r="WO349" s="169"/>
      <c r="WP349" s="169"/>
      <c r="WQ349" s="169"/>
      <c r="WR349" s="169"/>
      <c r="WS349" s="169"/>
      <c r="WT349" s="169"/>
      <c r="WU349" s="169"/>
      <c r="WV349" s="169"/>
      <c r="WW349" s="169"/>
      <c r="WX349" s="169"/>
      <c r="WY349" s="169"/>
      <c r="WZ349" s="169"/>
      <c r="XA349" s="169"/>
      <c r="XB349" s="169"/>
      <c r="XC349" s="169"/>
      <c r="XD349" s="169"/>
      <c r="XE349" s="169"/>
      <c r="XF349" s="169"/>
      <c r="XG349" s="169"/>
      <c r="XH349" s="169"/>
      <c r="XI349" s="169"/>
      <c r="XJ349" s="169"/>
      <c r="XK349" s="169"/>
      <c r="XL349" s="169"/>
      <c r="XM349" s="169"/>
      <c r="XN349" s="169"/>
      <c r="XO349" s="169"/>
      <c r="XP349" s="169"/>
      <c r="XQ349" s="169"/>
      <c r="XR349" s="169"/>
      <c r="XS349" s="169"/>
      <c r="XT349" s="169"/>
      <c r="XU349" s="169"/>
      <c r="XV349" s="169"/>
      <c r="XW349" s="169"/>
      <c r="XX349" s="169"/>
      <c r="XY349" s="169"/>
      <c r="XZ349" s="169"/>
      <c r="YA349" s="169"/>
      <c r="YB349" s="169"/>
      <c r="YC349" s="169"/>
      <c r="YD349" s="169"/>
      <c r="YE349" s="169"/>
      <c r="YF349" s="169"/>
      <c r="YG349" s="169"/>
      <c r="YH349" s="169"/>
      <c r="YI349" s="169"/>
      <c r="YJ349" s="169"/>
      <c r="YK349" s="169"/>
      <c r="YL349" s="169"/>
      <c r="YM349" s="169"/>
      <c r="YN349" s="169"/>
      <c r="YO349" s="169"/>
      <c r="YP349" s="169"/>
      <c r="YQ349" s="169"/>
      <c r="YR349" s="169"/>
      <c r="YS349" s="169"/>
      <c r="YT349" s="169"/>
      <c r="YU349" s="169"/>
      <c r="YV349" s="169"/>
      <c r="YW349" s="169"/>
      <c r="YX349" s="169"/>
      <c r="YY349" s="169"/>
      <c r="YZ349" s="169"/>
      <c r="ZA349" s="169"/>
      <c r="ZB349" s="169"/>
      <c r="ZC349" s="169"/>
      <c r="ZD349" s="169"/>
      <c r="ZE349" s="169"/>
      <c r="ZF349" s="169"/>
      <c r="ZG349" s="169"/>
      <c r="ZH349" s="169"/>
      <c r="ZI349" s="169"/>
      <c r="ZJ349" s="169"/>
      <c r="ZK349" s="169"/>
      <c r="ZL349" s="169"/>
      <c r="ZM349" s="169"/>
      <c r="ZN349" s="169"/>
      <c r="ZO349" s="169"/>
      <c r="ZP349" s="169"/>
      <c r="ZQ349" s="169"/>
      <c r="ZR349" s="169"/>
      <c r="ZS349" s="169"/>
      <c r="ZT349" s="169"/>
      <c r="ZU349" s="169"/>
      <c r="ZV349" s="169"/>
      <c r="ZW349" s="169"/>
      <c r="ZX349" s="169"/>
      <c r="ZY349" s="169"/>
      <c r="ZZ349" s="169"/>
      <c r="AAA349" s="169"/>
      <c r="AAB349" s="169"/>
      <c r="AAC349" s="169"/>
      <c r="AAD349" s="169"/>
      <c r="AAE349" s="169"/>
      <c r="AAF349" s="169"/>
      <c r="AAG349" s="169"/>
      <c r="AAH349" s="169"/>
      <c r="AAI349" s="169"/>
      <c r="AAJ349" s="169"/>
      <c r="AAK349" s="169"/>
      <c r="AAL349" s="169"/>
      <c r="AAM349" s="169"/>
      <c r="AAN349" s="169"/>
      <c r="AAO349" s="169"/>
      <c r="AAP349" s="169"/>
      <c r="AAQ349" s="169"/>
      <c r="AAR349" s="169"/>
      <c r="AAS349" s="169"/>
      <c r="AAT349" s="169"/>
      <c r="AAU349" s="169"/>
      <c r="AAV349" s="169"/>
      <c r="AAW349" s="169"/>
      <c r="AAX349" s="169"/>
      <c r="AAY349" s="169"/>
      <c r="AAZ349" s="169"/>
      <c r="ABA349" s="169"/>
      <c r="ABB349" s="169"/>
      <c r="ABC349" s="169"/>
      <c r="ABD349" s="169"/>
      <c r="ABE349" s="169"/>
      <c r="ABF349" s="169"/>
      <c r="ABG349" s="169"/>
      <c r="ABH349" s="169"/>
      <c r="ABI349" s="169"/>
      <c r="ABJ349" s="169"/>
      <c r="ABK349" s="169"/>
      <c r="ABL349" s="169"/>
      <c r="ABM349" s="169"/>
      <c r="ABN349" s="169"/>
      <c r="ABO349" s="169"/>
      <c r="ABP349" s="169"/>
      <c r="ABQ349" s="169"/>
      <c r="ABR349" s="169"/>
      <c r="ABS349" s="169"/>
      <c r="ABT349" s="169"/>
      <c r="ABU349" s="169"/>
      <c r="ABV349" s="169"/>
      <c r="ABW349" s="169"/>
      <c r="ABX349" s="169"/>
      <c r="ABY349" s="169"/>
      <c r="ABZ349" s="169"/>
      <c r="ACA349" s="169"/>
      <c r="ACB349" s="169"/>
      <c r="ACC349" s="169"/>
      <c r="ACD349" s="169"/>
      <c r="ACE349" s="169"/>
      <c r="ACF349" s="169"/>
      <c r="ACG349" s="169"/>
      <c r="ACH349" s="169"/>
      <c r="ACI349" s="169"/>
      <c r="ACJ349" s="169"/>
      <c r="ACK349" s="169"/>
      <c r="ACL349" s="169"/>
      <c r="ACM349" s="169"/>
      <c r="ACN349" s="169"/>
      <c r="ACO349" s="169"/>
      <c r="ACP349" s="169"/>
      <c r="ACQ349" s="169"/>
      <c r="ACR349" s="169"/>
      <c r="ACS349" s="169"/>
      <c r="ACT349" s="169"/>
      <c r="ACU349" s="169"/>
      <c r="ACV349" s="169"/>
      <c r="ACW349" s="169"/>
      <c r="ACX349" s="169"/>
      <c r="ACY349" s="169"/>
      <c r="ACZ349" s="169"/>
      <c r="ADA349" s="169"/>
    </row>
    <row r="350" spans="1:786" s="106" customFormat="1" ht="15.6" x14ac:dyDescent="0.3">
      <c r="A350" s="63">
        <v>2</v>
      </c>
      <c r="B350" s="123" t="s">
        <v>949</v>
      </c>
      <c r="C350" s="124"/>
      <c r="D350" s="125"/>
      <c r="E350" s="125"/>
      <c r="F350" s="125">
        <v>60</v>
      </c>
      <c r="G350" s="73"/>
      <c r="H350" s="125">
        <v>1</v>
      </c>
      <c r="I350" s="125" t="s">
        <v>81</v>
      </c>
      <c r="J350" s="125" t="s">
        <v>303</v>
      </c>
      <c r="K350" s="126"/>
      <c r="L350" s="127">
        <v>1956</v>
      </c>
      <c r="M350" s="146">
        <v>1956</v>
      </c>
      <c r="N350" s="128"/>
      <c r="O350" s="129"/>
      <c r="P350" s="129" t="s">
        <v>791</v>
      </c>
      <c r="Q350" s="78" t="s">
        <v>950</v>
      </c>
      <c r="R350" s="103" t="s">
        <v>951</v>
      </c>
      <c r="S350" s="56"/>
      <c r="T350" s="57"/>
      <c r="U350" s="56"/>
      <c r="V350" s="56"/>
      <c r="W350" s="56"/>
      <c r="X350" s="56"/>
      <c r="Y350" s="56"/>
      <c r="Z350" s="56"/>
      <c r="AA350" s="56"/>
      <c r="AB350" s="10"/>
      <c r="AC350" s="58"/>
      <c r="AD350" s="58"/>
      <c r="AE350" s="58"/>
      <c r="AF350" s="58"/>
      <c r="AG350" s="59"/>
      <c r="AH350" s="59"/>
      <c r="AI350" s="59"/>
      <c r="AJ350" s="59"/>
      <c r="AK350" s="169"/>
      <c r="AL350" s="169"/>
      <c r="AM350" s="169"/>
      <c r="AN350" s="169"/>
      <c r="AO350" s="169"/>
      <c r="AP350" s="169"/>
      <c r="AQ350" s="169"/>
      <c r="AR350" s="169"/>
      <c r="AS350" s="169"/>
      <c r="AT350" s="169"/>
      <c r="AU350" s="169"/>
      <c r="AV350" s="169"/>
      <c r="AW350" s="169"/>
      <c r="AX350" s="169"/>
      <c r="AY350" s="169"/>
      <c r="AZ350" s="169"/>
      <c r="BA350" s="169"/>
      <c r="BB350" s="169"/>
      <c r="BC350" s="169"/>
      <c r="BD350" s="169"/>
      <c r="BE350" s="169"/>
      <c r="BF350" s="169"/>
      <c r="BG350" s="169"/>
      <c r="BH350" s="169"/>
      <c r="BI350" s="169"/>
      <c r="BJ350" s="169"/>
      <c r="BK350" s="169"/>
      <c r="BL350" s="169"/>
      <c r="BM350" s="169"/>
      <c r="BN350" s="169"/>
      <c r="BO350" s="169"/>
      <c r="BP350" s="169"/>
      <c r="BQ350" s="169"/>
      <c r="BR350" s="169"/>
      <c r="BS350" s="169"/>
      <c r="BT350" s="169"/>
      <c r="BU350" s="169"/>
      <c r="BV350" s="169"/>
      <c r="BW350" s="169"/>
      <c r="BX350" s="169"/>
      <c r="BY350" s="169"/>
      <c r="BZ350" s="169"/>
      <c r="CA350" s="169"/>
      <c r="CB350" s="169"/>
      <c r="CC350" s="169"/>
      <c r="CD350" s="169"/>
      <c r="CE350" s="169"/>
      <c r="CF350" s="169"/>
      <c r="CG350" s="169"/>
      <c r="CH350" s="169"/>
      <c r="CI350" s="169"/>
      <c r="CJ350" s="169"/>
      <c r="CK350" s="169"/>
      <c r="CL350" s="169"/>
      <c r="CM350" s="169"/>
      <c r="CN350" s="169"/>
      <c r="CO350" s="169"/>
      <c r="CP350" s="169"/>
      <c r="CQ350" s="169"/>
      <c r="CR350" s="169"/>
      <c r="CS350" s="169"/>
      <c r="CT350" s="169"/>
      <c r="CU350" s="169"/>
      <c r="CV350" s="169"/>
      <c r="CW350" s="169"/>
      <c r="CX350" s="169"/>
      <c r="CY350" s="169"/>
      <c r="CZ350" s="169"/>
      <c r="DA350" s="169"/>
      <c r="DB350" s="169"/>
      <c r="DC350" s="169"/>
      <c r="DD350" s="169"/>
      <c r="DE350" s="169"/>
      <c r="DF350" s="169"/>
      <c r="DG350" s="169"/>
      <c r="DH350" s="169"/>
      <c r="DI350" s="169"/>
      <c r="DJ350" s="169"/>
      <c r="DK350" s="169"/>
      <c r="DL350" s="169"/>
      <c r="DM350" s="169"/>
      <c r="DN350" s="169"/>
      <c r="DO350" s="169"/>
      <c r="DP350" s="169"/>
      <c r="DQ350" s="169"/>
      <c r="DR350" s="169"/>
      <c r="DS350" s="169"/>
      <c r="DT350" s="169"/>
      <c r="DU350" s="169"/>
      <c r="DV350" s="169"/>
      <c r="DW350" s="169"/>
      <c r="DX350" s="169"/>
      <c r="DY350" s="169"/>
      <c r="DZ350" s="169"/>
      <c r="EA350" s="169"/>
      <c r="EB350" s="169"/>
      <c r="EC350" s="169"/>
      <c r="ED350" s="169"/>
      <c r="EE350" s="169"/>
      <c r="EF350" s="169"/>
      <c r="EG350" s="169"/>
      <c r="EH350" s="169"/>
      <c r="EI350" s="169"/>
      <c r="EJ350" s="169"/>
      <c r="EK350" s="169"/>
      <c r="EL350" s="169"/>
      <c r="EM350" s="169"/>
      <c r="EN350" s="169"/>
      <c r="EO350" s="169"/>
      <c r="EP350" s="169"/>
      <c r="EQ350" s="169"/>
      <c r="ER350" s="169"/>
      <c r="ES350" s="169"/>
      <c r="ET350" s="169"/>
      <c r="EU350" s="169"/>
      <c r="EV350" s="169"/>
      <c r="EW350" s="169"/>
      <c r="EX350" s="169"/>
      <c r="EY350" s="169"/>
      <c r="EZ350" s="169"/>
      <c r="FA350" s="169"/>
      <c r="FB350" s="169"/>
      <c r="FC350" s="169"/>
      <c r="FD350" s="169"/>
      <c r="FE350" s="169"/>
      <c r="FF350" s="169"/>
      <c r="FG350" s="169"/>
      <c r="FH350" s="169"/>
      <c r="FI350" s="169"/>
      <c r="FJ350" s="169"/>
      <c r="FK350" s="169"/>
      <c r="FL350" s="169"/>
      <c r="FM350" s="169"/>
      <c r="FN350" s="169"/>
      <c r="FO350" s="169"/>
      <c r="FP350" s="169"/>
      <c r="FQ350" s="169"/>
      <c r="FR350" s="169"/>
      <c r="FS350" s="169"/>
      <c r="FT350" s="169"/>
      <c r="FU350" s="169"/>
      <c r="FV350" s="169"/>
      <c r="FW350" s="169"/>
      <c r="FX350" s="169"/>
      <c r="FY350" s="169"/>
      <c r="FZ350" s="169"/>
      <c r="GA350" s="169"/>
      <c r="GB350" s="169"/>
      <c r="GC350" s="169"/>
      <c r="GD350" s="169"/>
      <c r="GE350" s="169"/>
      <c r="GF350" s="169"/>
      <c r="GG350" s="169"/>
      <c r="GH350" s="169"/>
      <c r="GI350" s="169"/>
      <c r="GJ350" s="169"/>
      <c r="GK350" s="169"/>
      <c r="GL350" s="169"/>
      <c r="GM350" s="169"/>
      <c r="GN350" s="169"/>
      <c r="GO350" s="169"/>
      <c r="GP350" s="169"/>
      <c r="GQ350" s="169"/>
      <c r="GR350" s="169"/>
      <c r="GS350" s="169"/>
      <c r="GT350" s="169"/>
      <c r="GU350" s="169"/>
      <c r="GV350" s="169"/>
      <c r="GW350" s="169"/>
      <c r="GX350" s="169"/>
      <c r="GY350" s="169"/>
      <c r="GZ350" s="169"/>
      <c r="HA350" s="169"/>
      <c r="HB350" s="169"/>
      <c r="HC350" s="169"/>
      <c r="HD350" s="169"/>
      <c r="HE350" s="169"/>
      <c r="HF350" s="169"/>
      <c r="HG350" s="169"/>
      <c r="HH350" s="169"/>
      <c r="HI350" s="169"/>
      <c r="HJ350" s="169"/>
      <c r="HK350" s="169"/>
      <c r="HL350" s="169"/>
      <c r="HM350" s="169"/>
      <c r="HN350" s="169"/>
      <c r="HO350" s="169"/>
      <c r="HP350" s="169"/>
      <c r="HQ350" s="169"/>
      <c r="HR350" s="169"/>
      <c r="HS350" s="169"/>
      <c r="HT350" s="169"/>
      <c r="HU350" s="169"/>
      <c r="HV350" s="169"/>
      <c r="HW350" s="169"/>
      <c r="HX350" s="169"/>
      <c r="HY350" s="169"/>
      <c r="HZ350" s="169"/>
      <c r="IA350" s="169"/>
      <c r="IB350" s="169"/>
      <c r="IC350" s="169"/>
      <c r="ID350" s="169"/>
      <c r="IE350" s="169"/>
      <c r="IF350" s="169"/>
      <c r="IG350" s="169"/>
      <c r="IH350" s="169"/>
      <c r="II350" s="169"/>
      <c r="IJ350" s="169"/>
      <c r="IK350" s="169"/>
      <c r="IL350" s="169"/>
      <c r="IM350" s="169"/>
      <c r="IN350" s="169"/>
      <c r="IO350" s="169"/>
      <c r="IP350" s="169"/>
      <c r="IQ350" s="169"/>
      <c r="IR350" s="169"/>
      <c r="IS350" s="169"/>
      <c r="IT350" s="169"/>
      <c r="IU350" s="169"/>
      <c r="IV350" s="169"/>
      <c r="IW350" s="169"/>
      <c r="IX350" s="169"/>
      <c r="IY350" s="169"/>
      <c r="IZ350" s="169"/>
      <c r="JA350" s="169"/>
      <c r="JB350" s="169"/>
      <c r="JC350" s="169"/>
      <c r="JD350" s="169"/>
      <c r="JE350" s="169"/>
      <c r="JF350" s="169"/>
      <c r="JG350" s="169"/>
      <c r="JH350" s="169"/>
      <c r="JI350" s="169"/>
      <c r="JJ350" s="169"/>
      <c r="JK350" s="169"/>
      <c r="JL350" s="169"/>
      <c r="JM350" s="169"/>
      <c r="JN350" s="169"/>
      <c r="JO350" s="169"/>
      <c r="JP350" s="169"/>
      <c r="JQ350" s="169"/>
      <c r="JR350" s="169"/>
      <c r="JS350" s="169"/>
      <c r="JT350" s="169"/>
      <c r="JU350" s="169"/>
      <c r="JV350" s="169"/>
      <c r="JW350" s="169"/>
      <c r="JX350" s="169"/>
      <c r="JY350" s="169"/>
      <c r="JZ350" s="169"/>
      <c r="KA350" s="169"/>
      <c r="KB350" s="169"/>
      <c r="KC350" s="169"/>
      <c r="KD350" s="169"/>
      <c r="KE350" s="169"/>
      <c r="KF350" s="169"/>
      <c r="KG350" s="169"/>
      <c r="KH350" s="169"/>
      <c r="KI350" s="169"/>
      <c r="KJ350" s="169"/>
      <c r="KK350" s="169"/>
      <c r="KL350" s="169"/>
      <c r="KM350" s="169"/>
      <c r="KN350" s="169"/>
      <c r="KO350" s="169"/>
      <c r="KP350" s="169"/>
      <c r="KQ350" s="169"/>
      <c r="KR350" s="169"/>
      <c r="KS350" s="169"/>
      <c r="KT350" s="169"/>
      <c r="KU350" s="169"/>
      <c r="KV350" s="169"/>
      <c r="KW350" s="169"/>
      <c r="KX350" s="169"/>
      <c r="KY350" s="169"/>
      <c r="KZ350" s="169"/>
      <c r="LA350" s="169"/>
      <c r="LB350" s="169"/>
      <c r="LC350" s="169"/>
      <c r="LD350" s="169"/>
      <c r="LE350" s="169"/>
      <c r="LF350" s="169"/>
      <c r="LG350" s="169"/>
      <c r="LH350" s="169"/>
      <c r="LI350" s="169"/>
      <c r="LJ350" s="169"/>
      <c r="LK350" s="169"/>
      <c r="LL350" s="169"/>
      <c r="LM350" s="169"/>
      <c r="LN350" s="169"/>
      <c r="LO350" s="169"/>
      <c r="LP350" s="169"/>
      <c r="LQ350" s="169"/>
      <c r="LR350" s="169"/>
      <c r="LS350" s="169"/>
      <c r="LT350" s="169"/>
      <c r="LU350" s="169"/>
      <c r="LV350" s="169"/>
      <c r="LW350" s="169"/>
      <c r="LX350" s="169"/>
      <c r="LY350" s="169"/>
      <c r="LZ350" s="169"/>
      <c r="MA350" s="169"/>
      <c r="MB350" s="169"/>
      <c r="MC350" s="169"/>
      <c r="MD350" s="169"/>
      <c r="ME350" s="169"/>
      <c r="MF350" s="169"/>
      <c r="MG350" s="169"/>
      <c r="MH350" s="169"/>
      <c r="MI350" s="169"/>
      <c r="MJ350" s="169"/>
      <c r="MK350" s="169"/>
      <c r="ML350" s="169"/>
      <c r="MM350" s="169"/>
      <c r="MN350" s="169"/>
      <c r="MO350" s="169"/>
      <c r="MP350" s="169"/>
      <c r="MQ350" s="169"/>
      <c r="MR350" s="169"/>
      <c r="MS350" s="169"/>
      <c r="MT350" s="169"/>
      <c r="MU350" s="169"/>
      <c r="MV350" s="169"/>
      <c r="MW350" s="169"/>
      <c r="MX350" s="169"/>
      <c r="MY350" s="169"/>
      <c r="MZ350" s="169"/>
      <c r="NA350" s="169"/>
      <c r="NB350" s="169"/>
      <c r="NC350" s="169"/>
      <c r="ND350" s="169"/>
      <c r="NE350" s="169"/>
      <c r="NF350" s="169"/>
      <c r="NG350" s="169"/>
      <c r="NH350" s="169"/>
      <c r="NI350" s="169"/>
      <c r="NJ350" s="169"/>
      <c r="NK350" s="169"/>
      <c r="NL350" s="169"/>
      <c r="NM350" s="169"/>
      <c r="NN350" s="169"/>
      <c r="NO350" s="169"/>
      <c r="NP350" s="169"/>
      <c r="NQ350" s="169"/>
      <c r="NR350" s="169"/>
      <c r="NS350" s="169"/>
      <c r="NT350" s="169"/>
      <c r="NU350" s="169"/>
      <c r="NV350" s="169"/>
      <c r="NW350" s="169"/>
      <c r="NX350" s="169"/>
      <c r="NY350" s="169"/>
      <c r="NZ350" s="169"/>
      <c r="OA350" s="169"/>
      <c r="OB350" s="169"/>
      <c r="OC350" s="169"/>
      <c r="OD350" s="169"/>
      <c r="OE350" s="169"/>
      <c r="OF350" s="169"/>
      <c r="OG350" s="169"/>
      <c r="OH350" s="169"/>
      <c r="OI350" s="169"/>
      <c r="OJ350" s="169"/>
      <c r="OK350" s="169"/>
      <c r="OL350" s="169"/>
      <c r="OM350" s="169"/>
      <c r="ON350" s="169"/>
      <c r="OO350" s="169"/>
      <c r="OP350" s="169"/>
      <c r="OQ350" s="169"/>
      <c r="OR350" s="169"/>
      <c r="OS350" s="169"/>
      <c r="OT350" s="169"/>
      <c r="OU350" s="169"/>
      <c r="OV350" s="169"/>
      <c r="OW350" s="169"/>
      <c r="OX350" s="169"/>
      <c r="OY350" s="169"/>
      <c r="OZ350" s="169"/>
      <c r="PA350" s="169"/>
      <c r="PB350" s="169"/>
      <c r="PC350" s="169"/>
      <c r="PD350" s="169"/>
      <c r="PE350" s="169"/>
      <c r="PF350" s="169"/>
      <c r="PG350" s="169"/>
      <c r="PH350" s="169"/>
      <c r="PI350" s="169"/>
      <c r="PJ350" s="169"/>
      <c r="PK350" s="169"/>
      <c r="PL350" s="169"/>
      <c r="PM350" s="169"/>
      <c r="PN350" s="169"/>
      <c r="PO350" s="169"/>
      <c r="PP350" s="169"/>
      <c r="PQ350" s="169"/>
      <c r="PR350" s="169"/>
      <c r="PS350" s="169"/>
      <c r="PT350" s="169"/>
      <c r="PU350" s="169"/>
      <c r="PV350" s="169"/>
      <c r="PW350" s="169"/>
      <c r="PX350" s="169"/>
      <c r="PY350" s="169"/>
      <c r="PZ350" s="169"/>
      <c r="QA350" s="169"/>
      <c r="QB350" s="169"/>
      <c r="QC350" s="169"/>
      <c r="QD350" s="169"/>
      <c r="QE350" s="169"/>
      <c r="QF350" s="169"/>
      <c r="QG350" s="169"/>
      <c r="QH350" s="169"/>
      <c r="QI350" s="169"/>
      <c r="QJ350" s="169"/>
      <c r="QK350" s="169"/>
      <c r="QL350" s="169"/>
      <c r="QM350" s="169"/>
      <c r="QN350" s="169"/>
      <c r="QO350" s="169"/>
      <c r="QP350" s="169"/>
      <c r="QQ350" s="169"/>
      <c r="QR350" s="169"/>
      <c r="QS350" s="169"/>
      <c r="QT350" s="169"/>
      <c r="QU350" s="169"/>
      <c r="QV350" s="169"/>
      <c r="QW350" s="169"/>
      <c r="QX350" s="169"/>
      <c r="QY350" s="169"/>
      <c r="QZ350" s="169"/>
      <c r="RA350" s="169"/>
      <c r="RB350" s="169"/>
      <c r="RC350" s="169"/>
      <c r="RD350" s="169"/>
      <c r="RE350" s="169"/>
      <c r="RF350" s="169"/>
      <c r="RG350" s="169"/>
      <c r="RH350" s="169"/>
      <c r="RI350" s="169"/>
      <c r="RJ350" s="169"/>
      <c r="RK350" s="169"/>
      <c r="RL350" s="169"/>
      <c r="RM350" s="169"/>
      <c r="RN350" s="169"/>
      <c r="RO350" s="169"/>
      <c r="RP350" s="169"/>
      <c r="RQ350" s="169"/>
      <c r="RR350" s="169"/>
      <c r="RS350" s="169"/>
      <c r="RT350" s="169"/>
      <c r="RU350" s="169"/>
      <c r="RV350" s="169"/>
      <c r="RW350" s="169"/>
      <c r="RX350" s="169"/>
      <c r="RY350" s="169"/>
      <c r="RZ350" s="169"/>
      <c r="SA350" s="169"/>
      <c r="SB350" s="169"/>
      <c r="SC350" s="169"/>
      <c r="SD350" s="169"/>
      <c r="SE350" s="169"/>
      <c r="SF350" s="169"/>
      <c r="SG350" s="169"/>
      <c r="SH350" s="169"/>
      <c r="SI350" s="169"/>
      <c r="SJ350" s="169"/>
      <c r="SK350" s="169"/>
      <c r="SL350" s="169"/>
      <c r="SM350" s="169"/>
      <c r="SN350" s="169"/>
      <c r="SO350" s="169"/>
      <c r="SP350" s="169"/>
      <c r="SQ350" s="169"/>
      <c r="SR350" s="169"/>
      <c r="SS350" s="169"/>
      <c r="ST350" s="169"/>
      <c r="SU350" s="169"/>
      <c r="SV350" s="169"/>
      <c r="SW350" s="169"/>
      <c r="SX350" s="169"/>
      <c r="SY350" s="169"/>
      <c r="SZ350" s="169"/>
      <c r="TA350" s="169"/>
      <c r="TB350" s="169"/>
      <c r="TC350" s="169"/>
      <c r="TD350" s="169"/>
      <c r="TE350" s="169"/>
      <c r="TF350" s="169"/>
      <c r="TG350" s="169"/>
      <c r="TH350" s="169"/>
      <c r="TI350" s="169"/>
      <c r="TJ350" s="169"/>
      <c r="TK350" s="169"/>
      <c r="TL350" s="169"/>
      <c r="TM350" s="169"/>
      <c r="TN350" s="169"/>
      <c r="TO350" s="169"/>
      <c r="TP350" s="169"/>
      <c r="TQ350" s="169"/>
      <c r="TR350" s="169"/>
      <c r="TS350" s="169"/>
      <c r="TT350" s="169"/>
      <c r="TU350" s="169"/>
      <c r="TV350" s="169"/>
      <c r="TW350" s="169"/>
      <c r="TX350" s="169"/>
      <c r="TY350" s="169"/>
      <c r="TZ350" s="169"/>
      <c r="UA350" s="169"/>
      <c r="UB350" s="169"/>
      <c r="UC350" s="169"/>
      <c r="UD350" s="169"/>
      <c r="UE350" s="169"/>
      <c r="UF350" s="169"/>
      <c r="UG350" s="169"/>
      <c r="UH350" s="169"/>
      <c r="UI350" s="169"/>
      <c r="UJ350" s="169"/>
      <c r="UK350" s="169"/>
      <c r="UL350" s="169"/>
      <c r="UM350" s="169"/>
      <c r="UN350" s="169"/>
      <c r="UO350" s="169"/>
      <c r="UP350" s="169"/>
      <c r="UQ350" s="169"/>
      <c r="UR350" s="169"/>
      <c r="US350" s="169"/>
      <c r="UT350" s="169"/>
      <c r="UU350" s="169"/>
      <c r="UV350" s="169"/>
      <c r="UW350" s="169"/>
      <c r="UX350" s="169"/>
      <c r="UY350" s="169"/>
      <c r="UZ350" s="169"/>
      <c r="VA350" s="169"/>
      <c r="VB350" s="169"/>
      <c r="VC350" s="169"/>
      <c r="VD350" s="169"/>
      <c r="VE350" s="169"/>
      <c r="VF350" s="169"/>
      <c r="VG350" s="169"/>
      <c r="VH350" s="169"/>
      <c r="VI350" s="169"/>
      <c r="VJ350" s="169"/>
      <c r="VK350" s="169"/>
      <c r="VL350" s="169"/>
      <c r="VM350" s="169"/>
      <c r="VN350" s="169"/>
      <c r="VO350" s="169"/>
      <c r="VP350" s="169"/>
      <c r="VQ350" s="169"/>
      <c r="VR350" s="169"/>
      <c r="VS350" s="169"/>
      <c r="VT350" s="169"/>
      <c r="VU350" s="169"/>
      <c r="VV350" s="169"/>
      <c r="VW350" s="169"/>
      <c r="VX350" s="169"/>
      <c r="VY350" s="169"/>
      <c r="VZ350" s="169"/>
      <c r="WA350" s="169"/>
      <c r="WB350" s="169"/>
      <c r="WC350" s="169"/>
      <c r="WD350" s="169"/>
      <c r="WE350" s="169"/>
      <c r="WF350" s="169"/>
      <c r="WG350" s="169"/>
      <c r="WH350" s="169"/>
      <c r="WI350" s="169"/>
      <c r="WJ350" s="169"/>
      <c r="WK350" s="169"/>
      <c r="WL350" s="169"/>
      <c r="WM350" s="169"/>
      <c r="WN350" s="169"/>
      <c r="WO350" s="169"/>
      <c r="WP350" s="169"/>
      <c r="WQ350" s="169"/>
      <c r="WR350" s="169"/>
      <c r="WS350" s="169"/>
      <c r="WT350" s="169"/>
      <c r="WU350" s="169"/>
      <c r="WV350" s="169"/>
      <c r="WW350" s="169"/>
      <c r="WX350" s="169"/>
      <c r="WY350" s="169"/>
      <c r="WZ350" s="169"/>
      <c r="XA350" s="169"/>
      <c r="XB350" s="169"/>
      <c r="XC350" s="169"/>
      <c r="XD350" s="169"/>
      <c r="XE350" s="169"/>
      <c r="XF350" s="169"/>
      <c r="XG350" s="169"/>
      <c r="XH350" s="169"/>
      <c r="XI350" s="169"/>
      <c r="XJ350" s="169"/>
      <c r="XK350" s="169"/>
      <c r="XL350" s="169"/>
      <c r="XM350" s="169"/>
      <c r="XN350" s="169"/>
      <c r="XO350" s="169"/>
      <c r="XP350" s="169"/>
      <c r="XQ350" s="169"/>
      <c r="XR350" s="169"/>
      <c r="XS350" s="169"/>
      <c r="XT350" s="169"/>
      <c r="XU350" s="169"/>
      <c r="XV350" s="169"/>
      <c r="XW350" s="169"/>
      <c r="XX350" s="169"/>
      <c r="XY350" s="169"/>
      <c r="XZ350" s="169"/>
      <c r="YA350" s="169"/>
      <c r="YB350" s="169"/>
      <c r="YC350" s="169"/>
      <c r="YD350" s="169"/>
      <c r="YE350" s="169"/>
      <c r="YF350" s="169"/>
      <c r="YG350" s="169"/>
      <c r="YH350" s="169"/>
      <c r="YI350" s="169"/>
      <c r="YJ350" s="169"/>
      <c r="YK350" s="169"/>
      <c r="YL350" s="169"/>
      <c r="YM350" s="169"/>
      <c r="YN350" s="169"/>
      <c r="YO350" s="169"/>
      <c r="YP350" s="169"/>
      <c r="YQ350" s="169"/>
      <c r="YR350" s="169"/>
      <c r="YS350" s="169"/>
      <c r="YT350" s="169"/>
      <c r="YU350" s="169"/>
      <c r="YV350" s="169"/>
      <c r="YW350" s="169"/>
      <c r="YX350" s="169"/>
      <c r="YY350" s="169"/>
      <c r="YZ350" s="169"/>
      <c r="ZA350" s="169"/>
      <c r="ZB350" s="169"/>
      <c r="ZC350" s="169"/>
      <c r="ZD350" s="169"/>
      <c r="ZE350" s="169"/>
      <c r="ZF350" s="169"/>
      <c r="ZG350" s="169"/>
      <c r="ZH350" s="169"/>
      <c r="ZI350" s="169"/>
      <c r="ZJ350" s="169"/>
      <c r="ZK350" s="169"/>
      <c r="ZL350" s="169"/>
      <c r="ZM350" s="169"/>
      <c r="ZN350" s="169"/>
      <c r="ZO350" s="169"/>
      <c r="ZP350" s="169"/>
      <c r="ZQ350" s="169"/>
      <c r="ZR350" s="169"/>
      <c r="ZS350" s="169"/>
      <c r="ZT350" s="169"/>
      <c r="ZU350" s="169"/>
      <c r="ZV350" s="169"/>
      <c r="ZW350" s="169"/>
      <c r="ZX350" s="169"/>
      <c r="ZY350" s="169"/>
      <c r="ZZ350" s="169"/>
      <c r="AAA350" s="169"/>
      <c r="AAB350" s="169"/>
      <c r="AAC350" s="169"/>
      <c r="AAD350" s="169"/>
      <c r="AAE350" s="169"/>
      <c r="AAF350" s="169"/>
      <c r="AAG350" s="169"/>
      <c r="AAH350" s="169"/>
      <c r="AAI350" s="169"/>
      <c r="AAJ350" s="169"/>
      <c r="AAK350" s="169"/>
      <c r="AAL350" s="169"/>
      <c r="AAM350" s="169"/>
      <c r="AAN350" s="169"/>
      <c r="AAO350" s="169"/>
      <c r="AAP350" s="169"/>
      <c r="AAQ350" s="169"/>
      <c r="AAR350" s="169"/>
      <c r="AAS350" s="169"/>
      <c r="AAT350" s="169"/>
      <c r="AAU350" s="169"/>
      <c r="AAV350" s="169"/>
      <c r="AAW350" s="169"/>
      <c r="AAX350" s="169"/>
      <c r="AAY350" s="169"/>
      <c r="AAZ350" s="169"/>
      <c r="ABA350" s="169"/>
      <c r="ABB350" s="169"/>
      <c r="ABC350" s="169"/>
      <c r="ABD350" s="169"/>
      <c r="ABE350" s="169"/>
      <c r="ABF350" s="169"/>
      <c r="ABG350" s="169"/>
      <c r="ABH350" s="169"/>
      <c r="ABI350" s="169"/>
      <c r="ABJ350" s="169"/>
      <c r="ABK350" s="169"/>
      <c r="ABL350" s="169"/>
      <c r="ABM350" s="169"/>
      <c r="ABN350" s="169"/>
      <c r="ABO350" s="169"/>
      <c r="ABP350" s="169"/>
      <c r="ABQ350" s="169"/>
      <c r="ABR350" s="169"/>
      <c r="ABS350" s="169"/>
      <c r="ABT350" s="169"/>
      <c r="ABU350" s="169"/>
      <c r="ABV350" s="169"/>
      <c r="ABW350" s="169"/>
      <c r="ABX350" s="169"/>
      <c r="ABY350" s="169"/>
      <c r="ABZ350" s="169"/>
      <c r="ACA350" s="169"/>
      <c r="ACB350" s="169"/>
      <c r="ACC350" s="169"/>
      <c r="ACD350" s="169"/>
      <c r="ACE350" s="169"/>
      <c r="ACF350" s="169"/>
      <c r="ACG350" s="169"/>
      <c r="ACH350" s="169"/>
      <c r="ACI350" s="169"/>
      <c r="ACJ350" s="169"/>
      <c r="ACK350" s="169"/>
      <c r="ACL350" s="169"/>
      <c r="ACM350" s="169"/>
      <c r="ACN350" s="169"/>
      <c r="ACO350" s="169"/>
      <c r="ACP350" s="169"/>
      <c r="ACQ350" s="169"/>
      <c r="ACR350" s="169"/>
      <c r="ACS350" s="169"/>
      <c r="ACT350" s="169"/>
      <c r="ACU350" s="169"/>
      <c r="ACV350" s="169"/>
      <c r="ACW350" s="169"/>
      <c r="ACX350" s="169"/>
      <c r="ACY350" s="169"/>
      <c r="ACZ350" s="169"/>
      <c r="ADA350" s="169"/>
    </row>
    <row r="351" spans="1:786" s="106" customFormat="1" ht="24" x14ac:dyDescent="0.3">
      <c r="A351" s="60">
        <v>3</v>
      </c>
      <c r="B351" s="123" t="s">
        <v>952</v>
      </c>
      <c r="C351" s="124" t="s">
        <v>70</v>
      </c>
      <c r="D351" s="125" t="s">
        <v>117</v>
      </c>
      <c r="E351" s="125" t="s">
        <v>135</v>
      </c>
      <c r="F351" s="125"/>
      <c r="G351" s="73"/>
      <c r="H351" s="125">
        <v>1</v>
      </c>
      <c r="I351" s="125" t="s">
        <v>45</v>
      </c>
      <c r="J351" s="125" t="s">
        <v>75</v>
      </c>
      <c r="K351" s="126">
        <v>54</v>
      </c>
      <c r="L351" s="127">
        <v>1956</v>
      </c>
      <c r="M351" s="146">
        <v>1956</v>
      </c>
      <c r="N351" s="128"/>
      <c r="O351" s="129"/>
      <c r="P351" s="129"/>
      <c r="Q351" s="78" t="s">
        <v>482</v>
      </c>
      <c r="R351" s="103" t="s">
        <v>953</v>
      </c>
      <c r="S351" s="56" t="s">
        <v>526</v>
      </c>
      <c r="T351" s="57" t="str">
        <f t="shared" ref="T351:T372" si="77">C351</f>
        <v>Au</v>
      </c>
      <c r="U351" s="56"/>
      <c r="V351" s="56"/>
      <c r="W351" s="56"/>
      <c r="X351" s="56"/>
      <c r="Y351" s="56"/>
      <c r="Z351" s="56"/>
      <c r="AA351" s="56"/>
      <c r="AB351" s="10"/>
      <c r="AC351" s="58">
        <f>N351/1896653</f>
        <v>0</v>
      </c>
      <c r="AD351" s="58">
        <f>O351/39</f>
        <v>0</v>
      </c>
      <c r="AE351" s="58">
        <f>P351/14</f>
        <v>0</v>
      </c>
      <c r="AF351" s="58">
        <f>SUM(AC351:AE351)</f>
        <v>0</v>
      </c>
      <c r="AG351" s="59"/>
      <c r="AH351" s="59">
        <f>IF(A351=1,AF351,0)</f>
        <v>0</v>
      </c>
      <c r="AI351" s="59">
        <f>IF(A351=2,AF351,0)</f>
        <v>0</v>
      </c>
      <c r="AJ351" s="59">
        <f>IF(A351=3,AF351,0)</f>
        <v>0</v>
      </c>
      <c r="AK351" s="169"/>
      <c r="AL351" s="169"/>
      <c r="AM351" s="169"/>
      <c r="AN351" s="169"/>
      <c r="AO351" s="169"/>
      <c r="AP351" s="169"/>
      <c r="AQ351" s="169"/>
      <c r="AR351" s="169"/>
      <c r="AS351" s="169"/>
      <c r="AT351" s="169"/>
      <c r="AU351" s="169"/>
      <c r="AV351" s="169"/>
      <c r="AW351" s="169"/>
      <c r="AX351" s="169"/>
      <c r="AY351" s="169"/>
      <c r="AZ351" s="169"/>
      <c r="BA351" s="169"/>
      <c r="BB351" s="169"/>
      <c r="BC351" s="169"/>
      <c r="BD351" s="169"/>
      <c r="BE351" s="169"/>
      <c r="BF351" s="169"/>
      <c r="BG351" s="169"/>
      <c r="BH351" s="169"/>
      <c r="BI351" s="169"/>
      <c r="BJ351" s="169"/>
      <c r="BK351" s="169"/>
      <c r="BL351" s="169"/>
      <c r="BM351" s="169"/>
      <c r="BN351" s="169"/>
      <c r="BO351" s="169"/>
      <c r="BP351" s="169"/>
      <c r="BQ351" s="169"/>
      <c r="BR351" s="169"/>
      <c r="BS351" s="169"/>
      <c r="BT351" s="169"/>
      <c r="BU351" s="169"/>
      <c r="BV351" s="169"/>
      <c r="BW351" s="169"/>
      <c r="BX351" s="169"/>
      <c r="BY351" s="169"/>
      <c r="BZ351" s="169"/>
      <c r="CA351" s="169"/>
      <c r="CB351" s="169"/>
      <c r="CC351" s="169"/>
      <c r="CD351" s="169"/>
      <c r="CE351" s="169"/>
      <c r="CF351" s="169"/>
      <c r="CG351" s="169"/>
      <c r="CH351" s="169"/>
      <c r="CI351" s="169"/>
      <c r="CJ351" s="169"/>
      <c r="CK351" s="169"/>
      <c r="CL351" s="169"/>
      <c r="CM351" s="169"/>
      <c r="CN351" s="169"/>
      <c r="CO351" s="169"/>
      <c r="CP351" s="169"/>
      <c r="CQ351" s="169"/>
      <c r="CR351" s="169"/>
      <c r="CS351" s="169"/>
      <c r="CT351" s="169"/>
      <c r="CU351" s="169"/>
      <c r="CV351" s="169"/>
      <c r="CW351" s="169"/>
      <c r="CX351" s="169"/>
      <c r="CY351" s="169"/>
      <c r="CZ351" s="169"/>
      <c r="DA351" s="169"/>
      <c r="DB351" s="169"/>
      <c r="DC351" s="169"/>
      <c r="DD351" s="169"/>
      <c r="DE351" s="169"/>
      <c r="DF351" s="169"/>
      <c r="DG351" s="169"/>
      <c r="DH351" s="169"/>
      <c r="DI351" s="169"/>
      <c r="DJ351" s="169"/>
      <c r="DK351" s="169"/>
      <c r="DL351" s="169"/>
      <c r="DM351" s="169"/>
      <c r="DN351" s="169"/>
      <c r="DO351" s="169"/>
      <c r="DP351" s="169"/>
      <c r="DQ351" s="169"/>
      <c r="DR351" s="169"/>
      <c r="DS351" s="169"/>
      <c r="DT351" s="169"/>
      <c r="DU351" s="169"/>
      <c r="DV351" s="169"/>
      <c r="DW351" s="169"/>
      <c r="DX351" s="169"/>
      <c r="DY351" s="169"/>
      <c r="DZ351" s="169"/>
      <c r="EA351" s="169"/>
      <c r="EB351" s="169"/>
      <c r="EC351" s="169"/>
      <c r="ED351" s="169"/>
      <c r="EE351" s="169"/>
      <c r="EF351" s="169"/>
      <c r="EG351" s="169"/>
      <c r="EH351" s="169"/>
      <c r="EI351" s="169"/>
      <c r="EJ351" s="169"/>
      <c r="EK351" s="169"/>
      <c r="EL351" s="169"/>
      <c r="EM351" s="169"/>
      <c r="EN351" s="169"/>
      <c r="EO351" s="169"/>
      <c r="EP351" s="169"/>
      <c r="EQ351" s="169"/>
      <c r="ER351" s="169"/>
      <c r="ES351" s="169"/>
      <c r="ET351" s="169"/>
      <c r="EU351" s="169"/>
      <c r="EV351" s="169"/>
      <c r="EW351" s="169"/>
      <c r="EX351" s="169"/>
      <c r="EY351" s="169"/>
      <c r="EZ351" s="169"/>
      <c r="FA351" s="169"/>
      <c r="FB351" s="169"/>
      <c r="FC351" s="169"/>
      <c r="FD351" s="169"/>
      <c r="FE351" s="169"/>
      <c r="FF351" s="169"/>
      <c r="FG351" s="169"/>
      <c r="FH351" s="169"/>
      <c r="FI351" s="169"/>
      <c r="FJ351" s="169"/>
      <c r="FK351" s="169"/>
      <c r="FL351" s="169"/>
      <c r="FM351" s="169"/>
      <c r="FN351" s="169"/>
      <c r="FO351" s="169"/>
      <c r="FP351" s="169"/>
      <c r="FQ351" s="169"/>
      <c r="FR351" s="169"/>
      <c r="FS351" s="169"/>
      <c r="FT351" s="169"/>
      <c r="FU351" s="169"/>
      <c r="FV351" s="169"/>
      <c r="FW351" s="169"/>
      <c r="FX351" s="169"/>
      <c r="FY351" s="169"/>
      <c r="FZ351" s="169"/>
      <c r="GA351" s="169"/>
      <c r="GB351" s="169"/>
      <c r="GC351" s="169"/>
      <c r="GD351" s="169"/>
      <c r="GE351" s="169"/>
      <c r="GF351" s="169"/>
      <c r="GG351" s="169"/>
      <c r="GH351" s="169"/>
      <c r="GI351" s="169"/>
      <c r="GJ351" s="169"/>
      <c r="GK351" s="169"/>
      <c r="GL351" s="169"/>
      <c r="GM351" s="169"/>
      <c r="GN351" s="169"/>
      <c r="GO351" s="169"/>
      <c r="GP351" s="169"/>
      <c r="GQ351" s="169"/>
      <c r="GR351" s="169"/>
      <c r="GS351" s="169"/>
      <c r="GT351" s="169"/>
      <c r="GU351" s="169"/>
      <c r="GV351" s="169"/>
      <c r="GW351" s="169"/>
      <c r="GX351" s="169"/>
      <c r="GY351" s="169"/>
      <c r="GZ351" s="169"/>
      <c r="HA351" s="169"/>
      <c r="HB351" s="169"/>
      <c r="HC351" s="169"/>
      <c r="HD351" s="169"/>
      <c r="HE351" s="169"/>
      <c r="HF351" s="169"/>
      <c r="HG351" s="169"/>
      <c r="HH351" s="169"/>
      <c r="HI351" s="169"/>
      <c r="HJ351" s="169"/>
      <c r="HK351" s="169"/>
      <c r="HL351" s="169"/>
      <c r="HM351" s="169"/>
      <c r="HN351" s="169"/>
      <c r="HO351" s="169"/>
      <c r="HP351" s="169"/>
      <c r="HQ351" s="169"/>
      <c r="HR351" s="169"/>
      <c r="HS351" s="169"/>
      <c r="HT351" s="169"/>
      <c r="HU351" s="169"/>
      <c r="HV351" s="169"/>
      <c r="HW351" s="169"/>
      <c r="HX351" s="169"/>
      <c r="HY351" s="169"/>
      <c r="HZ351" s="169"/>
      <c r="IA351" s="169"/>
      <c r="IB351" s="169"/>
      <c r="IC351" s="169"/>
      <c r="ID351" s="169"/>
      <c r="IE351" s="169"/>
      <c r="IF351" s="169"/>
      <c r="IG351" s="169"/>
      <c r="IH351" s="169"/>
      <c r="II351" s="169"/>
      <c r="IJ351" s="169"/>
      <c r="IK351" s="169"/>
      <c r="IL351" s="169"/>
      <c r="IM351" s="169"/>
      <c r="IN351" s="169"/>
      <c r="IO351" s="169"/>
      <c r="IP351" s="169"/>
      <c r="IQ351" s="169"/>
      <c r="IR351" s="169"/>
      <c r="IS351" s="169"/>
      <c r="IT351" s="169"/>
      <c r="IU351" s="169"/>
      <c r="IV351" s="169"/>
      <c r="IW351" s="169"/>
      <c r="IX351" s="169"/>
      <c r="IY351" s="169"/>
      <c r="IZ351" s="169"/>
      <c r="JA351" s="169"/>
      <c r="JB351" s="169"/>
      <c r="JC351" s="169"/>
      <c r="JD351" s="169"/>
      <c r="JE351" s="169"/>
      <c r="JF351" s="169"/>
      <c r="JG351" s="169"/>
      <c r="JH351" s="169"/>
      <c r="JI351" s="169"/>
      <c r="JJ351" s="169"/>
      <c r="JK351" s="169"/>
      <c r="JL351" s="169"/>
      <c r="JM351" s="169"/>
      <c r="JN351" s="169"/>
      <c r="JO351" s="169"/>
      <c r="JP351" s="169"/>
      <c r="JQ351" s="169"/>
      <c r="JR351" s="169"/>
      <c r="JS351" s="169"/>
      <c r="JT351" s="169"/>
      <c r="JU351" s="169"/>
      <c r="JV351" s="169"/>
      <c r="JW351" s="169"/>
      <c r="JX351" s="169"/>
      <c r="JY351" s="169"/>
      <c r="JZ351" s="169"/>
      <c r="KA351" s="169"/>
      <c r="KB351" s="169"/>
      <c r="KC351" s="169"/>
      <c r="KD351" s="169"/>
      <c r="KE351" s="169"/>
      <c r="KF351" s="169"/>
      <c r="KG351" s="169"/>
      <c r="KH351" s="169"/>
      <c r="KI351" s="169"/>
      <c r="KJ351" s="169"/>
      <c r="KK351" s="169"/>
      <c r="KL351" s="169"/>
      <c r="KM351" s="169"/>
      <c r="KN351" s="169"/>
      <c r="KO351" s="169"/>
      <c r="KP351" s="169"/>
      <c r="KQ351" s="169"/>
      <c r="KR351" s="169"/>
      <c r="KS351" s="169"/>
      <c r="KT351" s="169"/>
      <c r="KU351" s="169"/>
      <c r="KV351" s="169"/>
      <c r="KW351" s="169"/>
      <c r="KX351" s="169"/>
      <c r="KY351" s="169"/>
      <c r="KZ351" s="169"/>
      <c r="LA351" s="169"/>
      <c r="LB351" s="169"/>
      <c r="LC351" s="169"/>
      <c r="LD351" s="169"/>
      <c r="LE351" s="169"/>
      <c r="LF351" s="169"/>
      <c r="LG351" s="169"/>
      <c r="LH351" s="169"/>
      <c r="LI351" s="169"/>
      <c r="LJ351" s="169"/>
      <c r="LK351" s="169"/>
      <c r="LL351" s="169"/>
      <c r="LM351" s="169"/>
      <c r="LN351" s="169"/>
      <c r="LO351" s="169"/>
      <c r="LP351" s="169"/>
      <c r="LQ351" s="169"/>
      <c r="LR351" s="169"/>
      <c r="LS351" s="169"/>
      <c r="LT351" s="169"/>
      <c r="LU351" s="169"/>
      <c r="LV351" s="169"/>
      <c r="LW351" s="169"/>
      <c r="LX351" s="169"/>
      <c r="LY351" s="169"/>
      <c r="LZ351" s="169"/>
      <c r="MA351" s="169"/>
      <c r="MB351" s="169"/>
      <c r="MC351" s="169"/>
      <c r="MD351" s="169"/>
      <c r="ME351" s="169"/>
      <c r="MF351" s="169"/>
      <c r="MG351" s="169"/>
      <c r="MH351" s="169"/>
      <c r="MI351" s="169"/>
      <c r="MJ351" s="169"/>
      <c r="MK351" s="169"/>
      <c r="ML351" s="169"/>
      <c r="MM351" s="169"/>
      <c r="MN351" s="169"/>
      <c r="MO351" s="169"/>
      <c r="MP351" s="169"/>
      <c r="MQ351" s="169"/>
      <c r="MR351" s="169"/>
      <c r="MS351" s="169"/>
      <c r="MT351" s="169"/>
      <c r="MU351" s="169"/>
      <c r="MV351" s="169"/>
      <c r="MW351" s="169"/>
      <c r="MX351" s="169"/>
      <c r="MY351" s="169"/>
      <c r="MZ351" s="169"/>
      <c r="NA351" s="169"/>
      <c r="NB351" s="169"/>
      <c r="NC351" s="169"/>
      <c r="ND351" s="169"/>
      <c r="NE351" s="169"/>
      <c r="NF351" s="169"/>
      <c r="NG351" s="169"/>
      <c r="NH351" s="169"/>
      <c r="NI351" s="169"/>
      <c r="NJ351" s="169"/>
      <c r="NK351" s="169"/>
      <c r="NL351" s="169"/>
      <c r="NM351" s="169"/>
      <c r="NN351" s="169"/>
      <c r="NO351" s="169"/>
      <c r="NP351" s="169"/>
      <c r="NQ351" s="169"/>
      <c r="NR351" s="169"/>
      <c r="NS351" s="169"/>
      <c r="NT351" s="169"/>
      <c r="NU351" s="169"/>
      <c r="NV351" s="169"/>
      <c r="NW351" s="169"/>
      <c r="NX351" s="169"/>
      <c r="NY351" s="169"/>
      <c r="NZ351" s="169"/>
      <c r="OA351" s="169"/>
      <c r="OB351" s="169"/>
      <c r="OC351" s="169"/>
      <c r="OD351" s="169"/>
      <c r="OE351" s="169"/>
      <c r="OF351" s="169"/>
      <c r="OG351" s="169"/>
      <c r="OH351" s="169"/>
      <c r="OI351" s="169"/>
      <c r="OJ351" s="169"/>
      <c r="OK351" s="169"/>
      <c r="OL351" s="169"/>
      <c r="OM351" s="169"/>
      <c r="ON351" s="169"/>
      <c r="OO351" s="169"/>
      <c r="OP351" s="169"/>
      <c r="OQ351" s="169"/>
      <c r="OR351" s="169"/>
      <c r="OS351" s="169"/>
      <c r="OT351" s="169"/>
      <c r="OU351" s="169"/>
      <c r="OV351" s="169"/>
      <c r="OW351" s="169"/>
      <c r="OX351" s="169"/>
      <c r="OY351" s="169"/>
      <c r="OZ351" s="169"/>
      <c r="PA351" s="169"/>
      <c r="PB351" s="169"/>
      <c r="PC351" s="169"/>
      <c r="PD351" s="169"/>
      <c r="PE351" s="169"/>
      <c r="PF351" s="169"/>
      <c r="PG351" s="169"/>
      <c r="PH351" s="169"/>
      <c r="PI351" s="169"/>
      <c r="PJ351" s="169"/>
      <c r="PK351" s="169"/>
      <c r="PL351" s="169"/>
      <c r="PM351" s="169"/>
      <c r="PN351" s="169"/>
      <c r="PO351" s="169"/>
      <c r="PP351" s="169"/>
      <c r="PQ351" s="169"/>
      <c r="PR351" s="169"/>
      <c r="PS351" s="169"/>
      <c r="PT351" s="169"/>
      <c r="PU351" s="169"/>
      <c r="PV351" s="169"/>
      <c r="PW351" s="169"/>
      <c r="PX351" s="169"/>
      <c r="PY351" s="169"/>
      <c r="PZ351" s="169"/>
      <c r="QA351" s="169"/>
      <c r="QB351" s="169"/>
      <c r="QC351" s="169"/>
      <c r="QD351" s="169"/>
      <c r="QE351" s="169"/>
      <c r="QF351" s="169"/>
      <c r="QG351" s="169"/>
      <c r="QH351" s="169"/>
      <c r="QI351" s="169"/>
      <c r="QJ351" s="169"/>
      <c r="QK351" s="169"/>
      <c r="QL351" s="169"/>
      <c r="QM351" s="169"/>
      <c r="QN351" s="169"/>
      <c r="QO351" s="169"/>
      <c r="QP351" s="169"/>
      <c r="QQ351" s="169"/>
      <c r="QR351" s="169"/>
      <c r="QS351" s="169"/>
      <c r="QT351" s="169"/>
      <c r="QU351" s="169"/>
      <c r="QV351" s="169"/>
      <c r="QW351" s="169"/>
      <c r="QX351" s="169"/>
      <c r="QY351" s="169"/>
      <c r="QZ351" s="169"/>
      <c r="RA351" s="169"/>
      <c r="RB351" s="169"/>
      <c r="RC351" s="169"/>
      <c r="RD351" s="169"/>
      <c r="RE351" s="169"/>
      <c r="RF351" s="169"/>
      <c r="RG351" s="169"/>
      <c r="RH351" s="169"/>
      <c r="RI351" s="169"/>
      <c r="RJ351" s="169"/>
      <c r="RK351" s="169"/>
      <c r="RL351" s="169"/>
      <c r="RM351" s="169"/>
      <c r="RN351" s="169"/>
      <c r="RO351" s="169"/>
      <c r="RP351" s="169"/>
      <c r="RQ351" s="169"/>
      <c r="RR351" s="169"/>
      <c r="RS351" s="169"/>
      <c r="RT351" s="169"/>
      <c r="RU351" s="169"/>
      <c r="RV351" s="169"/>
      <c r="RW351" s="169"/>
      <c r="RX351" s="169"/>
      <c r="RY351" s="169"/>
      <c r="RZ351" s="169"/>
      <c r="SA351" s="169"/>
      <c r="SB351" s="169"/>
      <c r="SC351" s="169"/>
      <c r="SD351" s="169"/>
      <c r="SE351" s="169"/>
      <c r="SF351" s="169"/>
      <c r="SG351" s="169"/>
      <c r="SH351" s="169"/>
      <c r="SI351" s="169"/>
      <c r="SJ351" s="169"/>
      <c r="SK351" s="169"/>
      <c r="SL351" s="169"/>
      <c r="SM351" s="169"/>
      <c r="SN351" s="169"/>
      <c r="SO351" s="169"/>
      <c r="SP351" s="169"/>
      <c r="SQ351" s="169"/>
      <c r="SR351" s="169"/>
      <c r="SS351" s="169"/>
      <c r="ST351" s="169"/>
      <c r="SU351" s="169"/>
      <c r="SV351" s="169"/>
      <c r="SW351" s="169"/>
      <c r="SX351" s="169"/>
      <c r="SY351" s="169"/>
      <c r="SZ351" s="169"/>
      <c r="TA351" s="169"/>
      <c r="TB351" s="169"/>
      <c r="TC351" s="169"/>
      <c r="TD351" s="169"/>
      <c r="TE351" s="169"/>
      <c r="TF351" s="169"/>
      <c r="TG351" s="169"/>
      <c r="TH351" s="169"/>
      <c r="TI351" s="169"/>
      <c r="TJ351" s="169"/>
      <c r="TK351" s="169"/>
      <c r="TL351" s="169"/>
      <c r="TM351" s="169"/>
      <c r="TN351" s="169"/>
      <c r="TO351" s="169"/>
      <c r="TP351" s="169"/>
      <c r="TQ351" s="169"/>
      <c r="TR351" s="169"/>
      <c r="TS351" s="169"/>
      <c r="TT351" s="169"/>
      <c r="TU351" s="169"/>
      <c r="TV351" s="169"/>
      <c r="TW351" s="169"/>
      <c r="TX351" s="169"/>
      <c r="TY351" s="169"/>
      <c r="TZ351" s="169"/>
      <c r="UA351" s="169"/>
      <c r="UB351" s="169"/>
      <c r="UC351" s="169"/>
      <c r="UD351" s="169"/>
      <c r="UE351" s="169"/>
      <c r="UF351" s="169"/>
      <c r="UG351" s="169"/>
      <c r="UH351" s="169"/>
      <c r="UI351" s="169"/>
      <c r="UJ351" s="169"/>
      <c r="UK351" s="169"/>
      <c r="UL351" s="169"/>
      <c r="UM351" s="169"/>
      <c r="UN351" s="169"/>
      <c r="UO351" s="169"/>
      <c r="UP351" s="169"/>
      <c r="UQ351" s="169"/>
      <c r="UR351" s="169"/>
      <c r="US351" s="169"/>
      <c r="UT351" s="169"/>
      <c r="UU351" s="169"/>
      <c r="UV351" s="169"/>
      <c r="UW351" s="169"/>
      <c r="UX351" s="169"/>
      <c r="UY351" s="169"/>
      <c r="UZ351" s="169"/>
      <c r="VA351" s="169"/>
      <c r="VB351" s="169"/>
      <c r="VC351" s="169"/>
      <c r="VD351" s="169"/>
      <c r="VE351" s="169"/>
      <c r="VF351" s="169"/>
      <c r="VG351" s="169"/>
      <c r="VH351" s="169"/>
      <c r="VI351" s="169"/>
      <c r="VJ351" s="169"/>
      <c r="VK351" s="169"/>
      <c r="VL351" s="169"/>
      <c r="VM351" s="169"/>
      <c r="VN351" s="169"/>
      <c r="VO351" s="169"/>
      <c r="VP351" s="169"/>
      <c r="VQ351" s="169"/>
      <c r="VR351" s="169"/>
      <c r="VS351" s="169"/>
      <c r="VT351" s="169"/>
      <c r="VU351" s="169"/>
      <c r="VV351" s="169"/>
      <c r="VW351" s="169"/>
      <c r="VX351" s="169"/>
      <c r="VY351" s="169"/>
      <c r="VZ351" s="169"/>
      <c r="WA351" s="169"/>
      <c r="WB351" s="169"/>
      <c r="WC351" s="169"/>
      <c r="WD351" s="169"/>
      <c r="WE351" s="169"/>
      <c r="WF351" s="169"/>
      <c r="WG351" s="169"/>
      <c r="WH351" s="169"/>
      <c r="WI351" s="169"/>
      <c r="WJ351" s="169"/>
      <c r="WK351" s="169"/>
      <c r="WL351" s="169"/>
      <c r="WM351" s="169"/>
      <c r="WN351" s="169"/>
      <c r="WO351" s="169"/>
      <c r="WP351" s="169"/>
      <c r="WQ351" s="169"/>
      <c r="WR351" s="169"/>
      <c r="WS351" s="169"/>
      <c r="WT351" s="169"/>
      <c r="WU351" s="169"/>
      <c r="WV351" s="169"/>
      <c r="WW351" s="169"/>
      <c r="WX351" s="169"/>
      <c r="WY351" s="169"/>
      <c r="WZ351" s="169"/>
      <c r="XA351" s="169"/>
      <c r="XB351" s="169"/>
      <c r="XC351" s="169"/>
      <c r="XD351" s="169"/>
      <c r="XE351" s="169"/>
      <c r="XF351" s="169"/>
      <c r="XG351" s="169"/>
      <c r="XH351" s="169"/>
      <c r="XI351" s="169"/>
      <c r="XJ351" s="169"/>
      <c r="XK351" s="169"/>
      <c r="XL351" s="169"/>
      <c r="XM351" s="169"/>
      <c r="XN351" s="169"/>
      <c r="XO351" s="169"/>
      <c r="XP351" s="169"/>
      <c r="XQ351" s="169"/>
      <c r="XR351" s="169"/>
      <c r="XS351" s="169"/>
      <c r="XT351" s="169"/>
      <c r="XU351" s="169"/>
      <c r="XV351" s="169"/>
      <c r="XW351" s="169"/>
      <c r="XX351" s="169"/>
      <c r="XY351" s="169"/>
      <c r="XZ351" s="169"/>
      <c r="YA351" s="169"/>
      <c r="YB351" s="169"/>
      <c r="YC351" s="169"/>
      <c r="YD351" s="169"/>
      <c r="YE351" s="169"/>
      <c r="YF351" s="169"/>
      <c r="YG351" s="169"/>
      <c r="YH351" s="169"/>
      <c r="YI351" s="169"/>
      <c r="YJ351" s="169"/>
      <c r="YK351" s="169"/>
      <c r="YL351" s="169"/>
      <c r="YM351" s="169"/>
      <c r="YN351" s="169"/>
      <c r="YO351" s="169"/>
      <c r="YP351" s="169"/>
      <c r="YQ351" s="169"/>
      <c r="YR351" s="169"/>
      <c r="YS351" s="169"/>
      <c r="YT351" s="169"/>
      <c r="YU351" s="169"/>
      <c r="YV351" s="169"/>
      <c r="YW351" s="169"/>
      <c r="YX351" s="169"/>
      <c r="YY351" s="169"/>
      <c r="YZ351" s="169"/>
      <c r="ZA351" s="169"/>
      <c r="ZB351" s="169"/>
      <c r="ZC351" s="169"/>
      <c r="ZD351" s="169"/>
      <c r="ZE351" s="169"/>
      <c r="ZF351" s="169"/>
      <c r="ZG351" s="169"/>
      <c r="ZH351" s="169"/>
      <c r="ZI351" s="169"/>
      <c r="ZJ351" s="169"/>
      <c r="ZK351" s="169"/>
      <c r="ZL351" s="169"/>
      <c r="ZM351" s="169"/>
      <c r="ZN351" s="169"/>
      <c r="ZO351" s="169"/>
      <c r="ZP351" s="169"/>
      <c r="ZQ351" s="169"/>
      <c r="ZR351" s="169"/>
      <c r="ZS351" s="169"/>
      <c r="ZT351" s="169"/>
      <c r="ZU351" s="169"/>
      <c r="ZV351" s="169"/>
      <c r="ZW351" s="169"/>
      <c r="ZX351" s="169"/>
      <c r="ZY351" s="169"/>
      <c r="ZZ351" s="169"/>
      <c r="AAA351" s="169"/>
      <c r="AAB351" s="169"/>
      <c r="AAC351" s="169"/>
      <c r="AAD351" s="169"/>
      <c r="AAE351" s="169"/>
      <c r="AAF351" s="169"/>
      <c r="AAG351" s="169"/>
      <c r="AAH351" s="169"/>
      <c r="AAI351" s="169"/>
      <c r="AAJ351" s="169"/>
      <c r="AAK351" s="169"/>
      <c r="AAL351" s="169"/>
      <c r="AAM351" s="169"/>
      <c r="AAN351" s="169"/>
      <c r="AAO351" s="169"/>
      <c r="AAP351" s="169"/>
      <c r="AAQ351" s="169"/>
      <c r="AAR351" s="169"/>
      <c r="AAS351" s="169"/>
      <c r="AAT351" s="169"/>
      <c r="AAU351" s="169"/>
      <c r="AAV351" s="169"/>
      <c r="AAW351" s="169"/>
      <c r="AAX351" s="169"/>
      <c r="AAY351" s="169"/>
      <c r="AAZ351" s="169"/>
      <c r="ABA351" s="169"/>
      <c r="ABB351" s="169"/>
      <c r="ABC351" s="169"/>
      <c r="ABD351" s="169"/>
      <c r="ABE351" s="169"/>
      <c r="ABF351" s="169"/>
      <c r="ABG351" s="169"/>
      <c r="ABH351" s="169"/>
      <c r="ABI351" s="169"/>
      <c r="ABJ351" s="169"/>
      <c r="ABK351" s="169"/>
      <c r="ABL351" s="169"/>
      <c r="ABM351" s="169"/>
      <c r="ABN351" s="169"/>
      <c r="ABO351" s="169"/>
      <c r="ABP351" s="169"/>
      <c r="ABQ351" s="169"/>
      <c r="ABR351" s="169"/>
      <c r="ABS351" s="169"/>
      <c r="ABT351" s="169"/>
      <c r="ABU351" s="169"/>
      <c r="ABV351" s="169"/>
      <c r="ABW351" s="169"/>
      <c r="ABX351" s="169"/>
      <c r="ABY351" s="169"/>
      <c r="ABZ351" s="169"/>
      <c r="ACA351" s="169"/>
      <c r="ACB351" s="169"/>
      <c r="ACC351" s="169"/>
      <c r="ACD351" s="169"/>
      <c r="ACE351" s="169"/>
      <c r="ACF351" s="169"/>
      <c r="ACG351" s="169"/>
      <c r="ACH351" s="169"/>
      <c r="ACI351" s="169"/>
      <c r="ACJ351" s="169"/>
      <c r="ACK351" s="169"/>
      <c r="ACL351" s="169"/>
      <c r="ACM351" s="169"/>
      <c r="ACN351" s="169"/>
      <c r="ACO351" s="169"/>
      <c r="ACP351" s="169"/>
      <c r="ACQ351" s="169"/>
      <c r="ACR351" s="169"/>
      <c r="ACS351" s="169"/>
      <c r="ACT351" s="169"/>
      <c r="ACU351" s="169"/>
      <c r="ACV351" s="169"/>
      <c r="ACW351" s="169"/>
      <c r="ACX351" s="169"/>
      <c r="ACY351" s="169"/>
      <c r="ACZ351" s="169"/>
      <c r="ADA351" s="169"/>
    </row>
    <row r="352" spans="1:786" s="106" customFormat="1" ht="15.6" x14ac:dyDescent="0.3">
      <c r="A352" s="60">
        <v>3</v>
      </c>
      <c r="B352" s="123" t="s">
        <v>954</v>
      </c>
      <c r="C352" s="124" t="s">
        <v>180</v>
      </c>
      <c r="D352" s="125" t="s">
        <v>325</v>
      </c>
      <c r="E352" s="125" t="s">
        <v>256</v>
      </c>
      <c r="F352" s="125">
        <v>8</v>
      </c>
      <c r="G352" s="73"/>
      <c r="H352" s="125">
        <v>1</v>
      </c>
      <c r="I352" s="125" t="s">
        <v>45</v>
      </c>
      <c r="J352" s="125" t="s">
        <v>75</v>
      </c>
      <c r="K352" s="126">
        <v>165</v>
      </c>
      <c r="L352" s="127">
        <v>1952</v>
      </c>
      <c r="M352" s="84">
        <v>19054</v>
      </c>
      <c r="N352" s="128"/>
      <c r="O352" s="129"/>
      <c r="P352" s="129"/>
      <c r="Q352" s="78" t="s">
        <v>482</v>
      </c>
      <c r="R352" s="103" t="s">
        <v>955</v>
      </c>
      <c r="S352" s="56" t="s">
        <v>323</v>
      </c>
      <c r="T352" s="57" t="str">
        <f t="shared" si="77"/>
        <v>P</v>
      </c>
      <c r="U352" s="56"/>
      <c r="V352" s="56"/>
      <c r="W352" s="56"/>
      <c r="X352" s="56"/>
      <c r="Y352" s="56"/>
      <c r="Z352" s="56"/>
      <c r="AA352" s="56"/>
      <c r="AB352" s="10"/>
      <c r="AC352" s="58">
        <f>N352/1896653</f>
        <v>0</v>
      </c>
      <c r="AD352" s="58">
        <f>O352/39</f>
        <v>0</v>
      </c>
      <c r="AE352" s="58">
        <f>P352/14</f>
        <v>0</v>
      </c>
      <c r="AF352" s="58">
        <f>SUM(AC352:AE352)</f>
        <v>0</v>
      </c>
      <c r="AG352" s="59"/>
      <c r="AH352" s="59">
        <f>IF(A352=1,AF352,0)</f>
        <v>0</v>
      </c>
      <c r="AI352" s="59">
        <f>IF(A352=2,AF352,0)</f>
        <v>0</v>
      </c>
      <c r="AJ352" s="59">
        <f>IF(A352=3,AF352,0)</f>
        <v>0</v>
      </c>
      <c r="AK352" s="169"/>
      <c r="AL352" s="169"/>
      <c r="AM352" s="169"/>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69"/>
      <c r="BR352" s="169"/>
      <c r="BS352" s="169"/>
      <c r="BT352" s="169"/>
      <c r="BU352" s="169"/>
      <c r="BV352" s="169"/>
      <c r="BW352" s="169"/>
      <c r="BX352" s="169"/>
      <c r="BY352" s="169"/>
      <c r="BZ352" s="169"/>
      <c r="CA352" s="169"/>
      <c r="CB352" s="169"/>
      <c r="CC352" s="169"/>
      <c r="CD352" s="169"/>
      <c r="CE352" s="169"/>
      <c r="CF352" s="169"/>
      <c r="CG352" s="169"/>
      <c r="CH352" s="169"/>
      <c r="CI352" s="169"/>
      <c r="CJ352" s="169"/>
      <c r="CK352" s="169"/>
      <c r="CL352" s="169"/>
      <c r="CM352" s="169"/>
      <c r="CN352" s="169"/>
      <c r="CO352" s="169"/>
      <c r="CP352" s="169"/>
      <c r="CQ352" s="169"/>
      <c r="CR352" s="169"/>
      <c r="CS352" s="169"/>
      <c r="CT352" s="169"/>
      <c r="CU352" s="169"/>
      <c r="CV352" s="169"/>
      <c r="CW352" s="169"/>
      <c r="CX352" s="169"/>
      <c r="CY352" s="169"/>
      <c r="CZ352" s="169"/>
      <c r="DA352" s="169"/>
      <c r="DB352" s="169"/>
      <c r="DC352" s="169"/>
      <c r="DD352" s="169"/>
      <c r="DE352" s="169"/>
      <c r="DF352" s="169"/>
      <c r="DG352" s="169"/>
      <c r="DH352" s="169"/>
      <c r="DI352" s="169"/>
      <c r="DJ352" s="169"/>
      <c r="DK352" s="169"/>
      <c r="DL352" s="169"/>
      <c r="DM352" s="169"/>
      <c r="DN352" s="169"/>
      <c r="DO352" s="169"/>
      <c r="DP352" s="169"/>
      <c r="DQ352" s="169"/>
      <c r="DR352" s="169"/>
      <c r="DS352" s="169"/>
      <c r="DT352" s="169"/>
      <c r="DU352" s="169"/>
      <c r="DV352" s="169"/>
      <c r="DW352" s="169"/>
      <c r="DX352" s="169"/>
      <c r="DY352" s="169"/>
      <c r="DZ352" s="169"/>
      <c r="EA352" s="169"/>
      <c r="EB352" s="169"/>
      <c r="EC352" s="169"/>
      <c r="ED352" s="169"/>
      <c r="EE352" s="169"/>
      <c r="EF352" s="169"/>
      <c r="EG352" s="169"/>
      <c r="EH352" s="169"/>
      <c r="EI352" s="169"/>
      <c r="EJ352" s="169"/>
      <c r="EK352" s="169"/>
      <c r="EL352" s="169"/>
      <c r="EM352" s="169"/>
      <c r="EN352" s="169"/>
      <c r="EO352" s="169"/>
      <c r="EP352" s="169"/>
      <c r="EQ352" s="169"/>
      <c r="ER352" s="169"/>
      <c r="ES352" s="169"/>
      <c r="ET352" s="169"/>
      <c r="EU352" s="169"/>
      <c r="EV352" s="169"/>
      <c r="EW352" s="169"/>
      <c r="EX352" s="169"/>
      <c r="EY352" s="169"/>
      <c r="EZ352" s="169"/>
      <c r="FA352" s="169"/>
      <c r="FB352" s="169"/>
      <c r="FC352" s="169"/>
      <c r="FD352" s="169"/>
      <c r="FE352" s="169"/>
      <c r="FF352" s="169"/>
      <c r="FG352" s="169"/>
      <c r="FH352" s="169"/>
      <c r="FI352" s="169"/>
      <c r="FJ352" s="169"/>
      <c r="FK352" s="169"/>
      <c r="FL352" s="169"/>
      <c r="FM352" s="169"/>
      <c r="FN352" s="169"/>
      <c r="FO352" s="169"/>
      <c r="FP352" s="169"/>
      <c r="FQ352" s="169"/>
      <c r="FR352" s="169"/>
      <c r="FS352" s="169"/>
      <c r="FT352" s="169"/>
      <c r="FU352" s="169"/>
      <c r="FV352" s="169"/>
      <c r="FW352" s="169"/>
      <c r="FX352" s="169"/>
      <c r="FY352" s="169"/>
      <c r="FZ352" s="169"/>
      <c r="GA352" s="169"/>
      <c r="GB352" s="169"/>
      <c r="GC352" s="169"/>
      <c r="GD352" s="169"/>
      <c r="GE352" s="169"/>
      <c r="GF352" s="169"/>
      <c r="GG352" s="169"/>
      <c r="GH352" s="169"/>
      <c r="GI352" s="169"/>
      <c r="GJ352" s="169"/>
      <c r="GK352" s="169"/>
      <c r="GL352" s="169"/>
      <c r="GM352" s="169"/>
      <c r="GN352" s="169"/>
      <c r="GO352" s="169"/>
      <c r="GP352" s="169"/>
      <c r="GQ352" s="169"/>
      <c r="GR352" s="169"/>
      <c r="GS352" s="169"/>
      <c r="GT352" s="169"/>
      <c r="GU352" s="169"/>
      <c r="GV352" s="169"/>
      <c r="GW352" s="169"/>
      <c r="GX352" s="169"/>
      <c r="GY352" s="169"/>
      <c r="GZ352" s="169"/>
      <c r="HA352" s="169"/>
      <c r="HB352" s="169"/>
      <c r="HC352" s="169"/>
      <c r="HD352" s="169"/>
      <c r="HE352" s="169"/>
      <c r="HF352" s="169"/>
      <c r="HG352" s="169"/>
      <c r="HH352" s="169"/>
      <c r="HI352" s="169"/>
      <c r="HJ352" s="169"/>
      <c r="HK352" s="169"/>
      <c r="HL352" s="169"/>
      <c r="HM352" s="169"/>
      <c r="HN352" s="169"/>
      <c r="HO352" s="169"/>
      <c r="HP352" s="169"/>
      <c r="HQ352" s="169"/>
      <c r="HR352" s="169"/>
      <c r="HS352" s="169"/>
      <c r="HT352" s="169"/>
      <c r="HU352" s="169"/>
      <c r="HV352" s="169"/>
      <c r="HW352" s="169"/>
      <c r="HX352" s="169"/>
      <c r="HY352" s="169"/>
      <c r="HZ352" s="169"/>
      <c r="IA352" s="169"/>
      <c r="IB352" s="169"/>
      <c r="IC352" s="169"/>
      <c r="ID352" s="169"/>
      <c r="IE352" s="169"/>
      <c r="IF352" s="169"/>
      <c r="IG352" s="169"/>
      <c r="IH352" s="169"/>
      <c r="II352" s="169"/>
      <c r="IJ352" s="169"/>
      <c r="IK352" s="169"/>
      <c r="IL352" s="169"/>
      <c r="IM352" s="169"/>
      <c r="IN352" s="169"/>
      <c r="IO352" s="169"/>
      <c r="IP352" s="169"/>
      <c r="IQ352" s="169"/>
      <c r="IR352" s="169"/>
      <c r="IS352" s="169"/>
      <c r="IT352" s="169"/>
      <c r="IU352" s="169"/>
      <c r="IV352" s="169"/>
      <c r="IW352" s="169"/>
      <c r="IX352" s="169"/>
      <c r="IY352" s="169"/>
      <c r="IZ352" s="169"/>
      <c r="JA352" s="169"/>
      <c r="JB352" s="169"/>
      <c r="JC352" s="169"/>
      <c r="JD352" s="169"/>
      <c r="JE352" s="169"/>
      <c r="JF352" s="169"/>
      <c r="JG352" s="169"/>
      <c r="JH352" s="169"/>
      <c r="JI352" s="169"/>
      <c r="JJ352" s="169"/>
      <c r="JK352" s="169"/>
      <c r="JL352" s="169"/>
      <c r="JM352" s="169"/>
      <c r="JN352" s="169"/>
      <c r="JO352" s="169"/>
      <c r="JP352" s="169"/>
      <c r="JQ352" s="169"/>
      <c r="JR352" s="169"/>
      <c r="JS352" s="169"/>
      <c r="JT352" s="169"/>
      <c r="JU352" s="169"/>
      <c r="JV352" s="169"/>
      <c r="JW352" s="169"/>
      <c r="JX352" s="169"/>
      <c r="JY352" s="169"/>
      <c r="JZ352" s="169"/>
      <c r="KA352" s="169"/>
      <c r="KB352" s="169"/>
      <c r="KC352" s="169"/>
      <c r="KD352" s="169"/>
      <c r="KE352" s="169"/>
      <c r="KF352" s="169"/>
      <c r="KG352" s="169"/>
      <c r="KH352" s="169"/>
      <c r="KI352" s="169"/>
      <c r="KJ352" s="169"/>
      <c r="KK352" s="169"/>
      <c r="KL352" s="169"/>
      <c r="KM352" s="169"/>
      <c r="KN352" s="169"/>
      <c r="KO352" s="169"/>
      <c r="KP352" s="169"/>
      <c r="KQ352" s="169"/>
      <c r="KR352" s="169"/>
      <c r="KS352" s="169"/>
      <c r="KT352" s="169"/>
      <c r="KU352" s="169"/>
      <c r="KV352" s="169"/>
      <c r="KW352" s="169"/>
      <c r="KX352" s="169"/>
      <c r="KY352" s="169"/>
      <c r="KZ352" s="169"/>
      <c r="LA352" s="169"/>
      <c r="LB352" s="169"/>
      <c r="LC352" s="169"/>
      <c r="LD352" s="169"/>
      <c r="LE352" s="169"/>
      <c r="LF352" s="169"/>
      <c r="LG352" s="169"/>
      <c r="LH352" s="169"/>
      <c r="LI352" s="169"/>
      <c r="LJ352" s="169"/>
      <c r="LK352" s="169"/>
      <c r="LL352" s="169"/>
      <c r="LM352" s="169"/>
      <c r="LN352" s="169"/>
      <c r="LO352" s="169"/>
      <c r="LP352" s="169"/>
      <c r="LQ352" s="169"/>
      <c r="LR352" s="169"/>
      <c r="LS352" s="169"/>
      <c r="LT352" s="169"/>
      <c r="LU352" s="169"/>
      <c r="LV352" s="169"/>
      <c r="LW352" s="169"/>
      <c r="LX352" s="169"/>
      <c r="LY352" s="169"/>
      <c r="LZ352" s="169"/>
      <c r="MA352" s="169"/>
      <c r="MB352" s="169"/>
      <c r="MC352" s="169"/>
      <c r="MD352" s="169"/>
      <c r="ME352" s="169"/>
      <c r="MF352" s="169"/>
      <c r="MG352" s="169"/>
      <c r="MH352" s="169"/>
      <c r="MI352" s="169"/>
      <c r="MJ352" s="169"/>
      <c r="MK352" s="169"/>
      <c r="ML352" s="169"/>
      <c r="MM352" s="169"/>
      <c r="MN352" s="169"/>
      <c r="MO352" s="169"/>
      <c r="MP352" s="169"/>
      <c r="MQ352" s="169"/>
      <c r="MR352" s="169"/>
      <c r="MS352" s="169"/>
      <c r="MT352" s="169"/>
      <c r="MU352" s="169"/>
      <c r="MV352" s="169"/>
      <c r="MW352" s="169"/>
      <c r="MX352" s="169"/>
      <c r="MY352" s="169"/>
      <c r="MZ352" s="169"/>
      <c r="NA352" s="169"/>
      <c r="NB352" s="169"/>
      <c r="NC352" s="169"/>
      <c r="ND352" s="169"/>
      <c r="NE352" s="169"/>
      <c r="NF352" s="169"/>
      <c r="NG352" s="169"/>
      <c r="NH352" s="169"/>
      <c r="NI352" s="169"/>
      <c r="NJ352" s="169"/>
      <c r="NK352" s="169"/>
      <c r="NL352" s="169"/>
      <c r="NM352" s="169"/>
      <c r="NN352" s="169"/>
      <c r="NO352" s="169"/>
      <c r="NP352" s="169"/>
      <c r="NQ352" s="169"/>
      <c r="NR352" s="169"/>
      <c r="NS352" s="169"/>
      <c r="NT352" s="169"/>
      <c r="NU352" s="169"/>
      <c r="NV352" s="169"/>
      <c r="NW352" s="169"/>
      <c r="NX352" s="169"/>
      <c r="NY352" s="169"/>
      <c r="NZ352" s="169"/>
      <c r="OA352" s="169"/>
      <c r="OB352" s="169"/>
      <c r="OC352" s="169"/>
      <c r="OD352" s="169"/>
      <c r="OE352" s="169"/>
      <c r="OF352" s="169"/>
      <c r="OG352" s="169"/>
      <c r="OH352" s="169"/>
      <c r="OI352" s="169"/>
      <c r="OJ352" s="169"/>
      <c r="OK352" s="169"/>
      <c r="OL352" s="169"/>
      <c r="OM352" s="169"/>
      <c r="ON352" s="169"/>
      <c r="OO352" s="169"/>
      <c r="OP352" s="169"/>
      <c r="OQ352" s="169"/>
      <c r="OR352" s="169"/>
      <c r="OS352" s="169"/>
      <c r="OT352" s="169"/>
      <c r="OU352" s="169"/>
      <c r="OV352" s="169"/>
      <c r="OW352" s="169"/>
      <c r="OX352" s="169"/>
      <c r="OY352" s="169"/>
      <c r="OZ352" s="169"/>
      <c r="PA352" s="169"/>
      <c r="PB352" s="169"/>
      <c r="PC352" s="169"/>
      <c r="PD352" s="169"/>
      <c r="PE352" s="169"/>
      <c r="PF352" s="169"/>
      <c r="PG352" s="169"/>
      <c r="PH352" s="169"/>
      <c r="PI352" s="169"/>
      <c r="PJ352" s="169"/>
      <c r="PK352" s="169"/>
      <c r="PL352" s="169"/>
      <c r="PM352" s="169"/>
      <c r="PN352" s="169"/>
      <c r="PO352" s="169"/>
      <c r="PP352" s="169"/>
      <c r="PQ352" s="169"/>
      <c r="PR352" s="169"/>
      <c r="PS352" s="169"/>
      <c r="PT352" s="169"/>
      <c r="PU352" s="169"/>
      <c r="PV352" s="169"/>
      <c r="PW352" s="169"/>
      <c r="PX352" s="169"/>
      <c r="PY352" s="169"/>
      <c r="PZ352" s="169"/>
      <c r="QA352" s="169"/>
      <c r="QB352" s="169"/>
      <c r="QC352" s="169"/>
      <c r="QD352" s="169"/>
      <c r="QE352" s="169"/>
      <c r="QF352" s="169"/>
      <c r="QG352" s="169"/>
      <c r="QH352" s="169"/>
      <c r="QI352" s="169"/>
      <c r="QJ352" s="169"/>
      <c r="QK352" s="169"/>
      <c r="QL352" s="169"/>
      <c r="QM352" s="169"/>
      <c r="QN352" s="169"/>
      <c r="QO352" s="169"/>
      <c r="QP352" s="169"/>
      <c r="QQ352" s="169"/>
      <c r="QR352" s="169"/>
      <c r="QS352" s="169"/>
      <c r="QT352" s="169"/>
      <c r="QU352" s="169"/>
      <c r="QV352" s="169"/>
      <c r="QW352" s="169"/>
      <c r="QX352" s="169"/>
      <c r="QY352" s="169"/>
      <c r="QZ352" s="169"/>
      <c r="RA352" s="169"/>
      <c r="RB352" s="169"/>
      <c r="RC352" s="169"/>
      <c r="RD352" s="169"/>
      <c r="RE352" s="169"/>
      <c r="RF352" s="169"/>
      <c r="RG352" s="169"/>
      <c r="RH352" s="169"/>
      <c r="RI352" s="169"/>
      <c r="RJ352" s="169"/>
      <c r="RK352" s="169"/>
      <c r="RL352" s="169"/>
      <c r="RM352" s="169"/>
      <c r="RN352" s="169"/>
      <c r="RO352" s="169"/>
      <c r="RP352" s="169"/>
      <c r="RQ352" s="169"/>
      <c r="RR352" s="169"/>
      <c r="RS352" s="169"/>
      <c r="RT352" s="169"/>
      <c r="RU352" s="169"/>
      <c r="RV352" s="169"/>
      <c r="RW352" s="169"/>
      <c r="RX352" s="169"/>
      <c r="RY352" s="169"/>
      <c r="RZ352" s="169"/>
      <c r="SA352" s="169"/>
      <c r="SB352" s="169"/>
      <c r="SC352" s="169"/>
      <c r="SD352" s="169"/>
      <c r="SE352" s="169"/>
      <c r="SF352" s="169"/>
      <c r="SG352" s="169"/>
      <c r="SH352" s="169"/>
      <c r="SI352" s="169"/>
      <c r="SJ352" s="169"/>
      <c r="SK352" s="169"/>
      <c r="SL352" s="169"/>
      <c r="SM352" s="169"/>
      <c r="SN352" s="169"/>
      <c r="SO352" s="169"/>
      <c r="SP352" s="169"/>
      <c r="SQ352" s="169"/>
      <c r="SR352" s="169"/>
      <c r="SS352" s="169"/>
      <c r="ST352" s="169"/>
      <c r="SU352" s="169"/>
      <c r="SV352" s="169"/>
      <c r="SW352" s="169"/>
      <c r="SX352" s="169"/>
      <c r="SY352" s="169"/>
      <c r="SZ352" s="169"/>
      <c r="TA352" s="169"/>
      <c r="TB352" s="169"/>
      <c r="TC352" s="169"/>
      <c r="TD352" s="169"/>
      <c r="TE352" s="169"/>
      <c r="TF352" s="169"/>
      <c r="TG352" s="169"/>
      <c r="TH352" s="169"/>
      <c r="TI352" s="169"/>
      <c r="TJ352" s="169"/>
      <c r="TK352" s="169"/>
      <c r="TL352" s="169"/>
      <c r="TM352" s="169"/>
      <c r="TN352" s="169"/>
      <c r="TO352" s="169"/>
      <c r="TP352" s="169"/>
      <c r="TQ352" s="169"/>
      <c r="TR352" s="169"/>
      <c r="TS352" s="169"/>
      <c r="TT352" s="169"/>
      <c r="TU352" s="169"/>
      <c r="TV352" s="169"/>
      <c r="TW352" s="169"/>
      <c r="TX352" s="169"/>
      <c r="TY352" s="169"/>
      <c r="TZ352" s="169"/>
      <c r="UA352" s="169"/>
      <c r="UB352" s="169"/>
      <c r="UC352" s="169"/>
      <c r="UD352" s="169"/>
      <c r="UE352" s="169"/>
      <c r="UF352" s="169"/>
      <c r="UG352" s="169"/>
      <c r="UH352" s="169"/>
      <c r="UI352" s="169"/>
      <c r="UJ352" s="169"/>
      <c r="UK352" s="169"/>
      <c r="UL352" s="169"/>
      <c r="UM352" s="169"/>
      <c r="UN352" s="169"/>
      <c r="UO352" s="169"/>
      <c r="UP352" s="169"/>
      <c r="UQ352" s="169"/>
      <c r="UR352" s="169"/>
      <c r="US352" s="169"/>
      <c r="UT352" s="169"/>
      <c r="UU352" s="169"/>
      <c r="UV352" s="169"/>
      <c r="UW352" s="169"/>
      <c r="UX352" s="169"/>
      <c r="UY352" s="169"/>
      <c r="UZ352" s="169"/>
      <c r="VA352" s="169"/>
      <c r="VB352" s="169"/>
      <c r="VC352" s="169"/>
      <c r="VD352" s="169"/>
      <c r="VE352" s="169"/>
      <c r="VF352" s="169"/>
      <c r="VG352" s="169"/>
      <c r="VH352" s="169"/>
      <c r="VI352" s="169"/>
      <c r="VJ352" s="169"/>
      <c r="VK352" s="169"/>
      <c r="VL352" s="169"/>
      <c r="VM352" s="169"/>
      <c r="VN352" s="169"/>
      <c r="VO352" s="169"/>
      <c r="VP352" s="169"/>
      <c r="VQ352" s="169"/>
      <c r="VR352" s="169"/>
      <c r="VS352" s="169"/>
      <c r="VT352" s="169"/>
      <c r="VU352" s="169"/>
      <c r="VV352" s="169"/>
      <c r="VW352" s="169"/>
      <c r="VX352" s="169"/>
      <c r="VY352" s="169"/>
      <c r="VZ352" s="169"/>
      <c r="WA352" s="169"/>
      <c r="WB352" s="169"/>
      <c r="WC352" s="169"/>
      <c r="WD352" s="169"/>
      <c r="WE352" s="169"/>
      <c r="WF352" s="169"/>
      <c r="WG352" s="169"/>
      <c r="WH352" s="169"/>
      <c r="WI352" s="169"/>
      <c r="WJ352" s="169"/>
      <c r="WK352" s="169"/>
      <c r="WL352" s="169"/>
      <c r="WM352" s="169"/>
      <c r="WN352" s="169"/>
      <c r="WO352" s="169"/>
      <c r="WP352" s="169"/>
      <c r="WQ352" s="169"/>
      <c r="WR352" s="169"/>
      <c r="WS352" s="169"/>
      <c r="WT352" s="169"/>
      <c r="WU352" s="169"/>
      <c r="WV352" s="169"/>
      <c r="WW352" s="169"/>
      <c r="WX352" s="169"/>
      <c r="WY352" s="169"/>
      <c r="WZ352" s="169"/>
      <c r="XA352" s="169"/>
      <c r="XB352" s="169"/>
      <c r="XC352" s="169"/>
      <c r="XD352" s="169"/>
      <c r="XE352" s="169"/>
      <c r="XF352" s="169"/>
      <c r="XG352" s="169"/>
      <c r="XH352" s="169"/>
      <c r="XI352" s="169"/>
      <c r="XJ352" s="169"/>
      <c r="XK352" s="169"/>
      <c r="XL352" s="169"/>
      <c r="XM352" s="169"/>
      <c r="XN352" s="169"/>
      <c r="XO352" s="169"/>
      <c r="XP352" s="169"/>
      <c r="XQ352" s="169"/>
      <c r="XR352" s="169"/>
      <c r="XS352" s="169"/>
      <c r="XT352" s="169"/>
      <c r="XU352" s="169"/>
      <c r="XV352" s="169"/>
      <c r="XW352" s="169"/>
      <c r="XX352" s="169"/>
      <c r="XY352" s="169"/>
      <c r="XZ352" s="169"/>
      <c r="YA352" s="169"/>
      <c r="YB352" s="169"/>
      <c r="YC352" s="169"/>
      <c r="YD352" s="169"/>
      <c r="YE352" s="169"/>
      <c r="YF352" s="169"/>
      <c r="YG352" s="169"/>
      <c r="YH352" s="169"/>
      <c r="YI352" s="169"/>
      <c r="YJ352" s="169"/>
      <c r="YK352" s="169"/>
      <c r="YL352" s="169"/>
      <c r="YM352" s="169"/>
      <c r="YN352" s="169"/>
      <c r="YO352" s="169"/>
      <c r="YP352" s="169"/>
      <c r="YQ352" s="169"/>
      <c r="YR352" s="169"/>
      <c r="YS352" s="169"/>
      <c r="YT352" s="169"/>
      <c r="YU352" s="169"/>
      <c r="YV352" s="169"/>
      <c r="YW352" s="169"/>
      <c r="YX352" s="169"/>
      <c r="YY352" s="169"/>
      <c r="YZ352" s="169"/>
      <c r="ZA352" s="169"/>
      <c r="ZB352" s="169"/>
      <c r="ZC352" s="169"/>
      <c r="ZD352" s="169"/>
      <c r="ZE352" s="169"/>
      <c r="ZF352" s="169"/>
      <c r="ZG352" s="169"/>
      <c r="ZH352" s="169"/>
      <c r="ZI352" s="169"/>
      <c r="ZJ352" s="169"/>
      <c r="ZK352" s="169"/>
      <c r="ZL352" s="169"/>
      <c r="ZM352" s="169"/>
      <c r="ZN352" s="169"/>
      <c r="ZO352" s="169"/>
      <c r="ZP352" s="169"/>
      <c r="ZQ352" s="169"/>
      <c r="ZR352" s="169"/>
      <c r="ZS352" s="169"/>
      <c r="ZT352" s="169"/>
      <c r="ZU352" s="169"/>
      <c r="ZV352" s="169"/>
      <c r="ZW352" s="169"/>
      <c r="ZX352" s="169"/>
      <c r="ZY352" s="169"/>
      <c r="ZZ352" s="169"/>
      <c r="AAA352" s="169"/>
      <c r="AAB352" s="169"/>
      <c r="AAC352" s="169"/>
      <c r="AAD352" s="169"/>
      <c r="AAE352" s="169"/>
      <c r="AAF352" s="169"/>
      <c r="AAG352" s="169"/>
      <c r="AAH352" s="169"/>
      <c r="AAI352" s="169"/>
      <c r="AAJ352" s="169"/>
      <c r="AAK352" s="169"/>
      <c r="AAL352" s="169"/>
      <c r="AAM352" s="169"/>
      <c r="AAN352" s="169"/>
      <c r="AAO352" s="169"/>
      <c r="AAP352" s="169"/>
      <c r="AAQ352" s="169"/>
      <c r="AAR352" s="169"/>
      <c r="AAS352" s="169"/>
      <c r="AAT352" s="169"/>
      <c r="AAU352" s="169"/>
      <c r="AAV352" s="169"/>
      <c r="AAW352" s="169"/>
      <c r="AAX352" s="169"/>
      <c r="AAY352" s="169"/>
      <c r="AAZ352" s="169"/>
      <c r="ABA352" s="169"/>
      <c r="ABB352" s="169"/>
      <c r="ABC352" s="169"/>
      <c r="ABD352" s="169"/>
      <c r="ABE352" s="169"/>
      <c r="ABF352" s="169"/>
      <c r="ABG352" s="169"/>
      <c r="ABH352" s="169"/>
      <c r="ABI352" s="169"/>
      <c r="ABJ352" s="169"/>
      <c r="ABK352" s="169"/>
      <c r="ABL352" s="169"/>
      <c r="ABM352" s="169"/>
      <c r="ABN352" s="169"/>
      <c r="ABO352" s="169"/>
      <c r="ABP352" s="169"/>
      <c r="ABQ352" s="169"/>
      <c r="ABR352" s="169"/>
      <c r="ABS352" s="169"/>
      <c r="ABT352" s="169"/>
      <c r="ABU352" s="169"/>
      <c r="ABV352" s="169"/>
      <c r="ABW352" s="169"/>
      <c r="ABX352" s="169"/>
      <c r="ABY352" s="169"/>
      <c r="ABZ352" s="169"/>
      <c r="ACA352" s="169"/>
      <c r="ACB352" s="169"/>
      <c r="ACC352" s="169"/>
      <c r="ACD352" s="169"/>
      <c r="ACE352" s="169"/>
      <c r="ACF352" s="169"/>
      <c r="ACG352" s="169"/>
      <c r="ACH352" s="169"/>
      <c r="ACI352" s="169"/>
      <c r="ACJ352" s="169"/>
      <c r="ACK352" s="169"/>
      <c r="ACL352" s="169"/>
      <c r="ACM352" s="169"/>
      <c r="ACN352" s="169"/>
      <c r="ACO352" s="169"/>
      <c r="ACP352" s="169"/>
      <c r="ACQ352" s="169"/>
      <c r="ACR352" s="169"/>
      <c r="ACS352" s="169"/>
      <c r="ACT352" s="169"/>
      <c r="ACU352" s="169"/>
      <c r="ACV352" s="169"/>
      <c r="ACW352" s="169"/>
      <c r="ACX352" s="169"/>
      <c r="ACY352" s="169"/>
      <c r="ACZ352" s="169"/>
      <c r="ADA352" s="169"/>
    </row>
    <row r="353" spans="1:786" customFormat="1" ht="64.2" customHeight="1" x14ac:dyDescent="0.3">
      <c r="A353" s="60">
        <v>3</v>
      </c>
      <c r="B353" s="123" t="s">
        <v>956</v>
      </c>
      <c r="C353" s="124" t="s">
        <v>180</v>
      </c>
      <c r="D353" s="125" t="s">
        <v>325</v>
      </c>
      <c r="E353" s="125" t="s">
        <v>256</v>
      </c>
      <c r="F353" s="125">
        <v>8</v>
      </c>
      <c r="G353" s="73"/>
      <c r="H353" s="125">
        <v>1</v>
      </c>
      <c r="I353" s="125" t="s">
        <v>45</v>
      </c>
      <c r="J353" s="125" t="s">
        <v>75</v>
      </c>
      <c r="K353" s="126">
        <v>156</v>
      </c>
      <c r="L353" s="127">
        <v>1952</v>
      </c>
      <c r="M353" s="84">
        <v>19025</v>
      </c>
      <c r="N353" s="128"/>
      <c r="O353" s="129"/>
      <c r="P353" s="129"/>
      <c r="Q353" s="78" t="s">
        <v>482</v>
      </c>
      <c r="R353" s="103" t="s">
        <v>957</v>
      </c>
      <c r="S353" s="56" t="s">
        <v>323</v>
      </c>
      <c r="T353" s="57" t="str">
        <f t="shared" si="77"/>
        <v>P</v>
      </c>
      <c r="U353" s="56"/>
      <c r="V353" s="56"/>
      <c r="W353" s="56"/>
      <c r="X353" s="56"/>
      <c r="Y353" s="56"/>
      <c r="Z353" s="56"/>
      <c r="AA353" s="56"/>
      <c r="AB353" s="10"/>
      <c r="AC353" s="58">
        <f>N353/1896653</f>
        <v>0</v>
      </c>
      <c r="AD353" s="58">
        <f>O353/39</f>
        <v>0</v>
      </c>
      <c r="AE353" s="58">
        <f>P353/14</f>
        <v>0</v>
      </c>
      <c r="AF353" s="58">
        <f>SUM(AC353:AE353)</f>
        <v>0</v>
      </c>
      <c r="AG353" s="59"/>
      <c r="AH353" s="59">
        <f>IF(A353=1,AF353,0)</f>
        <v>0</v>
      </c>
      <c r="AI353" s="59">
        <f>IF(A353=2,AF353,0)</f>
        <v>0</v>
      </c>
      <c r="AJ353" s="59">
        <f>IF(A353=3,AF353,0)</f>
        <v>0</v>
      </c>
      <c r="AK353" s="169"/>
      <c r="AL353" s="169"/>
      <c r="AM353" s="169"/>
      <c r="AN353" s="169"/>
      <c r="AO353" s="169"/>
      <c r="AP353" s="169"/>
      <c r="AQ353" s="169"/>
      <c r="AR353" s="169"/>
      <c r="AS353" s="169"/>
      <c r="AT353" s="169"/>
      <c r="AU353" s="169"/>
      <c r="AV353" s="169"/>
      <c r="AW353" s="169"/>
      <c r="AX353" s="169"/>
      <c r="AY353" s="169"/>
      <c r="AZ353" s="169"/>
      <c r="BA353" s="169"/>
      <c r="BB353" s="169"/>
      <c r="BC353" s="169"/>
      <c r="BD353" s="169"/>
      <c r="BE353" s="169"/>
      <c r="BF353" s="169"/>
      <c r="BG353" s="169"/>
      <c r="BH353" s="169"/>
      <c r="BI353" s="169"/>
      <c r="BJ353" s="169"/>
      <c r="BK353" s="169"/>
      <c r="BL353" s="169"/>
      <c r="BM353" s="169"/>
      <c r="BN353" s="169"/>
      <c r="BO353" s="169"/>
      <c r="BP353" s="169"/>
      <c r="BQ353" s="169"/>
      <c r="BR353" s="169"/>
      <c r="BS353" s="169"/>
      <c r="BT353" s="169"/>
      <c r="BU353" s="169"/>
      <c r="BV353" s="169"/>
      <c r="BW353" s="169"/>
      <c r="BX353" s="169"/>
      <c r="BY353" s="169"/>
      <c r="BZ353" s="169"/>
      <c r="CA353" s="169"/>
      <c r="CB353" s="169"/>
      <c r="CC353" s="169"/>
      <c r="CD353" s="169"/>
      <c r="CE353" s="169"/>
      <c r="CF353" s="169"/>
      <c r="CG353" s="169"/>
      <c r="CH353" s="169"/>
      <c r="CI353" s="169"/>
      <c r="CJ353" s="169"/>
      <c r="CK353" s="169"/>
      <c r="CL353" s="169"/>
      <c r="CM353" s="169"/>
      <c r="CN353" s="169"/>
      <c r="CO353" s="169"/>
      <c r="CP353" s="169"/>
      <c r="CQ353" s="169"/>
      <c r="CR353" s="169"/>
      <c r="CS353" s="169"/>
      <c r="CT353" s="169"/>
      <c r="CU353" s="169"/>
      <c r="CV353" s="169"/>
      <c r="CW353" s="169"/>
      <c r="CX353" s="169"/>
      <c r="CY353" s="169"/>
      <c r="CZ353" s="169"/>
      <c r="DA353" s="169"/>
      <c r="DB353" s="169"/>
      <c r="DC353" s="169"/>
      <c r="DD353" s="169"/>
      <c r="DE353" s="169"/>
      <c r="DF353" s="169"/>
      <c r="DG353" s="169"/>
      <c r="DH353" s="169"/>
      <c r="DI353" s="169"/>
      <c r="DJ353" s="169"/>
      <c r="DK353" s="169"/>
      <c r="DL353" s="169"/>
      <c r="DM353" s="169"/>
      <c r="DN353" s="169"/>
      <c r="DO353" s="169"/>
      <c r="DP353" s="169"/>
      <c r="DQ353" s="169"/>
      <c r="DR353" s="169"/>
      <c r="DS353" s="169"/>
      <c r="DT353" s="169"/>
      <c r="DU353" s="169"/>
      <c r="DV353" s="169"/>
      <c r="DW353" s="169"/>
      <c r="DX353" s="169"/>
      <c r="DY353" s="169"/>
      <c r="DZ353" s="169"/>
      <c r="EA353" s="169"/>
      <c r="EB353" s="169"/>
      <c r="EC353" s="169"/>
      <c r="ED353" s="171"/>
      <c r="EE353" s="171"/>
      <c r="EF353" s="171"/>
      <c r="EG353" s="171"/>
      <c r="EH353" s="171"/>
      <c r="EI353" s="171"/>
      <c r="EJ353" s="171"/>
      <c r="EK353" s="171"/>
      <c r="EL353" s="171"/>
      <c r="EM353" s="171"/>
      <c r="EN353" s="171"/>
      <c r="EO353" s="171"/>
      <c r="EP353" s="171"/>
      <c r="EQ353" s="171"/>
      <c r="ER353" s="171"/>
      <c r="ES353" s="171"/>
      <c r="ET353" s="171"/>
      <c r="EU353" s="171"/>
      <c r="EV353" s="171"/>
      <c r="EW353" s="171"/>
      <c r="EX353" s="171"/>
      <c r="EY353" s="171"/>
      <c r="EZ353" s="171"/>
      <c r="FA353" s="171"/>
      <c r="FB353" s="171"/>
      <c r="FC353" s="171"/>
      <c r="FD353" s="171"/>
      <c r="FE353" s="171"/>
      <c r="FF353" s="171"/>
      <c r="FG353" s="171"/>
      <c r="FH353" s="171"/>
      <c r="FI353" s="171"/>
      <c r="FJ353" s="171"/>
      <c r="FK353" s="171"/>
      <c r="FL353" s="171"/>
      <c r="FM353" s="171"/>
      <c r="FN353" s="171"/>
      <c r="FO353" s="171"/>
      <c r="FP353" s="171"/>
      <c r="FQ353" s="171"/>
      <c r="FR353" s="171"/>
      <c r="FS353" s="171"/>
      <c r="FT353" s="171"/>
      <c r="FU353" s="171"/>
      <c r="FV353" s="171"/>
      <c r="FW353" s="171"/>
      <c r="FX353" s="171"/>
      <c r="FY353" s="171"/>
      <c r="FZ353" s="171"/>
      <c r="GA353" s="171"/>
      <c r="GB353" s="171"/>
      <c r="GC353" s="171"/>
      <c r="GD353" s="171"/>
      <c r="GE353" s="171"/>
      <c r="GF353" s="171"/>
      <c r="GG353" s="171"/>
      <c r="GH353" s="171"/>
      <c r="GI353" s="171"/>
      <c r="GJ353" s="171"/>
      <c r="GK353" s="171"/>
      <c r="GL353" s="171"/>
      <c r="GM353" s="171"/>
      <c r="GN353" s="171"/>
      <c r="GO353" s="171"/>
      <c r="GP353" s="171"/>
      <c r="GQ353" s="171"/>
      <c r="GR353" s="171"/>
      <c r="GS353" s="171"/>
      <c r="GT353" s="171"/>
      <c r="GU353" s="171"/>
      <c r="GV353" s="171"/>
      <c r="GW353" s="171"/>
      <c r="GX353" s="171"/>
      <c r="GY353" s="171"/>
      <c r="GZ353" s="171"/>
      <c r="HA353" s="171"/>
      <c r="HB353" s="171"/>
      <c r="HC353" s="171"/>
      <c r="HD353" s="171"/>
      <c r="HE353" s="171"/>
      <c r="HF353" s="171"/>
      <c r="HG353" s="171"/>
      <c r="HH353" s="171"/>
      <c r="HI353" s="171"/>
      <c r="HJ353" s="171"/>
      <c r="HK353" s="171"/>
      <c r="HL353" s="171"/>
      <c r="HM353" s="171"/>
      <c r="HN353" s="171"/>
      <c r="HO353" s="171"/>
      <c r="HP353" s="171"/>
      <c r="HQ353" s="171"/>
      <c r="HR353" s="171"/>
      <c r="HS353" s="171"/>
      <c r="HT353" s="171"/>
      <c r="HU353" s="171"/>
      <c r="HV353" s="171"/>
      <c r="HW353" s="171"/>
      <c r="HX353" s="171"/>
      <c r="HY353" s="171"/>
      <c r="HZ353" s="171"/>
      <c r="IA353" s="171"/>
      <c r="IB353" s="171"/>
      <c r="IC353" s="171"/>
      <c r="ID353" s="171"/>
      <c r="IE353" s="171"/>
      <c r="IF353" s="171"/>
      <c r="IG353" s="171"/>
      <c r="IH353" s="171"/>
      <c r="II353" s="171"/>
      <c r="IJ353" s="171"/>
      <c r="IK353" s="171"/>
      <c r="IL353" s="171"/>
      <c r="IM353" s="171"/>
      <c r="IN353" s="171"/>
      <c r="IO353" s="171"/>
      <c r="IP353" s="171"/>
      <c r="IQ353" s="171"/>
      <c r="IR353" s="171"/>
      <c r="IS353" s="171"/>
      <c r="IT353" s="171"/>
      <c r="IU353" s="171"/>
      <c r="IV353" s="171"/>
      <c r="IW353" s="171"/>
      <c r="IX353" s="171"/>
      <c r="IY353" s="171"/>
      <c r="IZ353" s="171"/>
      <c r="JA353" s="171"/>
      <c r="JB353" s="171"/>
      <c r="JC353" s="171"/>
      <c r="JD353" s="171"/>
      <c r="JE353" s="171"/>
      <c r="JF353" s="171"/>
      <c r="JG353" s="171"/>
      <c r="JH353" s="171"/>
      <c r="JI353" s="171"/>
      <c r="JJ353" s="171"/>
      <c r="JK353" s="171"/>
      <c r="JL353" s="171"/>
      <c r="JM353" s="171"/>
      <c r="JN353" s="171"/>
      <c r="JO353" s="171"/>
      <c r="JP353" s="171"/>
      <c r="JQ353" s="171"/>
      <c r="JR353" s="171"/>
      <c r="JS353" s="171"/>
      <c r="JT353" s="171"/>
      <c r="JU353" s="171"/>
      <c r="JV353" s="171"/>
      <c r="JW353" s="171"/>
      <c r="JX353" s="171"/>
      <c r="JY353" s="171"/>
      <c r="JZ353" s="171"/>
      <c r="KA353" s="171"/>
      <c r="KB353" s="171"/>
      <c r="KC353" s="171"/>
      <c r="KD353" s="171"/>
      <c r="KE353" s="171"/>
      <c r="KF353" s="171"/>
      <c r="KG353" s="171"/>
      <c r="KH353" s="171"/>
      <c r="KI353" s="171"/>
      <c r="KJ353" s="171"/>
      <c r="KK353" s="171"/>
      <c r="KL353" s="171"/>
      <c r="KM353" s="171"/>
      <c r="KN353" s="171"/>
      <c r="KO353" s="171"/>
      <c r="KP353" s="171"/>
      <c r="KQ353" s="171"/>
      <c r="KR353" s="171"/>
      <c r="KS353" s="171"/>
      <c r="KT353" s="171"/>
      <c r="KU353" s="171"/>
      <c r="KV353" s="171"/>
      <c r="KW353" s="171"/>
      <c r="KX353" s="171"/>
      <c r="KY353" s="171"/>
      <c r="KZ353" s="171"/>
      <c r="LA353" s="171"/>
      <c r="LB353" s="171"/>
      <c r="LC353" s="171"/>
      <c r="LD353" s="171"/>
      <c r="LE353" s="171"/>
      <c r="LF353" s="171"/>
      <c r="LG353" s="171"/>
      <c r="LH353" s="171"/>
      <c r="LI353" s="171"/>
      <c r="LJ353" s="171"/>
      <c r="LK353" s="171"/>
      <c r="LL353" s="171"/>
      <c r="LM353" s="171"/>
      <c r="LN353" s="171"/>
      <c r="LO353" s="171"/>
      <c r="LP353" s="171"/>
      <c r="LQ353" s="171"/>
      <c r="LR353" s="171"/>
      <c r="LS353" s="171"/>
      <c r="LT353" s="171"/>
      <c r="LU353" s="171"/>
      <c r="LV353" s="171"/>
      <c r="LW353" s="171"/>
      <c r="LX353" s="171"/>
      <c r="LY353" s="171"/>
      <c r="LZ353" s="171"/>
      <c r="MA353" s="171"/>
      <c r="MB353" s="171"/>
      <c r="MC353" s="171"/>
      <c r="MD353" s="171"/>
      <c r="ME353" s="171"/>
      <c r="MF353" s="171"/>
      <c r="MG353" s="171"/>
      <c r="MH353" s="171"/>
      <c r="MI353" s="171"/>
      <c r="MJ353" s="171"/>
      <c r="MK353" s="171"/>
      <c r="ML353" s="171"/>
      <c r="MM353" s="171"/>
      <c r="MN353" s="171"/>
      <c r="MO353" s="171"/>
      <c r="MP353" s="171"/>
      <c r="MQ353" s="171"/>
      <c r="MR353" s="171"/>
      <c r="MS353" s="171"/>
      <c r="MT353" s="171"/>
      <c r="MU353" s="171"/>
      <c r="MV353" s="171"/>
      <c r="MW353" s="171"/>
      <c r="MX353" s="171"/>
      <c r="MY353" s="171"/>
      <c r="MZ353" s="171"/>
      <c r="NA353" s="171"/>
      <c r="NB353" s="171"/>
      <c r="NC353" s="171"/>
      <c r="ND353" s="171"/>
      <c r="NE353" s="171"/>
      <c r="NF353" s="171"/>
      <c r="NG353" s="171"/>
      <c r="NH353" s="171"/>
      <c r="NI353" s="171"/>
      <c r="NJ353" s="171"/>
      <c r="NK353" s="171"/>
      <c r="NL353" s="171"/>
      <c r="NM353" s="171"/>
      <c r="NN353" s="171"/>
      <c r="NO353" s="171"/>
      <c r="NP353" s="171"/>
      <c r="NQ353" s="171"/>
      <c r="NR353" s="171"/>
      <c r="NS353" s="171"/>
      <c r="NT353" s="171"/>
      <c r="NU353" s="171"/>
      <c r="NV353" s="171"/>
      <c r="NW353" s="171"/>
      <c r="NX353" s="171"/>
      <c r="NY353" s="171"/>
      <c r="NZ353" s="171"/>
      <c r="OA353" s="171"/>
      <c r="OB353" s="171"/>
      <c r="OC353" s="171"/>
      <c r="OD353" s="171"/>
      <c r="OE353" s="171"/>
      <c r="OF353" s="171"/>
      <c r="OG353" s="171"/>
      <c r="OH353" s="171"/>
      <c r="OI353" s="171"/>
      <c r="OJ353" s="171"/>
      <c r="OK353" s="171"/>
      <c r="OL353" s="171"/>
      <c r="OM353" s="171"/>
      <c r="ON353" s="171"/>
      <c r="OO353" s="171"/>
      <c r="OP353" s="171"/>
      <c r="OQ353" s="171"/>
      <c r="OR353" s="171"/>
      <c r="OS353" s="171"/>
      <c r="OT353" s="171"/>
      <c r="OU353" s="171"/>
      <c r="OV353" s="171"/>
      <c r="OW353" s="171"/>
      <c r="OX353" s="171"/>
      <c r="OY353" s="171"/>
      <c r="OZ353" s="171"/>
      <c r="PA353" s="171"/>
      <c r="PB353" s="171"/>
      <c r="PC353" s="171"/>
      <c r="PD353" s="171"/>
      <c r="PE353" s="171"/>
      <c r="PF353" s="171"/>
      <c r="PG353" s="171"/>
      <c r="PH353" s="171"/>
      <c r="PI353" s="171"/>
      <c r="PJ353" s="171"/>
      <c r="PK353" s="171"/>
      <c r="PL353" s="171"/>
      <c r="PM353" s="171"/>
      <c r="PN353" s="171"/>
      <c r="PO353" s="171"/>
      <c r="PP353" s="171"/>
      <c r="PQ353" s="171"/>
      <c r="PR353" s="171"/>
      <c r="PS353" s="171"/>
      <c r="PT353" s="171"/>
      <c r="PU353" s="171"/>
      <c r="PV353" s="171"/>
      <c r="PW353" s="171"/>
      <c r="PX353" s="171"/>
      <c r="PY353" s="171"/>
      <c r="PZ353" s="171"/>
      <c r="QA353" s="171"/>
      <c r="QB353" s="171"/>
      <c r="QC353" s="171"/>
      <c r="QD353" s="171"/>
      <c r="QE353" s="171"/>
      <c r="QF353" s="171"/>
      <c r="QG353" s="171"/>
      <c r="QH353" s="171"/>
      <c r="QI353" s="171"/>
      <c r="QJ353" s="171"/>
      <c r="QK353" s="171"/>
      <c r="QL353" s="171"/>
      <c r="QM353" s="171"/>
      <c r="QN353" s="171"/>
      <c r="QO353" s="171"/>
      <c r="QP353" s="171"/>
      <c r="QQ353" s="171"/>
      <c r="QR353" s="171"/>
      <c r="QS353" s="171"/>
      <c r="QT353" s="171"/>
      <c r="QU353" s="171"/>
      <c r="QV353" s="171"/>
      <c r="QW353" s="171"/>
      <c r="QX353" s="171"/>
      <c r="QY353" s="171"/>
      <c r="QZ353" s="171"/>
      <c r="RA353" s="171"/>
      <c r="RB353" s="171"/>
      <c r="RC353" s="171"/>
      <c r="RD353" s="171"/>
      <c r="RE353" s="171"/>
      <c r="RF353" s="171"/>
      <c r="RG353" s="171"/>
      <c r="RH353" s="171"/>
      <c r="RI353" s="171"/>
      <c r="RJ353" s="171"/>
      <c r="RK353" s="171"/>
      <c r="RL353" s="171"/>
      <c r="RM353" s="171"/>
      <c r="RN353" s="171"/>
      <c r="RO353" s="171"/>
      <c r="RP353" s="171"/>
      <c r="RQ353" s="171"/>
      <c r="RR353" s="171"/>
      <c r="RS353" s="171"/>
      <c r="RT353" s="171"/>
      <c r="RU353" s="171"/>
      <c r="RV353" s="171"/>
      <c r="RW353" s="171"/>
      <c r="RX353" s="171"/>
      <c r="RY353" s="171"/>
      <c r="RZ353" s="171"/>
      <c r="SA353" s="171"/>
      <c r="SB353" s="171"/>
      <c r="SC353" s="171"/>
      <c r="SD353" s="171"/>
      <c r="SE353" s="171"/>
      <c r="SF353" s="171"/>
      <c r="SG353" s="171"/>
      <c r="SH353" s="171"/>
      <c r="SI353" s="171"/>
      <c r="SJ353" s="171"/>
      <c r="SK353" s="171"/>
      <c r="SL353" s="171"/>
      <c r="SM353" s="171"/>
      <c r="SN353" s="171"/>
      <c r="SO353" s="171"/>
      <c r="SP353" s="171"/>
      <c r="SQ353" s="171"/>
      <c r="SR353" s="171"/>
      <c r="SS353" s="171"/>
      <c r="ST353" s="171"/>
      <c r="SU353" s="171"/>
      <c r="SV353" s="171"/>
      <c r="SW353" s="171"/>
      <c r="SX353" s="171"/>
      <c r="SY353" s="171"/>
      <c r="SZ353" s="171"/>
      <c r="TA353" s="171"/>
      <c r="TB353" s="171"/>
      <c r="TC353" s="171"/>
      <c r="TD353" s="171"/>
      <c r="TE353" s="171"/>
      <c r="TF353" s="171"/>
      <c r="TG353" s="171"/>
      <c r="TH353" s="171"/>
      <c r="TI353" s="171"/>
      <c r="TJ353" s="171"/>
      <c r="TK353" s="171"/>
      <c r="TL353" s="171"/>
      <c r="TM353" s="171"/>
      <c r="TN353" s="171"/>
      <c r="TO353" s="171"/>
      <c r="TP353" s="171"/>
      <c r="TQ353" s="171"/>
      <c r="TR353" s="171"/>
      <c r="TS353" s="171"/>
      <c r="TT353" s="171"/>
      <c r="TU353" s="171"/>
      <c r="TV353" s="171"/>
      <c r="TW353" s="171"/>
      <c r="TX353" s="171"/>
      <c r="TY353" s="171"/>
      <c r="TZ353" s="171"/>
      <c r="UA353" s="171"/>
      <c r="UB353" s="171"/>
      <c r="UC353" s="171"/>
      <c r="UD353" s="171"/>
      <c r="UE353" s="171"/>
      <c r="UF353" s="171"/>
      <c r="UG353" s="171"/>
      <c r="UH353" s="171"/>
      <c r="UI353" s="171"/>
      <c r="UJ353" s="171"/>
      <c r="UK353" s="171"/>
      <c r="UL353" s="171"/>
      <c r="UM353" s="171"/>
      <c r="UN353" s="171"/>
      <c r="UO353" s="171"/>
      <c r="UP353" s="171"/>
      <c r="UQ353" s="171"/>
      <c r="UR353" s="171"/>
      <c r="US353" s="171"/>
      <c r="UT353" s="171"/>
      <c r="UU353" s="171"/>
      <c r="UV353" s="171"/>
      <c r="UW353" s="171"/>
      <c r="UX353" s="171"/>
      <c r="UY353" s="171"/>
      <c r="UZ353" s="171"/>
      <c r="VA353" s="171"/>
      <c r="VB353" s="171"/>
      <c r="VC353" s="171"/>
      <c r="VD353" s="171"/>
      <c r="VE353" s="171"/>
      <c r="VF353" s="171"/>
      <c r="VG353" s="171"/>
      <c r="VH353" s="171"/>
      <c r="VI353" s="171"/>
      <c r="VJ353" s="171"/>
      <c r="VK353" s="171"/>
      <c r="VL353" s="171"/>
      <c r="VM353" s="171"/>
      <c r="VN353" s="171"/>
      <c r="VO353" s="171"/>
      <c r="VP353" s="171"/>
      <c r="VQ353" s="171"/>
      <c r="VR353" s="171"/>
      <c r="VS353" s="171"/>
      <c r="VT353" s="171"/>
      <c r="VU353" s="171"/>
      <c r="VV353" s="171"/>
      <c r="VW353" s="171"/>
      <c r="VX353" s="171"/>
      <c r="VY353" s="171"/>
      <c r="VZ353" s="171"/>
      <c r="WA353" s="171"/>
      <c r="WB353" s="171"/>
      <c r="WC353" s="171"/>
      <c r="WD353" s="171"/>
      <c r="WE353" s="171"/>
      <c r="WF353" s="171"/>
      <c r="WG353" s="171"/>
      <c r="WH353" s="171"/>
      <c r="WI353" s="171"/>
      <c r="WJ353" s="171"/>
      <c r="WK353" s="171"/>
      <c r="WL353" s="171"/>
      <c r="WM353" s="171"/>
      <c r="WN353" s="171"/>
      <c r="WO353" s="171"/>
      <c r="WP353" s="171"/>
      <c r="WQ353" s="171"/>
      <c r="WR353" s="171"/>
      <c r="WS353" s="171"/>
      <c r="WT353" s="171"/>
      <c r="WU353" s="171"/>
      <c r="WV353" s="171"/>
      <c r="WW353" s="171"/>
      <c r="WX353" s="171"/>
      <c r="WY353" s="171"/>
      <c r="WZ353" s="171"/>
      <c r="XA353" s="171"/>
      <c r="XB353" s="171"/>
      <c r="XC353" s="171"/>
      <c r="XD353" s="171"/>
      <c r="XE353" s="171"/>
      <c r="XF353" s="171"/>
      <c r="XG353" s="171"/>
      <c r="XH353" s="171"/>
      <c r="XI353" s="171"/>
      <c r="XJ353" s="171"/>
      <c r="XK353" s="171"/>
      <c r="XL353" s="171"/>
      <c r="XM353" s="171"/>
      <c r="XN353" s="171"/>
      <c r="XO353" s="171"/>
      <c r="XP353" s="171"/>
      <c r="XQ353" s="171"/>
      <c r="XR353" s="171"/>
      <c r="XS353" s="171"/>
      <c r="XT353" s="171"/>
      <c r="XU353" s="171"/>
      <c r="XV353" s="171"/>
      <c r="XW353" s="171"/>
      <c r="XX353" s="171"/>
      <c r="XY353" s="171"/>
      <c r="XZ353" s="171"/>
      <c r="YA353" s="171"/>
      <c r="YB353" s="171"/>
      <c r="YC353" s="171"/>
      <c r="YD353" s="171"/>
      <c r="YE353" s="171"/>
      <c r="YF353" s="171"/>
      <c r="YG353" s="171"/>
      <c r="YH353" s="171"/>
      <c r="YI353" s="171"/>
      <c r="YJ353" s="171"/>
      <c r="YK353" s="171"/>
      <c r="YL353" s="171"/>
      <c r="YM353" s="171"/>
      <c r="YN353" s="171"/>
      <c r="YO353" s="171"/>
      <c r="YP353" s="171"/>
      <c r="YQ353" s="171"/>
      <c r="YR353" s="171"/>
      <c r="YS353" s="171"/>
      <c r="YT353" s="171"/>
      <c r="YU353" s="171"/>
      <c r="YV353" s="171"/>
      <c r="YW353" s="171"/>
      <c r="YX353" s="171"/>
      <c r="YY353" s="171"/>
      <c r="YZ353" s="171"/>
      <c r="ZA353" s="171"/>
      <c r="ZB353" s="171"/>
      <c r="ZC353" s="171"/>
      <c r="ZD353" s="171"/>
      <c r="ZE353" s="171"/>
      <c r="ZF353" s="171"/>
      <c r="ZG353" s="171"/>
      <c r="ZH353" s="171"/>
      <c r="ZI353" s="171"/>
      <c r="ZJ353" s="171"/>
      <c r="ZK353" s="171"/>
      <c r="ZL353" s="171"/>
      <c r="ZM353" s="171"/>
      <c r="ZN353" s="171"/>
      <c r="ZO353" s="171"/>
      <c r="ZP353" s="171"/>
      <c r="ZQ353" s="171"/>
      <c r="ZR353" s="171"/>
      <c r="ZS353" s="171"/>
      <c r="ZT353" s="171"/>
      <c r="ZU353" s="171"/>
      <c r="ZV353" s="171"/>
      <c r="ZW353" s="171"/>
      <c r="ZX353" s="171"/>
      <c r="ZY353" s="171"/>
      <c r="ZZ353" s="171"/>
      <c r="AAA353" s="171"/>
      <c r="AAB353" s="171"/>
      <c r="AAC353" s="171"/>
      <c r="AAD353" s="171"/>
      <c r="AAE353" s="171"/>
      <c r="AAF353" s="171"/>
      <c r="AAG353" s="171"/>
      <c r="AAH353" s="171"/>
      <c r="AAI353" s="171"/>
      <c r="AAJ353" s="171"/>
      <c r="AAK353" s="171"/>
      <c r="AAL353" s="171"/>
      <c r="AAM353" s="171"/>
      <c r="AAN353" s="171"/>
      <c r="AAO353" s="171"/>
      <c r="AAP353" s="171"/>
      <c r="AAQ353" s="171"/>
      <c r="AAR353" s="171"/>
      <c r="AAS353" s="171"/>
      <c r="AAT353" s="171"/>
      <c r="AAU353" s="171"/>
      <c r="AAV353" s="171"/>
      <c r="AAW353" s="171"/>
      <c r="AAX353" s="171"/>
      <c r="AAY353" s="171"/>
      <c r="AAZ353" s="171"/>
      <c r="ABA353" s="171"/>
      <c r="ABB353" s="171"/>
      <c r="ABC353" s="171"/>
      <c r="ABD353" s="171"/>
      <c r="ABE353" s="171"/>
      <c r="ABF353" s="171"/>
      <c r="ABG353" s="171"/>
      <c r="ABH353" s="171"/>
      <c r="ABI353" s="171"/>
      <c r="ABJ353" s="171"/>
      <c r="ABK353" s="171"/>
      <c r="ABL353" s="171"/>
      <c r="ABM353" s="171"/>
      <c r="ABN353" s="171"/>
      <c r="ABO353" s="171"/>
      <c r="ABP353" s="171"/>
      <c r="ABQ353" s="171"/>
      <c r="ABR353" s="171"/>
      <c r="ABS353" s="171"/>
      <c r="ABT353" s="171"/>
      <c r="ABU353" s="171"/>
      <c r="ABV353" s="171"/>
      <c r="ABW353" s="171"/>
      <c r="ABX353" s="171"/>
      <c r="ABY353" s="171"/>
      <c r="ABZ353" s="171"/>
      <c r="ACA353" s="171"/>
      <c r="ACB353" s="171"/>
      <c r="ACC353" s="171"/>
      <c r="ACD353" s="171"/>
      <c r="ACE353" s="171"/>
      <c r="ACF353" s="171"/>
      <c r="ACG353" s="171"/>
      <c r="ACH353" s="171"/>
      <c r="ACI353" s="171"/>
      <c r="ACJ353" s="171"/>
      <c r="ACK353" s="171"/>
      <c r="ACL353" s="171"/>
      <c r="ACM353" s="171"/>
      <c r="ACN353" s="171"/>
      <c r="ACO353" s="171"/>
      <c r="ACP353" s="171"/>
      <c r="ACQ353" s="171"/>
      <c r="ACR353" s="171"/>
      <c r="ACS353" s="171"/>
      <c r="ACT353" s="171"/>
      <c r="ACU353" s="171"/>
      <c r="ACV353" s="171"/>
      <c r="ACW353" s="171"/>
      <c r="ACX353" s="171"/>
      <c r="ACY353" s="171"/>
      <c r="ACZ353" s="171"/>
      <c r="ADA353" s="171"/>
      <c r="ADB353" s="150"/>
      <c r="ADC353" s="150"/>
      <c r="ADD353" s="150"/>
      <c r="ADE353" s="150"/>
      <c r="ADF353" s="150"/>
    </row>
    <row r="354" spans="1:786" customFormat="1" ht="15.6" x14ac:dyDescent="0.3">
      <c r="A354" s="63">
        <v>2</v>
      </c>
      <c r="B354" s="123" t="s">
        <v>958</v>
      </c>
      <c r="C354" s="124" t="s">
        <v>802</v>
      </c>
      <c r="D354" s="125" t="s">
        <v>117</v>
      </c>
      <c r="E354" s="125"/>
      <c r="F354" s="125">
        <v>60</v>
      </c>
      <c r="G354" s="73"/>
      <c r="H354" s="125">
        <v>1</v>
      </c>
      <c r="I354" s="125" t="s">
        <v>81</v>
      </c>
      <c r="J354" s="125" t="s">
        <v>303</v>
      </c>
      <c r="K354" s="126" t="s">
        <v>42</v>
      </c>
      <c r="L354" s="127">
        <v>1952</v>
      </c>
      <c r="M354" s="146">
        <v>1952</v>
      </c>
      <c r="N354" s="128"/>
      <c r="O354" s="129"/>
      <c r="P354" s="129" t="s">
        <v>791</v>
      </c>
      <c r="Q354" s="78" t="s">
        <v>959</v>
      </c>
      <c r="R354" s="79" t="s">
        <v>960</v>
      </c>
      <c r="S354" s="56"/>
      <c r="T354" s="57" t="str">
        <f t="shared" si="77"/>
        <v>Cu, Ag, Pb, Zn</v>
      </c>
      <c r="U354" s="56"/>
      <c r="V354" s="56"/>
      <c r="W354" s="56"/>
      <c r="X354" s="56"/>
      <c r="Y354" s="56"/>
      <c r="Z354" s="56"/>
      <c r="AA354" s="56"/>
      <c r="AB354" s="10"/>
      <c r="AC354" s="58"/>
      <c r="AD354" s="58"/>
      <c r="AE354" s="58"/>
      <c r="AF354" s="58"/>
      <c r="AG354" s="59"/>
      <c r="AH354" s="59"/>
      <c r="AI354" s="59"/>
      <c r="AJ354" s="59"/>
      <c r="AK354" s="169"/>
      <c r="AL354" s="169"/>
      <c r="AM354" s="169"/>
      <c r="AN354" s="169"/>
      <c r="AO354" s="169"/>
      <c r="AP354" s="169"/>
      <c r="AQ354" s="169"/>
      <c r="AR354" s="169"/>
      <c r="AS354" s="169"/>
      <c r="AT354" s="169"/>
      <c r="AU354" s="169"/>
      <c r="AV354" s="169"/>
      <c r="AW354" s="169"/>
      <c r="AX354" s="169"/>
      <c r="AY354" s="169"/>
      <c r="AZ354" s="169"/>
      <c r="BA354" s="169"/>
      <c r="BB354" s="169"/>
      <c r="BC354" s="169"/>
      <c r="BD354" s="169"/>
      <c r="BE354" s="169"/>
      <c r="BF354" s="169"/>
      <c r="BG354" s="169"/>
      <c r="BH354" s="169"/>
      <c r="BI354" s="169"/>
      <c r="BJ354" s="169"/>
      <c r="BK354" s="169"/>
      <c r="BL354" s="169"/>
      <c r="BM354" s="169"/>
      <c r="BN354" s="169"/>
      <c r="BO354" s="169"/>
      <c r="BP354" s="169"/>
      <c r="BQ354" s="169"/>
      <c r="BR354" s="169"/>
      <c r="BS354" s="169"/>
      <c r="BT354" s="169"/>
      <c r="BU354" s="169"/>
      <c r="BV354" s="169"/>
      <c r="BW354" s="169"/>
      <c r="BX354" s="169"/>
      <c r="BY354" s="169"/>
      <c r="BZ354" s="169"/>
      <c r="CA354" s="169"/>
      <c r="CB354" s="169"/>
      <c r="CC354" s="169"/>
      <c r="CD354" s="169"/>
      <c r="CE354" s="169"/>
      <c r="CF354" s="169"/>
      <c r="CG354" s="169"/>
      <c r="CH354" s="169"/>
      <c r="CI354" s="169"/>
      <c r="CJ354" s="169"/>
      <c r="CK354" s="169"/>
      <c r="CL354" s="169"/>
      <c r="CM354" s="169"/>
      <c r="CN354" s="169"/>
      <c r="CO354" s="169"/>
      <c r="CP354" s="169"/>
      <c r="CQ354" s="169"/>
      <c r="CR354" s="169"/>
      <c r="CS354" s="169"/>
      <c r="CT354" s="169"/>
      <c r="CU354" s="169"/>
      <c r="CV354" s="169"/>
      <c r="CW354" s="169"/>
      <c r="CX354" s="169"/>
      <c r="CY354" s="169"/>
      <c r="CZ354" s="169"/>
      <c r="DA354" s="169"/>
      <c r="DB354" s="169"/>
      <c r="DC354" s="169"/>
      <c r="DD354" s="169"/>
      <c r="DE354" s="169"/>
      <c r="DF354" s="169"/>
      <c r="DG354" s="169"/>
      <c r="DH354" s="169"/>
      <c r="DI354" s="169"/>
      <c r="DJ354" s="169"/>
      <c r="DK354" s="169"/>
      <c r="DL354" s="169"/>
      <c r="DM354" s="169"/>
      <c r="DN354" s="169"/>
      <c r="DO354" s="169"/>
      <c r="DP354" s="169"/>
      <c r="DQ354" s="169"/>
      <c r="DR354" s="169"/>
      <c r="DS354" s="169"/>
      <c r="DT354" s="169"/>
      <c r="DU354" s="169"/>
      <c r="DV354" s="169"/>
      <c r="DW354" s="169"/>
      <c r="DX354" s="169"/>
      <c r="DY354" s="169"/>
      <c r="DZ354" s="169"/>
      <c r="EA354" s="169"/>
      <c r="EB354" s="169"/>
      <c r="EC354" s="169"/>
      <c r="ED354" s="171"/>
      <c r="EE354" s="171"/>
      <c r="EF354" s="171"/>
      <c r="EG354" s="171"/>
      <c r="EH354" s="171"/>
      <c r="EI354" s="171"/>
      <c r="EJ354" s="171"/>
      <c r="EK354" s="171"/>
      <c r="EL354" s="171"/>
      <c r="EM354" s="171"/>
      <c r="EN354" s="171"/>
      <c r="EO354" s="171"/>
      <c r="EP354" s="171"/>
      <c r="EQ354" s="171"/>
      <c r="ER354" s="171"/>
      <c r="ES354" s="171"/>
      <c r="ET354" s="171"/>
      <c r="EU354" s="171"/>
      <c r="EV354" s="171"/>
      <c r="EW354" s="171"/>
      <c r="EX354" s="171"/>
      <c r="EY354" s="171"/>
      <c r="EZ354" s="171"/>
      <c r="FA354" s="171"/>
      <c r="FB354" s="171"/>
      <c r="FC354" s="171"/>
      <c r="FD354" s="171"/>
      <c r="FE354" s="171"/>
      <c r="FF354" s="171"/>
      <c r="FG354" s="171"/>
      <c r="FH354" s="171"/>
      <c r="FI354" s="171"/>
      <c r="FJ354" s="171"/>
      <c r="FK354" s="171"/>
      <c r="FL354" s="171"/>
      <c r="FM354" s="171"/>
      <c r="FN354" s="171"/>
      <c r="FO354" s="171"/>
      <c r="FP354" s="171"/>
      <c r="FQ354" s="171"/>
      <c r="FR354" s="171"/>
      <c r="FS354" s="171"/>
      <c r="FT354" s="171"/>
      <c r="FU354" s="171"/>
      <c r="FV354" s="171"/>
      <c r="FW354" s="171"/>
      <c r="FX354" s="171"/>
      <c r="FY354" s="171"/>
      <c r="FZ354" s="171"/>
      <c r="GA354" s="171"/>
      <c r="GB354" s="171"/>
      <c r="GC354" s="171"/>
      <c r="GD354" s="171"/>
      <c r="GE354" s="171"/>
      <c r="GF354" s="171"/>
      <c r="GG354" s="171"/>
      <c r="GH354" s="171"/>
      <c r="GI354" s="171"/>
      <c r="GJ354" s="171"/>
      <c r="GK354" s="171"/>
      <c r="GL354" s="171"/>
      <c r="GM354" s="171"/>
      <c r="GN354" s="171"/>
      <c r="GO354" s="171"/>
      <c r="GP354" s="171"/>
      <c r="GQ354" s="171"/>
      <c r="GR354" s="171"/>
      <c r="GS354" s="171"/>
      <c r="GT354" s="171"/>
      <c r="GU354" s="171"/>
      <c r="GV354" s="171"/>
      <c r="GW354" s="171"/>
      <c r="GX354" s="171"/>
      <c r="GY354" s="171"/>
      <c r="GZ354" s="171"/>
      <c r="HA354" s="171"/>
      <c r="HB354" s="171"/>
      <c r="HC354" s="171"/>
      <c r="HD354" s="171"/>
      <c r="HE354" s="171"/>
      <c r="HF354" s="171"/>
      <c r="HG354" s="171"/>
      <c r="HH354" s="171"/>
      <c r="HI354" s="171"/>
      <c r="HJ354" s="171"/>
      <c r="HK354" s="171"/>
      <c r="HL354" s="171"/>
      <c r="HM354" s="171"/>
      <c r="HN354" s="171"/>
      <c r="HO354" s="171"/>
      <c r="HP354" s="171"/>
      <c r="HQ354" s="171"/>
      <c r="HR354" s="171"/>
      <c r="HS354" s="171"/>
      <c r="HT354" s="171"/>
      <c r="HU354" s="171"/>
      <c r="HV354" s="171"/>
      <c r="HW354" s="171"/>
      <c r="HX354" s="171"/>
      <c r="HY354" s="171"/>
      <c r="HZ354" s="171"/>
      <c r="IA354" s="171"/>
      <c r="IB354" s="171"/>
      <c r="IC354" s="171"/>
      <c r="ID354" s="171"/>
      <c r="IE354" s="171"/>
      <c r="IF354" s="171"/>
      <c r="IG354" s="171"/>
      <c r="IH354" s="171"/>
      <c r="II354" s="171"/>
      <c r="IJ354" s="171"/>
      <c r="IK354" s="171"/>
      <c r="IL354" s="171"/>
      <c r="IM354" s="171"/>
      <c r="IN354" s="171"/>
      <c r="IO354" s="171"/>
      <c r="IP354" s="171"/>
      <c r="IQ354" s="171"/>
      <c r="IR354" s="171"/>
      <c r="IS354" s="171"/>
      <c r="IT354" s="171"/>
      <c r="IU354" s="171"/>
      <c r="IV354" s="171"/>
      <c r="IW354" s="171"/>
      <c r="IX354" s="171"/>
      <c r="IY354" s="171"/>
      <c r="IZ354" s="171"/>
      <c r="JA354" s="171"/>
      <c r="JB354" s="171"/>
      <c r="JC354" s="171"/>
      <c r="JD354" s="171"/>
      <c r="JE354" s="171"/>
      <c r="JF354" s="171"/>
      <c r="JG354" s="171"/>
      <c r="JH354" s="171"/>
      <c r="JI354" s="171"/>
      <c r="JJ354" s="171"/>
      <c r="JK354" s="171"/>
      <c r="JL354" s="171"/>
      <c r="JM354" s="171"/>
      <c r="JN354" s="171"/>
      <c r="JO354" s="171"/>
      <c r="JP354" s="171"/>
      <c r="JQ354" s="171"/>
      <c r="JR354" s="171"/>
      <c r="JS354" s="171"/>
      <c r="JT354" s="171"/>
      <c r="JU354" s="171"/>
      <c r="JV354" s="171"/>
      <c r="JW354" s="171"/>
      <c r="JX354" s="171"/>
      <c r="JY354" s="171"/>
      <c r="JZ354" s="171"/>
      <c r="KA354" s="171"/>
      <c r="KB354" s="171"/>
      <c r="KC354" s="171"/>
      <c r="KD354" s="171"/>
      <c r="KE354" s="171"/>
      <c r="KF354" s="171"/>
      <c r="KG354" s="171"/>
      <c r="KH354" s="171"/>
      <c r="KI354" s="171"/>
      <c r="KJ354" s="171"/>
      <c r="KK354" s="171"/>
      <c r="KL354" s="171"/>
      <c r="KM354" s="171"/>
      <c r="KN354" s="171"/>
      <c r="KO354" s="171"/>
      <c r="KP354" s="171"/>
      <c r="KQ354" s="171"/>
      <c r="KR354" s="171"/>
      <c r="KS354" s="171"/>
      <c r="KT354" s="171"/>
      <c r="KU354" s="171"/>
      <c r="KV354" s="171"/>
      <c r="KW354" s="171"/>
      <c r="KX354" s="171"/>
      <c r="KY354" s="171"/>
      <c r="KZ354" s="171"/>
      <c r="LA354" s="171"/>
      <c r="LB354" s="171"/>
      <c r="LC354" s="171"/>
      <c r="LD354" s="171"/>
      <c r="LE354" s="171"/>
      <c r="LF354" s="171"/>
      <c r="LG354" s="171"/>
      <c r="LH354" s="171"/>
      <c r="LI354" s="171"/>
      <c r="LJ354" s="171"/>
      <c r="LK354" s="171"/>
      <c r="LL354" s="171"/>
      <c r="LM354" s="171"/>
      <c r="LN354" s="171"/>
      <c r="LO354" s="171"/>
      <c r="LP354" s="171"/>
      <c r="LQ354" s="171"/>
      <c r="LR354" s="171"/>
      <c r="LS354" s="171"/>
      <c r="LT354" s="171"/>
      <c r="LU354" s="171"/>
      <c r="LV354" s="171"/>
      <c r="LW354" s="171"/>
      <c r="LX354" s="171"/>
      <c r="LY354" s="171"/>
      <c r="LZ354" s="171"/>
      <c r="MA354" s="171"/>
      <c r="MB354" s="171"/>
      <c r="MC354" s="171"/>
      <c r="MD354" s="171"/>
      <c r="ME354" s="171"/>
      <c r="MF354" s="171"/>
      <c r="MG354" s="171"/>
      <c r="MH354" s="171"/>
      <c r="MI354" s="171"/>
      <c r="MJ354" s="171"/>
      <c r="MK354" s="171"/>
      <c r="ML354" s="171"/>
      <c r="MM354" s="171"/>
      <c r="MN354" s="171"/>
      <c r="MO354" s="171"/>
      <c r="MP354" s="171"/>
      <c r="MQ354" s="171"/>
      <c r="MR354" s="171"/>
      <c r="MS354" s="171"/>
      <c r="MT354" s="171"/>
      <c r="MU354" s="171"/>
      <c r="MV354" s="171"/>
      <c r="MW354" s="171"/>
      <c r="MX354" s="171"/>
      <c r="MY354" s="171"/>
      <c r="MZ354" s="171"/>
      <c r="NA354" s="171"/>
      <c r="NB354" s="171"/>
      <c r="NC354" s="171"/>
      <c r="ND354" s="171"/>
      <c r="NE354" s="171"/>
      <c r="NF354" s="171"/>
      <c r="NG354" s="171"/>
      <c r="NH354" s="171"/>
      <c r="NI354" s="171"/>
      <c r="NJ354" s="171"/>
      <c r="NK354" s="171"/>
      <c r="NL354" s="171"/>
      <c r="NM354" s="171"/>
      <c r="NN354" s="171"/>
      <c r="NO354" s="171"/>
      <c r="NP354" s="171"/>
      <c r="NQ354" s="171"/>
      <c r="NR354" s="171"/>
      <c r="NS354" s="171"/>
      <c r="NT354" s="171"/>
      <c r="NU354" s="171"/>
      <c r="NV354" s="171"/>
      <c r="NW354" s="171"/>
      <c r="NX354" s="171"/>
      <c r="NY354" s="171"/>
      <c r="NZ354" s="171"/>
      <c r="OA354" s="171"/>
      <c r="OB354" s="171"/>
      <c r="OC354" s="171"/>
      <c r="OD354" s="171"/>
      <c r="OE354" s="171"/>
      <c r="OF354" s="171"/>
      <c r="OG354" s="171"/>
      <c r="OH354" s="171"/>
      <c r="OI354" s="171"/>
      <c r="OJ354" s="171"/>
      <c r="OK354" s="171"/>
      <c r="OL354" s="171"/>
      <c r="OM354" s="171"/>
      <c r="ON354" s="171"/>
      <c r="OO354" s="171"/>
      <c r="OP354" s="171"/>
      <c r="OQ354" s="171"/>
      <c r="OR354" s="171"/>
      <c r="OS354" s="171"/>
      <c r="OT354" s="171"/>
      <c r="OU354" s="171"/>
      <c r="OV354" s="171"/>
      <c r="OW354" s="171"/>
      <c r="OX354" s="171"/>
      <c r="OY354" s="171"/>
      <c r="OZ354" s="171"/>
      <c r="PA354" s="171"/>
      <c r="PB354" s="171"/>
      <c r="PC354" s="171"/>
      <c r="PD354" s="171"/>
      <c r="PE354" s="171"/>
      <c r="PF354" s="171"/>
      <c r="PG354" s="171"/>
      <c r="PH354" s="171"/>
      <c r="PI354" s="171"/>
      <c r="PJ354" s="171"/>
      <c r="PK354" s="171"/>
      <c r="PL354" s="171"/>
      <c r="PM354" s="171"/>
      <c r="PN354" s="171"/>
      <c r="PO354" s="171"/>
      <c r="PP354" s="171"/>
      <c r="PQ354" s="171"/>
      <c r="PR354" s="171"/>
      <c r="PS354" s="171"/>
      <c r="PT354" s="171"/>
      <c r="PU354" s="171"/>
      <c r="PV354" s="171"/>
      <c r="PW354" s="171"/>
      <c r="PX354" s="171"/>
      <c r="PY354" s="171"/>
      <c r="PZ354" s="171"/>
      <c r="QA354" s="171"/>
      <c r="QB354" s="171"/>
      <c r="QC354" s="171"/>
      <c r="QD354" s="171"/>
      <c r="QE354" s="171"/>
      <c r="QF354" s="171"/>
      <c r="QG354" s="171"/>
      <c r="QH354" s="171"/>
      <c r="QI354" s="171"/>
      <c r="QJ354" s="171"/>
      <c r="QK354" s="171"/>
      <c r="QL354" s="171"/>
      <c r="QM354" s="171"/>
      <c r="QN354" s="171"/>
      <c r="QO354" s="171"/>
      <c r="QP354" s="171"/>
      <c r="QQ354" s="171"/>
      <c r="QR354" s="171"/>
      <c r="QS354" s="171"/>
      <c r="QT354" s="171"/>
      <c r="QU354" s="171"/>
      <c r="QV354" s="171"/>
      <c r="QW354" s="171"/>
      <c r="QX354" s="171"/>
      <c r="QY354" s="171"/>
      <c r="QZ354" s="171"/>
      <c r="RA354" s="171"/>
      <c r="RB354" s="171"/>
      <c r="RC354" s="171"/>
      <c r="RD354" s="171"/>
      <c r="RE354" s="171"/>
      <c r="RF354" s="171"/>
      <c r="RG354" s="171"/>
      <c r="RH354" s="171"/>
      <c r="RI354" s="171"/>
      <c r="RJ354" s="171"/>
      <c r="RK354" s="171"/>
      <c r="RL354" s="171"/>
      <c r="RM354" s="171"/>
      <c r="RN354" s="171"/>
      <c r="RO354" s="171"/>
      <c r="RP354" s="171"/>
      <c r="RQ354" s="171"/>
      <c r="RR354" s="171"/>
      <c r="RS354" s="171"/>
      <c r="RT354" s="171"/>
      <c r="RU354" s="171"/>
      <c r="RV354" s="171"/>
      <c r="RW354" s="171"/>
      <c r="RX354" s="171"/>
      <c r="RY354" s="171"/>
      <c r="RZ354" s="171"/>
      <c r="SA354" s="171"/>
      <c r="SB354" s="171"/>
      <c r="SC354" s="171"/>
      <c r="SD354" s="171"/>
      <c r="SE354" s="171"/>
      <c r="SF354" s="171"/>
      <c r="SG354" s="171"/>
      <c r="SH354" s="171"/>
      <c r="SI354" s="171"/>
      <c r="SJ354" s="171"/>
      <c r="SK354" s="171"/>
      <c r="SL354" s="171"/>
      <c r="SM354" s="171"/>
      <c r="SN354" s="171"/>
      <c r="SO354" s="171"/>
      <c r="SP354" s="171"/>
      <c r="SQ354" s="171"/>
      <c r="SR354" s="171"/>
      <c r="SS354" s="171"/>
      <c r="ST354" s="171"/>
      <c r="SU354" s="171"/>
      <c r="SV354" s="171"/>
      <c r="SW354" s="171"/>
      <c r="SX354" s="171"/>
      <c r="SY354" s="171"/>
      <c r="SZ354" s="171"/>
      <c r="TA354" s="171"/>
      <c r="TB354" s="171"/>
      <c r="TC354" s="171"/>
      <c r="TD354" s="171"/>
      <c r="TE354" s="171"/>
      <c r="TF354" s="171"/>
      <c r="TG354" s="171"/>
      <c r="TH354" s="171"/>
      <c r="TI354" s="171"/>
      <c r="TJ354" s="171"/>
      <c r="TK354" s="171"/>
      <c r="TL354" s="171"/>
      <c r="TM354" s="171"/>
      <c r="TN354" s="171"/>
      <c r="TO354" s="171"/>
      <c r="TP354" s="171"/>
      <c r="TQ354" s="171"/>
      <c r="TR354" s="171"/>
      <c r="TS354" s="171"/>
      <c r="TT354" s="171"/>
      <c r="TU354" s="171"/>
      <c r="TV354" s="171"/>
      <c r="TW354" s="171"/>
      <c r="TX354" s="171"/>
      <c r="TY354" s="171"/>
      <c r="TZ354" s="171"/>
      <c r="UA354" s="171"/>
      <c r="UB354" s="171"/>
      <c r="UC354" s="171"/>
      <c r="UD354" s="171"/>
      <c r="UE354" s="171"/>
      <c r="UF354" s="171"/>
      <c r="UG354" s="171"/>
      <c r="UH354" s="171"/>
      <c r="UI354" s="171"/>
      <c r="UJ354" s="171"/>
      <c r="UK354" s="171"/>
      <c r="UL354" s="171"/>
      <c r="UM354" s="171"/>
      <c r="UN354" s="171"/>
      <c r="UO354" s="171"/>
      <c r="UP354" s="171"/>
      <c r="UQ354" s="171"/>
      <c r="UR354" s="171"/>
      <c r="US354" s="171"/>
      <c r="UT354" s="171"/>
      <c r="UU354" s="171"/>
      <c r="UV354" s="171"/>
      <c r="UW354" s="171"/>
      <c r="UX354" s="171"/>
      <c r="UY354" s="171"/>
      <c r="UZ354" s="171"/>
      <c r="VA354" s="171"/>
      <c r="VB354" s="171"/>
      <c r="VC354" s="171"/>
      <c r="VD354" s="171"/>
      <c r="VE354" s="171"/>
      <c r="VF354" s="171"/>
      <c r="VG354" s="171"/>
      <c r="VH354" s="171"/>
      <c r="VI354" s="171"/>
      <c r="VJ354" s="171"/>
      <c r="VK354" s="171"/>
      <c r="VL354" s="171"/>
      <c r="VM354" s="171"/>
      <c r="VN354" s="171"/>
      <c r="VO354" s="171"/>
      <c r="VP354" s="171"/>
      <c r="VQ354" s="171"/>
      <c r="VR354" s="171"/>
      <c r="VS354" s="171"/>
      <c r="VT354" s="171"/>
      <c r="VU354" s="171"/>
      <c r="VV354" s="171"/>
      <c r="VW354" s="171"/>
      <c r="VX354" s="171"/>
      <c r="VY354" s="171"/>
      <c r="VZ354" s="171"/>
      <c r="WA354" s="171"/>
      <c r="WB354" s="171"/>
      <c r="WC354" s="171"/>
      <c r="WD354" s="171"/>
      <c r="WE354" s="171"/>
      <c r="WF354" s="171"/>
      <c r="WG354" s="171"/>
      <c r="WH354" s="171"/>
      <c r="WI354" s="171"/>
      <c r="WJ354" s="171"/>
      <c r="WK354" s="171"/>
      <c r="WL354" s="171"/>
      <c r="WM354" s="171"/>
      <c r="WN354" s="171"/>
      <c r="WO354" s="171"/>
      <c r="WP354" s="171"/>
      <c r="WQ354" s="171"/>
      <c r="WR354" s="171"/>
      <c r="WS354" s="171"/>
      <c r="WT354" s="171"/>
      <c r="WU354" s="171"/>
      <c r="WV354" s="171"/>
      <c r="WW354" s="171"/>
      <c r="WX354" s="171"/>
      <c r="WY354" s="171"/>
      <c r="WZ354" s="171"/>
      <c r="XA354" s="171"/>
      <c r="XB354" s="171"/>
      <c r="XC354" s="171"/>
      <c r="XD354" s="171"/>
      <c r="XE354" s="171"/>
      <c r="XF354" s="171"/>
      <c r="XG354" s="171"/>
      <c r="XH354" s="171"/>
      <c r="XI354" s="171"/>
      <c r="XJ354" s="171"/>
      <c r="XK354" s="171"/>
      <c r="XL354" s="171"/>
      <c r="XM354" s="171"/>
      <c r="XN354" s="171"/>
      <c r="XO354" s="171"/>
      <c r="XP354" s="171"/>
      <c r="XQ354" s="171"/>
      <c r="XR354" s="171"/>
      <c r="XS354" s="171"/>
      <c r="XT354" s="171"/>
      <c r="XU354" s="171"/>
      <c r="XV354" s="171"/>
      <c r="XW354" s="171"/>
      <c r="XX354" s="171"/>
      <c r="XY354" s="171"/>
      <c r="XZ354" s="171"/>
      <c r="YA354" s="171"/>
      <c r="YB354" s="171"/>
      <c r="YC354" s="171"/>
      <c r="YD354" s="171"/>
      <c r="YE354" s="171"/>
      <c r="YF354" s="171"/>
      <c r="YG354" s="171"/>
      <c r="YH354" s="171"/>
      <c r="YI354" s="171"/>
      <c r="YJ354" s="171"/>
      <c r="YK354" s="171"/>
      <c r="YL354" s="171"/>
      <c r="YM354" s="171"/>
      <c r="YN354" s="171"/>
      <c r="YO354" s="171"/>
      <c r="YP354" s="171"/>
      <c r="YQ354" s="171"/>
      <c r="YR354" s="171"/>
      <c r="YS354" s="171"/>
      <c r="YT354" s="171"/>
      <c r="YU354" s="171"/>
      <c r="YV354" s="171"/>
      <c r="YW354" s="171"/>
      <c r="YX354" s="171"/>
      <c r="YY354" s="171"/>
      <c r="YZ354" s="171"/>
      <c r="ZA354" s="171"/>
      <c r="ZB354" s="171"/>
      <c r="ZC354" s="171"/>
      <c r="ZD354" s="171"/>
      <c r="ZE354" s="171"/>
      <c r="ZF354" s="171"/>
      <c r="ZG354" s="171"/>
      <c r="ZH354" s="171"/>
      <c r="ZI354" s="171"/>
      <c r="ZJ354" s="171"/>
      <c r="ZK354" s="171"/>
      <c r="ZL354" s="171"/>
      <c r="ZM354" s="171"/>
      <c r="ZN354" s="171"/>
      <c r="ZO354" s="171"/>
      <c r="ZP354" s="171"/>
      <c r="ZQ354" s="171"/>
      <c r="ZR354" s="171"/>
      <c r="ZS354" s="171"/>
      <c r="ZT354" s="171"/>
      <c r="ZU354" s="171"/>
      <c r="ZV354" s="171"/>
      <c r="ZW354" s="171"/>
      <c r="ZX354" s="171"/>
      <c r="ZY354" s="171"/>
      <c r="ZZ354" s="171"/>
      <c r="AAA354" s="171"/>
      <c r="AAB354" s="171"/>
      <c r="AAC354" s="171"/>
      <c r="AAD354" s="171"/>
      <c r="AAE354" s="171"/>
      <c r="AAF354" s="171"/>
      <c r="AAG354" s="171"/>
      <c r="AAH354" s="171"/>
      <c r="AAI354" s="171"/>
      <c r="AAJ354" s="171"/>
      <c r="AAK354" s="171"/>
      <c r="AAL354" s="171"/>
      <c r="AAM354" s="171"/>
      <c r="AAN354" s="171"/>
      <c r="AAO354" s="171"/>
      <c r="AAP354" s="171"/>
      <c r="AAQ354" s="171"/>
      <c r="AAR354" s="171"/>
      <c r="AAS354" s="171"/>
      <c r="AAT354" s="171"/>
      <c r="AAU354" s="171"/>
      <c r="AAV354" s="171"/>
      <c r="AAW354" s="171"/>
      <c r="AAX354" s="171"/>
      <c r="AAY354" s="171"/>
      <c r="AAZ354" s="171"/>
      <c r="ABA354" s="171"/>
      <c r="ABB354" s="171"/>
      <c r="ABC354" s="171"/>
      <c r="ABD354" s="171"/>
      <c r="ABE354" s="171"/>
      <c r="ABF354" s="171"/>
      <c r="ABG354" s="171"/>
      <c r="ABH354" s="171"/>
      <c r="ABI354" s="171"/>
      <c r="ABJ354" s="171"/>
      <c r="ABK354" s="171"/>
      <c r="ABL354" s="171"/>
      <c r="ABM354" s="171"/>
      <c r="ABN354" s="171"/>
      <c r="ABO354" s="171"/>
      <c r="ABP354" s="171"/>
      <c r="ABQ354" s="171"/>
      <c r="ABR354" s="171"/>
      <c r="ABS354" s="171"/>
      <c r="ABT354" s="171"/>
      <c r="ABU354" s="171"/>
      <c r="ABV354" s="171"/>
      <c r="ABW354" s="171"/>
      <c r="ABX354" s="171"/>
      <c r="ABY354" s="171"/>
      <c r="ABZ354" s="171"/>
      <c r="ACA354" s="171"/>
      <c r="ACB354" s="171"/>
      <c r="ACC354" s="171"/>
      <c r="ACD354" s="171"/>
      <c r="ACE354" s="171"/>
      <c r="ACF354" s="171"/>
      <c r="ACG354" s="171"/>
      <c r="ACH354" s="171"/>
      <c r="ACI354" s="171"/>
      <c r="ACJ354" s="171"/>
      <c r="ACK354" s="171"/>
      <c r="ACL354" s="171"/>
      <c r="ACM354" s="171"/>
      <c r="ACN354" s="171"/>
      <c r="ACO354" s="171"/>
      <c r="ACP354" s="171"/>
      <c r="ACQ354" s="171"/>
      <c r="ACR354" s="171"/>
      <c r="ACS354" s="171"/>
      <c r="ACT354" s="171"/>
      <c r="ACU354" s="171"/>
      <c r="ACV354" s="171"/>
      <c r="ACW354" s="171"/>
      <c r="ACX354" s="171"/>
      <c r="ACY354" s="171"/>
      <c r="ACZ354" s="171"/>
      <c r="ADA354" s="171"/>
      <c r="ADB354" s="150"/>
      <c r="ADC354" s="150"/>
      <c r="ADD354" s="150"/>
      <c r="ADE354" s="150"/>
      <c r="ADF354" s="150"/>
    </row>
    <row r="355" spans="1:786" customFormat="1" ht="48" x14ac:dyDescent="0.3">
      <c r="A355" s="60">
        <v>3</v>
      </c>
      <c r="B355" s="123" t="s">
        <v>961</v>
      </c>
      <c r="C355" s="124" t="s">
        <v>180</v>
      </c>
      <c r="D355" s="125" t="s">
        <v>325</v>
      </c>
      <c r="E355" s="125" t="s">
        <v>158</v>
      </c>
      <c r="F355" s="125">
        <v>6</v>
      </c>
      <c r="G355" s="73"/>
      <c r="H355" s="125">
        <v>1</v>
      </c>
      <c r="I355" s="125" t="s">
        <v>45</v>
      </c>
      <c r="J355" s="125" t="s">
        <v>260</v>
      </c>
      <c r="K355" s="126">
        <v>167</v>
      </c>
      <c r="L355" s="127">
        <v>1951</v>
      </c>
      <c r="M355" s="84">
        <v>18872</v>
      </c>
      <c r="N355" s="128"/>
      <c r="O355" s="129"/>
      <c r="P355" s="129"/>
      <c r="Q355" s="78" t="s">
        <v>482</v>
      </c>
      <c r="R355" s="103" t="s">
        <v>962</v>
      </c>
      <c r="S355" s="56" t="s">
        <v>323</v>
      </c>
      <c r="T355" s="57" t="str">
        <f t="shared" si="77"/>
        <v>P</v>
      </c>
      <c r="U355" s="56"/>
      <c r="V355" s="56"/>
      <c r="W355" s="56"/>
      <c r="X355" s="56"/>
      <c r="Y355" s="56"/>
      <c r="Z355" s="56"/>
      <c r="AA355" s="56"/>
      <c r="AB355" s="10"/>
      <c r="AC355" s="58">
        <f t="shared" ref="AC355:AC372" si="78">N355/1896653</f>
        <v>0</v>
      </c>
      <c r="AD355" s="58">
        <f t="shared" ref="AD355:AD372" si="79">O355/39</f>
        <v>0</v>
      </c>
      <c r="AE355" s="58">
        <f t="shared" ref="AE355:AE372" si="80">P355/14</f>
        <v>0</v>
      </c>
      <c r="AF355" s="58">
        <f t="shared" ref="AF355:AF372" si="81">SUM(AC355:AE355)</f>
        <v>0</v>
      </c>
      <c r="AG355" s="59"/>
      <c r="AH355" s="59">
        <f t="shared" ref="AH355:AH360" si="82">IF(A355=1,AF355,0)</f>
        <v>0</v>
      </c>
      <c r="AI355" s="59">
        <f t="shared" ref="AI355:AI360" si="83">IF(A355=2,AF355,0)</f>
        <v>0</v>
      </c>
      <c r="AJ355" s="59">
        <f t="shared" ref="AJ355:AJ360" si="84">IF(A355=3,AF355,0)</f>
        <v>0</v>
      </c>
      <c r="AK355" s="169"/>
      <c r="AL355" s="169"/>
      <c r="AM355" s="169"/>
      <c r="AN355" s="169"/>
      <c r="AO355" s="169"/>
      <c r="AP355" s="169"/>
      <c r="AQ355" s="169"/>
      <c r="AR355" s="169"/>
      <c r="AS355" s="169"/>
      <c r="AT355" s="169"/>
      <c r="AU355" s="169"/>
      <c r="AV355" s="169"/>
      <c r="AW355" s="169"/>
      <c r="AX355" s="169"/>
      <c r="AY355" s="169"/>
      <c r="AZ355" s="169"/>
      <c r="BA355" s="169"/>
      <c r="BB355" s="169"/>
      <c r="BC355" s="169"/>
      <c r="BD355" s="169"/>
      <c r="BE355" s="169"/>
      <c r="BF355" s="169"/>
      <c r="BG355" s="169"/>
      <c r="BH355" s="169"/>
      <c r="BI355" s="169"/>
      <c r="BJ355" s="169"/>
      <c r="BK355" s="169"/>
      <c r="BL355" s="169"/>
      <c r="BM355" s="169"/>
      <c r="BN355" s="169"/>
      <c r="BO355" s="169"/>
      <c r="BP355" s="169"/>
      <c r="BQ355" s="169"/>
      <c r="BR355" s="169"/>
      <c r="BS355" s="169"/>
      <c r="BT355" s="169"/>
      <c r="BU355" s="169"/>
      <c r="BV355" s="169"/>
      <c r="BW355" s="169"/>
      <c r="BX355" s="169"/>
      <c r="BY355" s="169"/>
      <c r="BZ355" s="169"/>
      <c r="CA355" s="169"/>
      <c r="CB355" s="169"/>
      <c r="CC355" s="169"/>
      <c r="CD355" s="169"/>
      <c r="CE355" s="169"/>
      <c r="CF355" s="169"/>
      <c r="CG355" s="169"/>
      <c r="CH355" s="169"/>
      <c r="CI355" s="169"/>
      <c r="CJ355" s="169"/>
      <c r="CK355" s="169"/>
      <c r="CL355" s="169"/>
      <c r="CM355" s="169"/>
      <c r="CN355" s="169"/>
      <c r="CO355" s="169"/>
      <c r="CP355" s="169"/>
      <c r="CQ355" s="169"/>
      <c r="CR355" s="169"/>
      <c r="CS355" s="169"/>
      <c r="CT355" s="169"/>
      <c r="CU355" s="169"/>
      <c r="CV355" s="169"/>
      <c r="CW355" s="169"/>
      <c r="CX355" s="169"/>
      <c r="CY355" s="169"/>
      <c r="CZ355" s="169"/>
      <c r="DA355" s="169"/>
      <c r="DB355" s="169"/>
      <c r="DC355" s="169"/>
      <c r="DD355" s="169"/>
      <c r="DE355" s="169"/>
      <c r="DF355" s="169"/>
      <c r="DG355" s="169"/>
      <c r="DH355" s="169"/>
      <c r="DI355" s="169"/>
      <c r="DJ355" s="169"/>
      <c r="DK355" s="169"/>
      <c r="DL355" s="169"/>
      <c r="DM355" s="169"/>
      <c r="DN355" s="169"/>
      <c r="DO355" s="169"/>
      <c r="DP355" s="169"/>
      <c r="DQ355" s="169"/>
      <c r="DR355" s="169"/>
      <c r="DS355" s="169"/>
      <c r="DT355" s="169"/>
      <c r="DU355" s="169"/>
      <c r="DV355" s="169"/>
      <c r="DW355" s="169"/>
      <c r="DX355" s="169"/>
      <c r="DY355" s="169"/>
      <c r="DZ355" s="169"/>
      <c r="EA355" s="169"/>
      <c r="EB355" s="169"/>
      <c r="EC355" s="169"/>
      <c r="ED355" s="171"/>
      <c r="EE355" s="171"/>
      <c r="EF355" s="171"/>
      <c r="EG355" s="171"/>
      <c r="EH355" s="171"/>
      <c r="EI355" s="171"/>
      <c r="EJ355" s="171"/>
      <c r="EK355" s="171"/>
      <c r="EL355" s="171"/>
      <c r="EM355" s="171"/>
      <c r="EN355" s="171"/>
      <c r="EO355" s="171"/>
      <c r="EP355" s="171"/>
      <c r="EQ355" s="171"/>
      <c r="ER355" s="171"/>
      <c r="ES355" s="171"/>
      <c r="ET355" s="171"/>
      <c r="EU355" s="171"/>
      <c r="EV355" s="171"/>
      <c r="EW355" s="171"/>
      <c r="EX355" s="171"/>
      <c r="EY355" s="171"/>
      <c r="EZ355" s="171"/>
      <c r="FA355" s="171"/>
      <c r="FB355" s="171"/>
      <c r="FC355" s="171"/>
      <c r="FD355" s="171"/>
      <c r="FE355" s="171"/>
      <c r="FF355" s="171"/>
      <c r="FG355" s="171"/>
      <c r="FH355" s="171"/>
      <c r="FI355" s="171"/>
      <c r="FJ355" s="171"/>
      <c r="FK355" s="171"/>
      <c r="FL355" s="171"/>
      <c r="FM355" s="171"/>
      <c r="FN355" s="171"/>
      <c r="FO355" s="171"/>
      <c r="FP355" s="171"/>
      <c r="FQ355" s="171"/>
      <c r="FR355" s="171"/>
      <c r="FS355" s="171"/>
      <c r="FT355" s="171"/>
      <c r="FU355" s="171"/>
      <c r="FV355" s="171"/>
      <c r="FW355" s="171"/>
      <c r="FX355" s="171"/>
      <c r="FY355" s="171"/>
      <c r="FZ355" s="171"/>
      <c r="GA355" s="171"/>
      <c r="GB355" s="171"/>
      <c r="GC355" s="171"/>
      <c r="GD355" s="171"/>
      <c r="GE355" s="171"/>
      <c r="GF355" s="171"/>
      <c r="GG355" s="171"/>
      <c r="GH355" s="171"/>
      <c r="GI355" s="171"/>
      <c r="GJ355" s="171"/>
      <c r="GK355" s="171"/>
      <c r="GL355" s="171"/>
      <c r="GM355" s="171"/>
      <c r="GN355" s="171"/>
      <c r="GO355" s="171"/>
      <c r="GP355" s="171"/>
      <c r="GQ355" s="171"/>
      <c r="GR355" s="171"/>
      <c r="GS355" s="171"/>
      <c r="GT355" s="171"/>
      <c r="GU355" s="171"/>
      <c r="GV355" s="171"/>
      <c r="GW355" s="171"/>
      <c r="GX355" s="171"/>
      <c r="GY355" s="171"/>
      <c r="GZ355" s="171"/>
      <c r="HA355" s="171"/>
      <c r="HB355" s="171"/>
      <c r="HC355" s="171"/>
      <c r="HD355" s="171"/>
      <c r="HE355" s="171"/>
      <c r="HF355" s="171"/>
      <c r="HG355" s="171"/>
      <c r="HH355" s="171"/>
      <c r="HI355" s="171"/>
      <c r="HJ355" s="171"/>
      <c r="HK355" s="171"/>
      <c r="HL355" s="171"/>
      <c r="HM355" s="171"/>
      <c r="HN355" s="171"/>
      <c r="HO355" s="171"/>
      <c r="HP355" s="171"/>
      <c r="HQ355" s="171"/>
      <c r="HR355" s="171"/>
      <c r="HS355" s="171"/>
      <c r="HT355" s="171"/>
      <c r="HU355" s="171"/>
      <c r="HV355" s="171"/>
      <c r="HW355" s="171"/>
      <c r="HX355" s="171"/>
      <c r="HY355" s="171"/>
      <c r="HZ355" s="171"/>
      <c r="IA355" s="171"/>
      <c r="IB355" s="171"/>
      <c r="IC355" s="171"/>
      <c r="ID355" s="171"/>
      <c r="IE355" s="171"/>
      <c r="IF355" s="171"/>
      <c r="IG355" s="171"/>
      <c r="IH355" s="171"/>
      <c r="II355" s="171"/>
      <c r="IJ355" s="171"/>
      <c r="IK355" s="171"/>
      <c r="IL355" s="171"/>
      <c r="IM355" s="171"/>
      <c r="IN355" s="171"/>
      <c r="IO355" s="171"/>
      <c r="IP355" s="171"/>
      <c r="IQ355" s="171"/>
      <c r="IR355" s="171"/>
      <c r="IS355" s="171"/>
      <c r="IT355" s="171"/>
      <c r="IU355" s="171"/>
      <c r="IV355" s="171"/>
      <c r="IW355" s="171"/>
      <c r="IX355" s="171"/>
      <c r="IY355" s="171"/>
      <c r="IZ355" s="171"/>
      <c r="JA355" s="171"/>
      <c r="JB355" s="171"/>
      <c r="JC355" s="171"/>
      <c r="JD355" s="171"/>
      <c r="JE355" s="171"/>
      <c r="JF355" s="171"/>
      <c r="JG355" s="171"/>
      <c r="JH355" s="171"/>
      <c r="JI355" s="171"/>
      <c r="JJ355" s="171"/>
      <c r="JK355" s="171"/>
      <c r="JL355" s="171"/>
      <c r="JM355" s="171"/>
      <c r="JN355" s="171"/>
      <c r="JO355" s="171"/>
      <c r="JP355" s="171"/>
      <c r="JQ355" s="171"/>
      <c r="JR355" s="171"/>
      <c r="JS355" s="171"/>
      <c r="JT355" s="171"/>
      <c r="JU355" s="171"/>
      <c r="JV355" s="171"/>
      <c r="JW355" s="171"/>
      <c r="JX355" s="171"/>
      <c r="JY355" s="171"/>
      <c r="JZ355" s="171"/>
      <c r="KA355" s="171"/>
      <c r="KB355" s="171"/>
      <c r="KC355" s="171"/>
      <c r="KD355" s="171"/>
      <c r="KE355" s="171"/>
      <c r="KF355" s="171"/>
      <c r="KG355" s="171"/>
      <c r="KH355" s="171"/>
      <c r="KI355" s="171"/>
      <c r="KJ355" s="171"/>
      <c r="KK355" s="171"/>
      <c r="KL355" s="171"/>
      <c r="KM355" s="171"/>
      <c r="KN355" s="171"/>
      <c r="KO355" s="171"/>
      <c r="KP355" s="171"/>
      <c r="KQ355" s="171"/>
      <c r="KR355" s="171"/>
      <c r="KS355" s="171"/>
      <c r="KT355" s="171"/>
      <c r="KU355" s="171"/>
      <c r="KV355" s="171"/>
      <c r="KW355" s="171"/>
      <c r="KX355" s="171"/>
      <c r="KY355" s="171"/>
      <c r="KZ355" s="171"/>
      <c r="LA355" s="171"/>
      <c r="LB355" s="171"/>
      <c r="LC355" s="171"/>
      <c r="LD355" s="171"/>
      <c r="LE355" s="171"/>
      <c r="LF355" s="171"/>
      <c r="LG355" s="171"/>
      <c r="LH355" s="171"/>
      <c r="LI355" s="171"/>
      <c r="LJ355" s="171"/>
      <c r="LK355" s="171"/>
      <c r="LL355" s="171"/>
      <c r="LM355" s="171"/>
      <c r="LN355" s="171"/>
      <c r="LO355" s="171"/>
      <c r="LP355" s="171"/>
      <c r="LQ355" s="171"/>
      <c r="LR355" s="171"/>
      <c r="LS355" s="171"/>
      <c r="LT355" s="171"/>
      <c r="LU355" s="171"/>
      <c r="LV355" s="171"/>
      <c r="LW355" s="171"/>
      <c r="LX355" s="171"/>
      <c r="LY355" s="171"/>
      <c r="LZ355" s="171"/>
      <c r="MA355" s="171"/>
      <c r="MB355" s="171"/>
      <c r="MC355" s="171"/>
      <c r="MD355" s="171"/>
      <c r="ME355" s="171"/>
      <c r="MF355" s="171"/>
      <c r="MG355" s="171"/>
      <c r="MH355" s="171"/>
      <c r="MI355" s="171"/>
      <c r="MJ355" s="171"/>
      <c r="MK355" s="171"/>
      <c r="ML355" s="171"/>
      <c r="MM355" s="171"/>
      <c r="MN355" s="171"/>
      <c r="MO355" s="171"/>
      <c r="MP355" s="171"/>
      <c r="MQ355" s="171"/>
      <c r="MR355" s="171"/>
      <c r="MS355" s="171"/>
      <c r="MT355" s="171"/>
      <c r="MU355" s="171"/>
      <c r="MV355" s="171"/>
      <c r="MW355" s="171"/>
      <c r="MX355" s="171"/>
      <c r="MY355" s="171"/>
      <c r="MZ355" s="171"/>
      <c r="NA355" s="171"/>
      <c r="NB355" s="171"/>
      <c r="NC355" s="171"/>
      <c r="ND355" s="171"/>
      <c r="NE355" s="171"/>
      <c r="NF355" s="171"/>
      <c r="NG355" s="171"/>
      <c r="NH355" s="171"/>
      <c r="NI355" s="171"/>
      <c r="NJ355" s="171"/>
      <c r="NK355" s="171"/>
      <c r="NL355" s="171"/>
      <c r="NM355" s="171"/>
      <c r="NN355" s="171"/>
      <c r="NO355" s="171"/>
      <c r="NP355" s="171"/>
      <c r="NQ355" s="171"/>
      <c r="NR355" s="171"/>
      <c r="NS355" s="171"/>
      <c r="NT355" s="171"/>
      <c r="NU355" s="171"/>
      <c r="NV355" s="171"/>
      <c r="NW355" s="171"/>
      <c r="NX355" s="171"/>
      <c r="NY355" s="171"/>
      <c r="NZ355" s="171"/>
      <c r="OA355" s="171"/>
      <c r="OB355" s="171"/>
      <c r="OC355" s="171"/>
      <c r="OD355" s="171"/>
      <c r="OE355" s="171"/>
      <c r="OF355" s="171"/>
      <c r="OG355" s="171"/>
      <c r="OH355" s="171"/>
      <c r="OI355" s="171"/>
      <c r="OJ355" s="171"/>
      <c r="OK355" s="171"/>
      <c r="OL355" s="171"/>
      <c r="OM355" s="171"/>
      <c r="ON355" s="171"/>
      <c r="OO355" s="171"/>
      <c r="OP355" s="171"/>
      <c r="OQ355" s="171"/>
      <c r="OR355" s="171"/>
      <c r="OS355" s="171"/>
      <c r="OT355" s="171"/>
      <c r="OU355" s="171"/>
      <c r="OV355" s="171"/>
      <c r="OW355" s="171"/>
      <c r="OX355" s="171"/>
      <c r="OY355" s="171"/>
      <c r="OZ355" s="171"/>
      <c r="PA355" s="171"/>
      <c r="PB355" s="171"/>
      <c r="PC355" s="171"/>
      <c r="PD355" s="171"/>
      <c r="PE355" s="171"/>
      <c r="PF355" s="171"/>
      <c r="PG355" s="171"/>
      <c r="PH355" s="171"/>
      <c r="PI355" s="171"/>
      <c r="PJ355" s="171"/>
      <c r="PK355" s="171"/>
      <c r="PL355" s="171"/>
      <c r="PM355" s="171"/>
      <c r="PN355" s="171"/>
      <c r="PO355" s="171"/>
      <c r="PP355" s="171"/>
      <c r="PQ355" s="171"/>
      <c r="PR355" s="171"/>
      <c r="PS355" s="171"/>
      <c r="PT355" s="171"/>
      <c r="PU355" s="171"/>
      <c r="PV355" s="171"/>
      <c r="PW355" s="171"/>
      <c r="PX355" s="171"/>
      <c r="PY355" s="171"/>
      <c r="PZ355" s="171"/>
      <c r="QA355" s="171"/>
      <c r="QB355" s="171"/>
      <c r="QC355" s="171"/>
      <c r="QD355" s="171"/>
      <c r="QE355" s="171"/>
      <c r="QF355" s="171"/>
      <c r="QG355" s="171"/>
      <c r="QH355" s="171"/>
      <c r="QI355" s="171"/>
      <c r="QJ355" s="171"/>
      <c r="QK355" s="171"/>
      <c r="QL355" s="171"/>
      <c r="QM355" s="171"/>
      <c r="QN355" s="171"/>
      <c r="QO355" s="171"/>
      <c r="QP355" s="171"/>
      <c r="QQ355" s="171"/>
      <c r="QR355" s="171"/>
      <c r="QS355" s="171"/>
      <c r="QT355" s="171"/>
      <c r="QU355" s="171"/>
      <c r="QV355" s="171"/>
      <c r="QW355" s="171"/>
      <c r="QX355" s="171"/>
      <c r="QY355" s="171"/>
      <c r="QZ355" s="171"/>
      <c r="RA355" s="171"/>
      <c r="RB355" s="171"/>
      <c r="RC355" s="171"/>
      <c r="RD355" s="171"/>
      <c r="RE355" s="171"/>
      <c r="RF355" s="171"/>
      <c r="RG355" s="171"/>
      <c r="RH355" s="171"/>
      <c r="RI355" s="171"/>
      <c r="RJ355" s="171"/>
      <c r="RK355" s="171"/>
      <c r="RL355" s="171"/>
      <c r="RM355" s="171"/>
      <c r="RN355" s="171"/>
      <c r="RO355" s="171"/>
      <c r="RP355" s="171"/>
      <c r="RQ355" s="171"/>
      <c r="RR355" s="171"/>
      <c r="RS355" s="171"/>
      <c r="RT355" s="171"/>
      <c r="RU355" s="171"/>
      <c r="RV355" s="171"/>
      <c r="RW355" s="171"/>
      <c r="RX355" s="171"/>
      <c r="RY355" s="171"/>
      <c r="RZ355" s="171"/>
      <c r="SA355" s="171"/>
      <c r="SB355" s="171"/>
      <c r="SC355" s="171"/>
      <c r="SD355" s="171"/>
      <c r="SE355" s="171"/>
      <c r="SF355" s="171"/>
      <c r="SG355" s="171"/>
      <c r="SH355" s="171"/>
      <c r="SI355" s="171"/>
      <c r="SJ355" s="171"/>
      <c r="SK355" s="171"/>
      <c r="SL355" s="171"/>
      <c r="SM355" s="171"/>
      <c r="SN355" s="171"/>
      <c r="SO355" s="171"/>
      <c r="SP355" s="171"/>
      <c r="SQ355" s="171"/>
      <c r="SR355" s="171"/>
      <c r="SS355" s="171"/>
      <c r="ST355" s="171"/>
      <c r="SU355" s="171"/>
      <c r="SV355" s="171"/>
      <c r="SW355" s="171"/>
      <c r="SX355" s="171"/>
      <c r="SY355" s="171"/>
      <c r="SZ355" s="171"/>
      <c r="TA355" s="171"/>
      <c r="TB355" s="171"/>
      <c r="TC355" s="171"/>
      <c r="TD355" s="171"/>
      <c r="TE355" s="171"/>
      <c r="TF355" s="171"/>
      <c r="TG355" s="171"/>
      <c r="TH355" s="171"/>
      <c r="TI355" s="171"/>
      <c r="TJ355" s="171"/>
      <c r="TK355" s="171"/>
      <c r="TL355" s="171"/>
      <c r="TM355" s="171"/>
      <c r="TN355" s="171"/>
      <c r="TO355" s="171"/>
      <c r="TP355" s="171"/>
      <c r="TQ355" s="171"/>
      <c r="TR355" s="171"/>
      <c r="TS355" s="171"/>
      <c r="TT355" s="171"/>
      <c r="TU355" s="171"/>
      <c r="TV355" s="171"/>
      <c r="TW355" s="171"/>
      <c r="TX355" s="171"/>
      <c r="TY355" s="171"/>
      <c r="TZ355" s="171"/>
      <c r="UA355" s="171"/>
      <c r="UB355" s="171"/>
      <c r="UC355" s="171"/>
      <c r="UD355" s="171"/>
      <c r="UE355" s="171"/>
      <c r="UF355" s="171"/>
      <c r="UG355" s="171"/>
      <c r="UH355" s="171"/>
      <c r="UI355" s="171"/>
      <c r="UJ355" s="171"/>
      <c r="UK355" s="171"/>
      <c r="UL355" s="171"/>
      <c r="UM355" s="171"/>
      <c r="UN355" s="171"/>
      <c r="UO355" s="171"/>
      <c r="UP355" s="171"/>
      <c r="UQ355" s="171"/>
      <c r="UR355" s="171"/>
      <c r="US355" s="171"/>
      <c r="UT355" s="171"/>
      <c r="UU355" s="171"/>
      <c r="UV355" s="171"/>
      <c r="UW355" s="171"/>
      <c r="UX355" s="171"/>
      <c r="UY355" s="171"/>
      <c r="UZ355" s="171"/>
      <c r="VA355" s="171"/>
      <c r="VB355" s="171"/>
      <c r="VC355" s="171"/>
      <c r="VD355" s="171"/>
      <c r="VE355" s="171"/>
      <c r="VF355" s="171"/>
      <c r="VG355" s="171"/>
      <c r="VH355" s="171"/>
      <c r="VI355" s="171"/>
      <c r="VJ355" s="171"/>
      <c r="VK355" s="171"/>
      <c r="VL355" s="171"/>
      <c r="VM355" s="171"/>
      <c r="VN355" s="171"/>
      <c r="VO355" s="171"/>
      <c r="VP355" s="171"/>
      <c r="VQ355" s="171"/>
      <c r="VR355" s="171"/>
      <c r="VS355" s="171"/>
      <c r="VT355" s="171"/>
      <c r="VU355" s="171"/>
      <c r="VV355" s="171"/>
      <c r="VW355" s="171"/>
      <c r="VX355" s="171"/>
      <c r="VY355" s="171"/>
      <c r="VZ355" s="171"/>
      <c r="WA355" s="171"/>
      <c r="WB355" s="171"/>
      <c r="WC355" s="171"/>
      <c r="WD355" s="171"/>
      <c r="WE355" s="171"/>
      <c r="WF355" s="171"/>
      <c r="WG355" s="171"/>
      <c r="WH355" s="171"/>
      <c r="WI355" s="171"/>
      <c r="WJ355" s="171"/>
      <c r="WK355" s="171"/>
      <c r="WL355" s="171"/>
      <c r="WM355" s="171"/>
      <c r="WN355" s="171"/>
      <c r="WO355" s="171"/>
      <c r="WP355" s="171"/>
      <c r="WQ355" s="171"/>
      <c r="WR355" s="171"/>
      <c r="WS355" s="171"/>
      <c r="WT355" s="171"/>
      <c r="WU355" s="171"/>
      <c r="WV355" s="171"/>
      <c r="WW355" s="171"/>
      <c r="WX355" s="171"/>
      <c r="WY355" s="171"/>
      <c r="WZ355" s="171"/>
      <c r="XA355" s="171"/>
      <c r="XB355" s="171"/>
      <c r="XC355" s="171"/>
      <c r="XD355" s="171"/>
      <c r="XE355" s="171"/>
      <c r="XF355" s="171"/>
      <c r="XG355" s="171"/>
      <c r="XH355" s="171"/>
      <c r="XI355" s="171"/>
      <c r="XJ355" s="171"/>
      <c r="XK355" s="171"/>
      <c r="XL355" s="171"/>
      <c r="XM355" s="171"/>
      <c r="XN355" s="171"/>
      <c r="XO355" s="171"/>
      <c r="XP355" s="171"/>
      <c r="XQ355" s="171"/>
      <c r="XR355" s="171"/>
      <c r="XS355" s="171"/>
      <c r="XT355" s="171"/>
      <c r="XU355" s="171"/>
      <c r="XV355" s="171"/>
      <c r="XW355" s="171"/>
      <c r="XX355" s="171"/>
      <c r="XY355" s="171"/>
      <c r="XZ355" s="171"/>
      <c r="YA355" s="171"/>
      <c r="YB355" s="171"/>
      <c r="YC355" s="171"/>
      <c r="YD355" s="171"/>
      <c r="YE355" s="171"/>
      <c r="YF355" s="171"/>
      <c r="YG355" s="171"/>
      <c r="YH355" s="171"/>
      <c r="YI355" s="171"/>
      <c r="YJ355" s="171"/>
      <c r="YK355" s="171"/>
      <c r="YL355" s="171"/>
      <c r="YM355" s="171"/>
      <c r="YN355" s="171"/>
      <c r="YO355" s="171"/>
      <c r="YP355" s="171"/>
      <c r="YQ355" s="171"/>
      <c r="YR355" s="171"/>
      <c r="YS355" s="171"/>
      <c r="YT355" s="171"/>
      <c r="YU355" s="171"/>
      <c r="YV355" s="171"/>
      <c r="YW355" s="171"/>
      <c r="YX355" s="171"/>
      <c r="YY355" s="171"/>
      <c r="YZ355" s="171"/>
      <c r="ZA355" s="171"/>
      <c r="ZB355" s="171"/>
      <c r="ZC355" s="171"/>
      <c r="ZD355" s="171"/>
      <c r="ZE355" s="171"/>
      <c r="ZF355" s="171"/>
      <c r="ZG355" s="171"/>
      <c r="ZH355" s="171"/>
      <c r="ZI355" s="171"/>
      <c r="ZJ355" s="171"/>
      <c r="ZK355" s="171"/>
      <c r="ZL355" s="171"/>
      <c r="ZM355" s="171"/>
      <c r="ZN355" s="171"/>
      <c r="ZO355" s="171"/>
      <c r="ZP355" s="171"/>
      <c r="ZQ355" s="171"/>
      <c r="ZR355" s="171"/>
      <c r="ZS355" s="171"/>
      <c r="ZT355" s="171"/>
      <c r="ZU355" s="171"/>
      <c r="ZV355" s="171"/>
      <c r="ZW355" s="171"/>
      <c r="ZX355" s="171"/>
      <c r="ZY355" s="171"/>
      <c r="ZZ355" s="171"/>
      <c r="AAA355" s="171"/>
      <c r="AAB355" s="171"/>
      <c r="AAC355" s="171"/>
      <c r="AAD355" s="171"/>
      <c r="AAE355" s="171"/>
      <c r="AAF355" s="171"/>
      <c r="AAG355" s="171"/>
      <c r="AAH355" s="171"/>
      <c r="AAI355" s="171"/>
      <c r="AAJ355" s="171"/>
      <c r="AAK355" s="171"/>
      <c r="AAL355" s="171"/>
      <c r="AAM355" s="171"/>
      <c r="AAN355" s="171"/>
      <c r="AAO355" s="171"/>
      <c r="AAP355" s="171"/>
      <c r="AAQ355" s="171"/>
      <c r="AAR355" s="171"/>
      <c r="AAS355" s="171"/>
      <c r="AAT355" s="171"/>
      <c r="AAU355" s="171"/>
      <c r="AAV355" s="171"/>
      <c r="AAW355" s="171"/>
      <c r="AAX355" s="171"/>
      <c r="AAY355" s="171"/>
      <c r="AAZ355" s="171"/>
      <c r="ABA355" s="171"/>
      <c r="ABB355" s="171"/>
      <c r="ABC355" s="171"/>
      <c r="ABD355" s="171"/>
      <c r="ABE355" s="171"/>
      <c r="ABF355" s="171"/>
      <c r="ABG355" s="171"/>
      <c r="ABH355" s="171"/>
      <c r="ABI355" s="171"/>
      <c r="ABJ355" s="171"/>
      <c r="ABK355" s="171"/>
      <c r="ABL355" s="171"/>
      <c r="ABM355" s="171"/>
      <c r="ABN355" s="171"/>
      <c r="ABO355" s="171"/>
      <c r="ABP355" s="171"/>
      <c r="ABQ355" s="171"/>
      <c r="ABR355" s="171"/>
      <c r="ABS355" s="171"/>
      <c r="ABT355" s="171"/>
      <c r="ABU355" s="171"/>
      <c r="ABV355" s="171"/>
      <c r="ABW355" s="171"/>
      <c r="ABX355" s="171"/>
      <c r="ABY355" s="171"/>
      <c r="ABZ355" s="171"/>
      <c r="ACA355" s="171"/>
      <c r="ACB355" s="171"/>
      <c r="ACC355" s="171"/>
      <c r="ACD355" s="171"/>
      <c r="ACE355" s="171"/>
      <c r="ACF355" s="171"/>
      <c r="ACG355" s="171"/>
      <c r="ACH355" s="171"/>
      <c r="ACI355" s="171"/>
      <c r="ACJ355" s="171"/>
      <c r="ACK355" s="171"/>
      <c r="ACL355" s="171"/>
      <c r="ACM355" s="171"/>
      <c r="ACN355" s="171"/>
      <c r="ACO355" s="171"/>
      <c r="ACP355" s="171"/>
      <c r="ACQ355" s="171"/>
      <c r="ACR355" s="171"/>
      <c r="ACS355" s="171"/>
      <c r="ACT355" s="171"/>
      <c r="ACU355" s="171"/>
      <c r="ACV355" s="171"/>
      <c r="ACW355" s="171"/>
      <c r="ACX355" s="171"/>
      <c r="ACY355" s="171"/>
      <c r="ACZ355" s="171"/>
      <c r="ADA355" s="171"/>
      <c r="ADB355" s="150"/>
      <c r="ADC355" s="150"/>
      <c r="ADD355" s="150"/>
      <c r="ADE355" s="150"/>
      <c r="ADF355" s="150"/>
    </row>
    <row r="356" spans="1:786" s="106" customFormat="1" ht="48" x14ac:dyDescent="0.3">
      <c r="A356" s="60">
        <v>3</v>
      </c>
      <c r="B356" s="123" t="s">
        <v>963</v>
      </c>
      <c r="C356" s="124" t="s">
        <v>180</v>
      </c>
      <c r="D356" s="125" t="s">
        <v>325</v>
      </c>
      <c r="E356" s="125" t="s">
        <v>158</v>
      </c>
      <c r="F356" s="125">
        <v>30</v>
      </c>
      <c r="G356" s="73"/>
      <c r="H356" s="125">
        <v>1</v>
      </c>
      <c r="I356" s="125" t="s">
        <v>45</v>
      </c>
      <c r="J356" s="125" t="s">
        <v>260</v>
      </c>
      <c r="K356" s="126">
        <v>166</v>
      </c>
      <c r="L356" s="127">
        <v>1951</v>
      </c>
      <c r="M356" s="84">
        <v>18810</v>
      </c>
      <c r="N356" s="128"/>
      <c r="O356" s="129"/>
      <c r="P356" s="129"/>
      <c r="Q356" s="78" t="s">
        <v>482</v>
      </c>
      <c r="R356" s="103" t="s">
        <v>964</v>
      </c>
      <c r="S356" s="56" t="s">
        <v>323</v>
      </c>
      <c r="T356" s="57" t="str">
        <f t="shared" si="77"/>
        <v>P</v>
      </c>
      <c r="U356" s="56"/>
      <c r="V356" s="56"/>
      <c r="W356" s="56"/>
      <c r="X356" s="56"/>
      <c r="Y356" s="56"/>
      <c r="Z356" s="56"/>
      <c r="AA356" s="56"/>
      <c r="AB356" s="10"/>
      <c r="AC356" s="58">
        <f t="shared" si="78"/>
        <v>0</v>
      </c>
      <c r="AD356" s="58">
        <f t="shared" si="79"/>
        <v>0</v>
      </c>
      <c r="AE356" s="58">
        <f t="shared" si="80"/>
        <v>0</v>
      </c>
      <c r="AF356" s="58">
        <f t="shared" si="81"/>
        <v>0</v>
      </c>
      <c r="AG356" s="59"/>
      <c r="AH356" s="59">
        <f t="shared" si="82"/>
        <v>0</v>
      </c>
      <c r="AI356" s="59">
        <f t="shared" si="83"/>
        <v>0</v>
      </c>
      <c r="AJ356" s="59">
        <f t="shared" si="84"/>
        <v>0</v>
      </c>
      <c r="AK356" s="169"/>
      <c r="AL356" s="169"/>
      <c r="AM356" s="169"/>
      <c r="AN356" s="169"/>
      <c r="AO356" s="169"/>
      <c r="AP356" s="169"/>
      <c r="AQ356" s="169"/>
      <c r="AR356" s="169"/>
      <c r="AS356" s="169"/>
      <c r="AT356" s="169"/>
      <c r="AU356" s="169"/>
      <c r="AV356" s="169"/>
      <c r="AW356" s="169"/>
      <c r="AX356" s="169"/>
      <c r="AY356" s="169"/>
      <c r="AZ356" s="169"/>
      <c r="BA356" s="169"/>
      <c r="BB356" s="169"/>
      <c r="BC356" s="169"/>
      <c r="BD356" s="169"/>
      <c r="BE356" s="169"/>
      <c r="BF356" s="169"/>
      <c r="BG356" s="169"/>
      <c r="BH356" s="169"/>
      <c r="BI356" s="169"/>
      <c r="BJ356" s="169"/>
      <c r="BK356" s="169"/>
      <c r="BL356" s="169"/>
      <c r="BM356" s="169"/>
      <c r="BN356" s="169"/>
      <c r="BO356" s="169"/>
      <c r="BP356" s="169"/>
      <c r="BQ356" s="169"/>
      <c r="BR356" s="169"/>
      <c r="BS356" s="169"/>
      <c r="BT356" s="169"/>
      <c r="BU356" s="169"/>
      <c r="BV356" s="169"/>
      <c r="BW356" s="169"/>
      <c r="BX356" s="169"/>
      <c r="BY356" s="169"/>
      <c r="BZ356" s="169"/>
      <c r="CA356" s="169"/>
      <c r="CB356" s="169"/>
      <c r="CC356" s="169"/>
      <c r="CD356" s="169"/>
      <c r="CE356" s="169"/>
      <c r="CF356" s="169"/>
      <c r="CG356" s="169"/>
      <c r="CH356" s="169"/>
      <c r="CI356" s="169"/>
      <c r="CJ356" s="169"/>
      <c r="CK356" s="169"/>
      <c r="CL356" s="169"/>
      <c r="CM356" s="169"/>
      <c r="CN356" s="169"/>
      <c r="CO356" s="169"/>
      <c r="CP356" s="169"/>
      <c r="CQ356" s="169"/>
      <c r="CR356" s="169"/>
      <c r="CS356" s="169"/>
      <c r="CT356" s="169"/>
      <c r="CU356" s="169"/>
      <c r="CV356" s="169"/>
      <c r="CW356" s="169"/>
      <c r="CX356" s="169"/>
      <c r="CY356" s="169"/>
      <c r="CZ356" s="169"/>
      <c r="DA356" s="169"/>
      <c r="DB356" s="169"/>
      <c r="DC356" s="169"/>
      <c r="DD356" s="169"/>
      <c r="DE356" s="169"/>
      <c r="DF356" s="169"/>
      <c r="DG356" s="169"/>
      <c r="DH356" s="169"/>
      <c r="DI356" s="169"/>
      <c r="DJ356" s="169"/>
      <c r="DK356" s="169"/>
      <c r="DL356" s="169"/>
      <c r="DM356" s="169"/>
      <c r="DN356" s="169"/>
      <c r="DO356" s="169"/>
      <c r="DP356" s="169"/>
      <c r="DQ356" s="169"/>
      <c r="DR356" s="169"/>
      <c r="DS356" s="169"/>
      <c r="DT356" s="169"/>
      <c r="DU356" s="169"/>
      <c r="DV356" s="169"/>
      <c r="DW356" s="169"/>
      <c r="DX356" s="169"/>
      <c r="DY356" s="169"/>
      <c r="DZ356" s="169"/>
      <c r="EA356" s="169"/>
      <c r="EB356" s="169"/>
      <c r="EC356" s="169"/>
      <c r="ED356" s="172"/>
      <c r="EE356" s="172"/>
      <c r="EF356" s="172"/>
      <c r="EG356" s="172"/>
      <c r="EH356" s="172"/>
      <c r="EI356" s="172"/>
      <c r="EJ356" s="172"/>
      <c r="EK356" s="172"/>
      <c r="EL356" s="172"/>
      <c r="EM356" s="172"/>
      <c r="EN356" s="172"/>
      <c r="EO356" s="172"/>
      <c r="EP356" s="172"/>
      <c r="EQ356" s="172"/>
      <c r="ER356" s="172"/>
      <c r="ES356" s="172"/>
      <c r="ET356" s="172"/>
      <c r="EU356" s="172"/>
      <c r="EV356" s="172"/>
      <c r="EW356" s="172"/>
      <c r="EX356" s="172"/>
      <c r="EY356" s="172"/>
      <c r="EZ356" s="172"/>
      <c r="FA356" s="172"/>
      <c r="FB356" s="172"/>
      <c r="FC356" s="172"/>
      <c r="FD356" s="172"/>
      <c r="FE356" s="172"/>
      <c r="FF356" s="172"/>
      <c r="FG356" s="172"/>
      <c r="FH356" s="172"/>
      <c r="FI356" s="172"/>
      <c r="FJ356" s="172"/>
      <c r="FK356" s="172"/>
      <c r="FL356" s="172"/>
      <c r="FM356" s="172"/>
      <c r="FN356" s="172"/>
      <c r="FO356" s="172"/>
      <c r="FP356" s="172"/>
      <c r="FQ356" s="172"/>
      <c r="FR356" s="172"/>
      <c r="FS356" s="172"/>
      <c r="FT356" s="172"/>
      <c r="FU356" s="172"/>
      <c r="FV356" s="172"/>
      <c r="FW356" s="172"/>
      <c r="FX356" s="172"/>
      <c r="FY356" s="172"/>
      <c r="FZ356" s="172"/>
      <c r="GA356" s="172"/>
      <c r="GB356" s="172"/>
      <c r="GC356" s="172"/>
      <c r="GD356" s="172"/>
      <c r="GE356" s="172"/>
      <c r="GF356" s="172"/>
      <c r="GG356" s="172"/>
      <c r="GH356" s="172"/>
      <c r="GI356" s="172"/>
      <c r="GJ356" s="172"/>
      <c r="GK356" s="172"/>
      <c r="GL356" s="172"/>
      <c r="GM356" s="172"/>
      <c r="GN356" s="172"/>
      <c r="GO356" s="172"/>
      <c r="GP356" s="172"/>
      <c r="GQ356" s="172"/>
      <c r="GR356" s="172"/>
      <c r="GS356" s="172"/>
      <c r="GT356" s="172"/>
      <c r="GU356" s="172"/>
      <c r="GV356" s="172"/>
      <c r="GW356" s="172"/>
      <c r="GX356" s="172"/>
      <c r="GY356" s="172"/>
      <c r="GZ356" s="172"/>
      <c r="HA356" s="172"/>
      <c r="HB356" s="172"/>
      <c r="HC356" s="172"/>
      <c r="HD356" s="172"/>
      <c r="HE356" s="172"/>
      <c r="HF356" s="172"/>
      <c r="HG356" s="172"/>
      <c r="HH356" s="172"/>
      <c r="HI356" s="172"/>
      <c r="HJ356" s="172"/>
      <c r="HK356" s="172"/>
      <c r="HL356" s="172"/>
      <c r="HM356" s="172"/>
      <c r="HN356" s="172"/>
      <c r="HO356" s="172"/>
      <c r="HP356" s="172"/>
      <c r="HQ356" s="172"/>
      <c r="HR356" s="172"/>
      <c r="HS356" s="172"/>
      <c r="HT356" s="172"/>
      <c r="HU356" s="172"/>
      <c r="HV356" s="172"/>
      <c r="HW356" s="172"/>
      <c r="HX356" s="172"/>
      <c r="HY356" s="172"/>
      <c r="HZ356" s="172"/>
      <c r="IA356" s="172"/>
      <c r="IB356" s="172"/>
      <c r="IC356" s="172"/>
      <c r="ID356" s="172"/>
      <c r="IE356" s="172"/>
      <c r="IF356" s="172"/>
      <c r="IG356" s="172"/>
      <c r="IH356" s="172"/>
      <c r="II356" s="172"/>
      <c r="IJ356" s="172"/>
      <c r="IK356" s="172"/>
      <c r="IL356" s="172"/>
      <c r="IM356" s="172"/>
      <c r="IN356" s="172"/>
      <c r="IO356" s="172"/>
      <c r="IP356" s="172"/>
      <c r="IQ356" s="172"/>
      <c r="IR356" s="172"/>
      <c r="IS356" s="172"/>
      <c r="IT356" s="172"/>
      <c r="IU356" s="172"/>
      <c r="IV356" s="172"/>
      <c r="IW356" s="172"/>
      <c r="IX356" s="172"/>
      <c r="IY356" s="172"/>
      <c r="IZ356" s="172"/>
      <c r="JA356" s="172"/>
      <c r="JB356" s="172"/>
      <c r="JC356" s="172"/>
      <c r="JD356" s="172"/>
      <c r="JE356" s="172"/>
      <c r="JF356" s="172"/>
      <c r="JG356" s="172"/>
      <c r="JH356" s="172"/>
      <c r="JI356" s="172"/>
      <c r="JJ356" s="172"/>
      <c r="JK356" s="172"/>
      <c r="JL356" s="172"/>
      <c r="JM356" s="172"/>
      <c r="JN356" s="172"/>
      <c r="JO356" s="172"/>
      <c r="JP356" s="172"/>
      <c r="JQ356" s="172"/>
      <c r="JR356" s="172"/>
      <c r="JS356" s="172"/>
      <c r="JT356" s="172"/>
      <c r="JU356" s="172"/>
      <c r="JV356" s="172"/>
      <c r="JW356" s="172"/>
      <c r="JX356" s="172"/>
      <c r="JY356" s="172"/>
      <c r="JZ356" s="172"/>
      <c r="KA356" s="172"/>
      <c r="KB356" s="172"/>
      <c r="KC356" s="172"/>
      <c r="KD356" s="172"/>
      <c r="KE356" s="172"/>
      <c r="KF356" s="172"/>
      <c r="KG356" s="172"/>
      <c r="KH356" s="172"/>
      <c r="KI356" s="172"/>
      <c r="KJ356" s="172"/>
      <c r="KK356" s="172"/>
      <c r="KL356" s="172"/>
      <c r="KM356" s="172"/>
      <c r="KN356" s="172"/>
      <c r="KO356" s="172"/>
      <c r="KP356" s="172"/>
      <c r="KQ356" s="172"/>
      <c r="KR356" s="172"/>
      <c r="KS356" s="172"/>
      <c r="KT356" s="172"/>
      <c r="KU356" s="172"/>
      <c r="KV356" s="172"/>
      <c r="KW356" s="172"/>
      <c r="KX356" s="172"/>
      <c r="KY356" s="172"/>
      <c r="KZ356" s="172"/>
      <c r="LA356" s="172"/>
      <c r="LB356" s="172"/>
      <c r="LC356" s="172"/>
      <c r="LD356" s="172"/>
      <c r="LE356" s="172"/>
      <c r="LF356" s="172"/>
      <c r="LG356" s="172"/>
      <c r="LH356" s="172"/>
      <c r="LI356" s="172"/>
      <c r="LJ356" s="172"/>
      <c r="LK356" s="172"/>
      <c r="LL356" s="172"/>
      <c r="LM356" s="172"/>
      <c r="LN356" s="172"/>
      <c r="LO356" s="172"/>
      <c r="LP356" s="172"/>
      <c r="LQ356" s="172"/>
      <c r="LR356" s="172"/>
      <c r="LS356" s="172"/>
      <c r="LT356" s="172"/>
      <c r="LU356" s="172"/>
      <c r="LV356" s="172"/>
      <c r="LW356" s="172"/>
      <c r="LX356" s="172"/>
      <c r="LY356" s="172"/>
      <c r="LZ356" s="172"/>
      <c r="MA356" s="172"/>
      <c r="MB356" s="172"/>
      <c r="MC356" s="172"/>
      <c r="MD356" s="172"/>
      <c r="ME356" s="172"/>
      <c r="MF356" s="172"/>
      <c r="MG356" s="172"/>
      <c r="MH356" s="172"/>
      <c r="MI356" s="172"/>
      <c r="MJ356" s="172"/>
      <c r="MK356" s="172"/>
      <c r="ML356" s="172"/>
      <c r="MM356" s="172"/>
      <c r="MN356" s="172"/>
      <c r="MO356" s="172"/>
      <c r="MP356" s="172"/>
      <c r="MQ356" s="172"/>
      <c r="MR356" s="172"/>
      <c r="MS356" s="172"/>
      <c r="MT356" s="172"/>
      <c r="MU356" s="172"/>
      <c r="MV356" s="172"/>
      <c r="MW356" s="172"/>
      <c r="MX356" s="172"/>
      <c r="MY356" s="172"/>
      <c r="MZ356" s="172"/>
      <c r="NA356" s="172"/>
      <c r="NB356" s="172"/>
      <c r="NC356" s="172"/>
      <c r="ND356" s="172"/>
      <c r="NE356" s="172"/>
      <c r="NF356" s="172"/>
      <c r="NG356" s="172"/>
      <c r="NH356" s="172"/>
      <c r="NI356" s="172"/>
      <c r="NJ356" s="172"/>
      <c r="NK356" s="172"/>
      <c r="NL356" s="172"/>
      <c r="NM356" s="172"/>
      <c r="NN356" s="172"/>
      <c r="NO356" s="172"/>
      <c r="NP356" s="172"/>
      <c r="NQ356" s="172"/>
      <c r="NR356" s="172"/>
      <c r="NS356" s="172"/>
      <c r="NT356" s="172"/>
      <c r="NU356" s="172"/>
      <c r="NV356" s="172"/>
      <c r="NW356" s="172"/>
      <c r="NX356" s="172"/>
      <c r="NY356" s="172"/>
      <c r="NZ356" s="172"/>
      <c r="OA356" s="172"/>
      <c r="OB356" s="172"/>
      <c r="OC356" s="172"/>
      <c r="OD356" s="172"/>
      <c r="OE356" s="172"/>
      <c r="OF356" s="172"/>
      <c r="OG356" s="172"/>
      <c r="OH356" s="172"/>
      <c r="OI356" s="172"/>
      <c r="OJ356" s="172"/>
      <c r="OK356" s="172"/>
      <c r="OL356" s="172"/>
      <c r="OM356" s="172"/>
      <c r="ON356" s="172"/>
      <c r="OO356" s="172"/>
      <c r="OP356" s="172"/>
      <c r="OQ356" s="172"/>
      <c r="OR356" s="172"/>
      <c r="OS356" s="172"/>
      <c r="OT356" s="172"/>
      <c r="OU356" s="172"/>
      <c r="OV356" s="172"/>
      <c r="OW356" s="172"/>
      <c r="OX356" s="172"/>
      <c r="OY356" s="172"/>
      <c r="OZ356" s="172"/>
      <c r="PA356" s="172"/>
      <c r="PB356" s="172"/>
      <c r="PC356" s="172"/>
      <c r="PD356" s="172"/>
      <c r="PE356" s="172"/>
      <c r="PF356" s="172"/>
      <c r="PG356" s="172"/>
      <c r="PH356" s="172"/>
      <c r="PI356" s="172"/>
      <c r="PJ356" s="172"/>
      <c r="PK356" s="172"/>
      <c r="PL356" s="172"/>
      <c r="PM356" s="172"/>
      <c r="PN356" s="172"/>
      <c r="PO356" s="172"/>
      <c r="PP356" s="172"/>
      <c r="PQ356" s="172"/>
      <c r="PR356" s="172"/>
      <c r="PS356" s="172"/>
      <c r="PT356" s="172"/>
      <c r="PU356" s="172"/>
      <c r="PV356" s="172"/>
      <c r="PW356" s="172"/>
      <c r="PX356" s="172"/>
      <c r="PY356" s="172"/>
      <c r="PZ356" s="172"/>
      <c r="QA356" s="172"/>
      <c r="QB356" s="172"/>
      <c r="QC356" s="172"/>
      <c r="QD356" s="172"/>
      <c r="QE356" s="172"/>
      <c r="QF356" s="172"/>
      <c r="QG356" s="172"/>
      <c r="QH356" s="172"/>
      <c r="QI356" s="172"/>
      <c r="QJ356" s="172"/>
      <c r="QK356" s="172"/>
      <c r="QL356" s="172"/>
      <c r="QM356" s="172"/>
      <c r="QN356" s="172"/>
      <c r="QO356" s="172"/>
      <c r="QP356" s="172"/>
      <c r="QQ356" s="172"/>
      <c r="QR356" s="172"/>
      <c r="QS356" s="172"/>
      <c r="QT356" s="172"/>
      <c r="QU356" s="172"/>
      <c r="QV356" s="172"/>
      <c r="QW356" s="172"/>
      <c r="QX356" s="172"/>
      <c r="QY356" s="172"/>
      <c r="QZ356" s="172"/>
      <c r="RA356" s="172"/>
      <c r="RB356" s="172"/>
      <c r="RC356" s="172"/>
      <c r="RD356" s="172"/>
      <c r="RE356" s="172"/>
      <c r="RF356" s="172"/>
      <c r="RG356" s="172"/>
      <c r="RH356" s="172"/>
      <c r="RI356" s="172"/>
      <c r="RJ356" s="172"/>
      <c r="RK356" s="172"/>
      <c r="RL356" s="172"/>
      <c r="RM356" s="172"/>
      <c r="RN356" s="172"/>
      <c r="RO356" s="172"/>
      <c r="RP356" s="172"/>
      <c r="RQ356" s="172"/>
      <c r="RR356" s="172"/>
      <c r="RS356" s="172"/>
      <c r="RT356" s="172"/>
      <c r="RU356" s="172"/>
      <c r="RV356" s="172"/>
      <c r="RW356" s="172"/>
      <c r="RX356" s="172"/>
      <c r="RY356" s="172"/>
      <c r="RZ356" s="172"/>
      <c r="SA356" s="172"/>
      <c r="SB356" s="172"/>
      <c r="SC356" s="172"/>
      <c r="SD356" s="172"/>
      <c r="SE356" s="172"/>
      <c r="SF356" s="172"/>
      <c r="SG356" s="172"/>
      <c r="SH356" s="172"/>
      <c r="SI356" s="172"/>
      <c r="SJ356" s="172"/>
      <c r="SK356" s="172"/>
      <c r="SL356" s="172"/>
      <c r="SM356" s="172"/>
      <c r="SN356" s="172"/>
      <c r="SO356" s="172"/>
      <c r="SP356" s="172"/>
      <c r="SQ356" s="172"/>
      <c r="SR356" s="172"/>
      <c r="SS356" s="172"/>
      <c r="ST356" s="172"/>
      <c r="SU356" s="172"/>
      <c r="SV356" s="172"/>
      <c r="SW356" s="172"/>
      <c r="SX356" s="172"/>
      <c r="SY356" s="172"/>
      <c r="SZ356" s="172"/>
      <c r="TA356" s="172"/>
      <c r="TB356" s="172"/>
      <c r="TC356" s="172"/>
      <c r="TD356" s="172"/>
      <c r="TE356" s="172"/>
      <c r="TF356" s="172"/>
      <c r="TG356" s="172"/>
      <c r="TH356" s="172"/>
      <c r="TI356" s="172"/>
      <c r="TJ356" s="172"/>
      <c r="TK356" s="172"/>
      <c r="TL356" s="172"/>
      <c r="TM356" s="172"/>
      <c r="TN356" s="172"/>
      <c r="TO356" s="172"/>
      <c r="TP356" s="172"/>
      <c r="TQ356" s="172"/>
      <c r="TR356" s="172"/>
      <c r="TS356" s="172"/>
      <c r="TT356" s="172"/>
      <c r="TU356" s="172"/>
      <c r="TV356" s="172"/>
      <c r="TW356" s="172"/>
      <c r="TX356" s="172"/>
      <c r="TY356" s="172"/>
      <c r="TZ356" s="172"/>
      <c r="UA356" s="172"/>
      <c r="UB356" s="172"/>
      <c r="UC356" s="172"/>
      <c r="UD356" s="172"/>
      <c r="UE356" s="172"/>
      <c r="UF356" s="172"/>
      <c r="UG356" s="172"/>
      <c r="UH356" s="172"/>
      <c r="UI356" s="172"/>
      <c r="UJ356" s="172"/>
      <c r="UK356" s="172"/>
      <c r="UL356" s="172"/>
      <c r="UM356" s="172"/>
      <c r="UN356" s="172"/>
      <c r="UO356" s="172"/>
      <c r="UP356" s="172"/>
      <c r="UQ356" s="172"/>
      <c r="UR356" s="172"/>
      <c r="US356" s="172"/>
      <c r="UT356" s="172"/>
      <c r="UU356" s="172"/>
      <c r="UV356" s="172"/>
      <c r="UW356" s="172"/>
      <c r="UX356" s="172"/>
      <c r="UY356" s="172"/>
      <c r="UZ356" s="172"/>
      <c r="VA356" s="172"/>
      <c r="VB356" s="172"/>
      <c r="VC356" s="172"/>
      <c r="VD356" s="172"/>
      <c r="VE356" s="172"/>
      <c r="VF356" s="172"/>
      <c r="VG356" s="172"/>
      <c r="VH356" s="172"/>
      <c r="VI356" s="172"/>
      <c r="VJ356" s="172"/>
      <c r="VK356" s="172"/>
      <c r="VL356" s="172"/>
      <c r="VM356" s="172"/>
      <c r="VN356" s="172"/>
      <c r="VO356" s="172"/>
      <c r="VP356" s="172"/>
      <c r="VQ356" s="172"/>
      <c r="VR356" s="172"/>
      <c r="VS356" s="172"/>
      <c r="VT356" s="172"/>
      <c r="VU356" s="172"/>
      <c r="VV356" s="172"/>
      <c r="VW356" s="172"/>
      <c r="VX356" s="172"/>
      <c r="VY356" s="172"/>
      <c r="VZ356" s="172"/>
      <c r="WA356" s="172"/>
      <c r="WB356" s="172"/>
      <c r="WC356" s="172"/>
      <c r="WD356" s="172"/>
      <c r="WE356" s="172"/>
      <c r="WF356" s="172"/>
      <c r="WG356" s="172"/>
      <c r="WH356" s="172"/>
      <c r="WI356" s="172"/>
      <c r="WJ356" s="172"/>
      <c r="WK356" s="172"/>
      <c r="WL356" s="172"/>
      <c r="WM356" s="172"/>
      <c r="WN356" s="172"/>
      <c r="WO356" s="172"/>
      <c r="WP356" s="172"/>
      <c r="WQ356" s="172"/>
      <c r="WR356" s="172"/>
      <c r="WS356" s="172"/>
      <c r="WT356" s="172"/>
      <c r="WU356" s="172"/>
      <c r="WV356" s="172"/>
      <c r="WW356" s="172"/>
      <c r="WX356" s="172"/>
      <c r="WY356" s="172"/>
      <c r="WZ356" s="172"/>
      <c r="XA356" s="172"/>
      <c r="XB356" s="172"/>
      <c r="XC356" s="172"/>
      <c r="XD356" s="172"/>
      <c r="XE356" s="172"/>
      <c r="XF356" s="172"/>
      <c r="XG356" s="172"/>
      <c r="XH356" s="172"/>
      <c r="XI356" s="172"/>
      <c r="XJ356" s="172"/>
      <c r="XK356" s="172"/>
      <c r="XL356" s="172"/>
      <c r="XM356" s="172"/>
      <c r="XN356" s="172"/>
      <c r="XO356" s="172"/>
      <c r="XP356" s="172"/>
      <c r="XQ356" s="172"/>
      <c r="XR356" s="172"/>
      <c r="XS356" s="172"/>
      <c r="XT356" s="172"/>
      <c r="XU356" s="172"/>
      <c r="XV356" s="172"/>
      <c r="XW356" s="172"/>
      <c r="XX356" s="172"/>
      <c r="XY356" s="172"/>
      <c r="XZ356" s="172"/>
      <c r="YA356" s="172"/>
      <c r="YB356" s="172"/>
      <c r="YC356" s="172"/>
      <c r="YD356" s="172"/>
      <c r="YE356" s="172"/>
      <c r="YF356" s="172"/>
      <c r="YG356" s="172"/>
      <c r="YH356" s="172"/>
      <c r="YI356" s="172"/>
      <c r="YJ356" s="172"/>
      <c r="YK356" s="172"/>
      <c r="YL356" s="172"/>
      <c r="YM356" s="172"/>
      <c r="YN356" s="172"/>
      <c r="YO356" s="172"/>
      <c r="YP356" s="172"/>
      <c r="YQ356" s="172"/>
      <c r="YR356" s="172"/>
      <c r="YS356" s="172"/>
      <c r="YT356" s="172"/>
      <c r="YU356" s="172"/>
      <c r="YV356" s="172"/>
      <c r="YW356" s="172"/>
      <c r="YX356" s="172"/>
      <c r="YY356" s="172"/>
      <c r="YZ356" s="172"/>
      <c r="ZA356" s="172"/>
      <c r="ZB356" s="172"/>
      <c r="ZC356" s="172"/>
      <c r="ZD356" s="172"/>
      <c r="ZE356" s="172"/>
      <c r="ZF356" s="172"/>
      <c r="ZG356" s="172"/>
      <c r="ZH356" s="172"/>
      <c r="ZI356" s="172"/>
      <c r="ZJ356" s="172"/>
      <c r="ZK356" s="172"/>
      <c r="ZL356" s="172"/>
      <c r="ZM356" s="172"/>
      <c r="ZN356" s="172"/>
      <c r="ZO356" s="172"/>
      <c r="ZP356" s="172"/>
      <c r="ZQ356" s="172"/>
      <c r="ZR356" s="172"/>
      <c r="ZS356" s="172"/>
      <c r="ZT356" s="172"/>
      <c r="ZU356" s="172"/>
      <c r="ZV356" s="172"/>
      <c r="ZW356" s="172"/>
      <c r="ZX356" s="172"/>
      <c r="ZY356" s="172"/>
      <c r="ZZ356" s="172"/>
      <c r="AAA356" s="172"/>
      <c r="AAB356" s="172"/>
      <c r="AAC356" s="172"/>
      <c r="AAD356" s="172"/>
      <c r="AAE356" s="172"/>
      <c r="AAF356" s="172"/>
      <c r="AAG356" s="172"/>
      <c r="AAH356" s="172"/>
      <c r="AAI356" s="172"/>
      <c r="AAJ356" s="172"/>
      <c r="AAK356" s="172"/>
      <c r="AAL356" s="172"/>
      <c r="AAM356" s="172"/>
      <c r="AAN356" s="172"/>
      <c r="AAO356" s="172"/>
      <c r="AAP356" s="172"/>
      <c r="AAQ356" s="172"/>
      <c r="AAR356" s="172"/>
      <c r="AAS356" s="172"/>
      <c r="AAT356" s="172"/>
      <c r="AAU356" s="172"/>
      <c r="AAV356" s="172"/>
      <c r="AAW356" s="172"/>
      <c r="AAX356" s="172"/>
      <c r="AAY356" s="172"/>
      <c r="AAZ356" s="172"/>
      <c r="ABA356" s="172"/>
      <c r="ABB356" s="172"/>
      <c r="ABC356" s="172"/>
      <c r="ABD356" s="172"/>
      <c r="ABE356" s="172"/>
      <c r="ABF356" s="172"/>
      <c r="ABG356" s="172"/>
      <c r="ABH356" s="172"/>
      <c r="ABI356" s="172"/>
      <c r="ABJ356" s="172"/>
      <c r="ABK356" s="172"/>
      <c r="ABL356" s="172"/>
      <c r="ABM356" s="172"/>
      <c r="ABN356" s="172"/>
      <c r="ABO356" s="172"/>
      <c r="ABP356" s="172"/>
      <c r="ABQ356" s="172"/>
      <c r="ABR356" s="172"/>
      <c r="ABS356" s="172"/>
      <c r="ABT356" s="172"/>
      <c r="ABU356" s="172"/>
      <c r="ABV356" s="172"/>
      <c r="ABW356" s="172"/>
      <c r="ABX356" s="172"/>
      <c r="ABY356" s="172"/>
      <c r="ABZ356" s="172"/>
      <c r="ACA356" s="172"/>
      <c r="ACB356" s="172"/>
      <c r="ACC356" s="172"/>
      <c r="ACD356" s="172"/>
      <c r="ACE356" s="172"/>
      <c r="ACF356" s="172"/>
      <c r="ACG356" s="172"/>
      <c r="ACH356" s="172"/>
      <c r="ACI356" s="172"/>
      <c r="ACJ356" s="172"/>
      <c r="ACK356" s="172"/>
      <c r="ACL356" s="172"/>
      <c r="ACM356" s="172"/>
      <c r="ACN356" s="172"/>
      <c r="ACO356" s="172"/>
      <c r="ACP356" s="172"/>
      <c r="ACQ356" s="172"/>
      <c r="ACR356" s="172"/>
      <c r="ACS356" s="172"/>
      <c r="ACT356" s="172"/>
      <c r="ACU356" s="172"/>
      <c r="ACV356" s="172"/>
      <c r="ACW356" s="172"/>
      <c r="ACX356" s="172"/>
      <c r="ACY356" s="172"/>
      <c r="ACZ356" s="172"/>
      <c r="ADA356" s="172"/>
    </row>
    <row r="357" spans="1:786" s="121" customFormat="1" ht="62.4" customHeight="1" x14ac:dyDescent="0.3">
      <c r="A357" s="60">
        <v>3</v>
      </c>
      <c r="B357" s="123" t="s">
        <v>965</v>
      </c>
      <c r="C357" s="124" t="s">
        <v>180</v>
      </c>
      <c r="D357" s="125" t="s">
        <v>255</v>
      </c>
      <c r="E357" s="125" t="s">
        <v>256</v>
      </c>
      <c r="F357" s="125"/>
      <c r="G357" s="73"/>
      <c r="H357" s="125">
        <v>1</v>
      </c>
      <c r="I357" s="125" t="s">
        <v>45</v>
      </c>
      <c r="J357" s="125" t="s">
        <v>260</v>
      </c>
      <c r="K357" s="126">
        <v>168</v>
      </c>
      <c r="L357" s="127">
        <v>1951</v>
      </c>
      <c r="M357" s="84">
        <v>18660</v>
      </c>
      <c r="N357" s="128"/>
      <c r="O357" s="129"/>
      <c r="P357" s="129"/>
      <c r="Q357" s="78" t="s">
        <v>482</v>
      </c>
      <c r="R357" s="103" t="s">
        <v>966</v>
      </c>
      <c r="S357" s="56" t="s">
        <v>323</v>
      </c>
      <c r="T357" s="57" t="str">
        <f t="shared" si="77"/>
        <v>P</v>
      </c>
      <c r="U357" s="56"/>
      <c r="V357" s="56"/>
      <c r="W357" s="56"/>
      <c r="X357" s="56"/>
      <c r="Y357" s="56"/>
      <c r="Z357" s="56"/>
      <c r="AA357" s="56"/>
      <c r="AB357" s="10"/>
      <c r="AC357" s="58">
        <f t="shared" si="78"/>
        <v>0</v>
      </c>
      <c r="AD357" s="58">
        <f t="shared" si="79"/>
        <v>0</v>
      </c>
      <c r="AE357" s="58">
        <f t="shared" si="80"/>
        <v>0</v>
      </c>
      <c r="AF357" s="58">
        <f t="shared" si="81"/>
        <v>0</v>
      </c>
      <c r="AG357" s="59"/>
      <c r="AH357" s="59">
        <f t="shared" si="82"/>
        <v>0</v>
      </c>
      <c r="AI357" s="59">
        <f t="shared" si="83"/>
        <v>0</v>
      </c>
      <c r="AJ357" s="59">
        <f t="shared" si="84"/>
        <v>0</v>
      </c>
      <c r="AK357" s="169"/>
      <c r="AL357" s="169"/>
      <c r="AM357" s="169"/>
      <c r="AN357" s="169"/>
      <c r="AO357" s="169"/>
      <c r="AP357" s="169"/>
      <c r="AQ357" s="169"/>
      <c r="AR357" s="169"/>
      <c r="AS357" s="169"/>
      <c r="AT357" s="169"/>
      <c r="AU357" s="169"/>
      <c r="AV357" s="169"/>
      <c r="AW357" s="169"/>
      <c r="AX357" s="169"/>
      <c r="AY357" s="169"/>
      <c r="AZ357" s="169"/>
      <c r="BA357" s="169"/>
      <c r="BB357" s="169"/>
      <c r="BC357" s="169"/>
      <c r="BD357" s="169"/>
      <c r="BE357" s="169"/>
      <c r="BF357" s="169"/>
      <c r="BG357" s="169"/>
      <c r="BH357" s="169"/>
      <c r="BI357" s="169"/>
      <c r="BJ357" s="169"/>
      <c r="BK357" s="169"/>
      <c r="BL357" s="169"/>
      <c r="BM357" s="169"/>
      <c r="BN357" s="169"/>
      <c r="BO357" s="169"/>
      <c r="BP357" s="169"/>
      <c r="BQ357" s="169"/>
      <c r="BR357" s="169"/>
      <c r="BS357" s="169"/>
      <c r="BT357" s="169"/>
      <c r="BU357" s="169"/>
      <c r="BV357" s="169"/>
      <c r="BW357" s="169"/>
      <c r="BX357" s="169"/>
      <c r="BY357" s="169"/>
      <c r="BZ357" s="169"/>
      <c r="CA357" s="169"/>
      <c r="CB357" s="169"/>
      <c r="CC357" s="169"/>
      <c r="CD357" s="169"/>
      <c r="CE357" s="169"/>
      <c r="CF357" s="169"/>
      <c r="CG357" s="169"/>
      <c r="CH357" s="169"/>
      <c r="CI357" s="169"/>
      <c r="CJ357" s="169"/>
      <c r="CK357" s="169"/>
      <c r="CL357" s="169"/>
      <c r="CM357" s="169"/>
      <c r="CN357" s="169"/>
      <c r="CO357" s="169"/>
      <c r="CP357" s="169"/>
      <c r="CQ357" s="169"/>
      <c r="CR357" s="169"/>
      <c r="CS357" s="169"/>
      <c r="CT357" s="169"/>
      <c r="CU357" s="169"/>
      <c r="CV357" s="169"/>
      <c r="CW357" s="169"/>
      <c r="CX357" s="169"/>
      <c r="CY357" s="169"/>
      <c r="CZ357" s="169"/>
      <c r="DA357" s="169"/>
      <c r="DB357" s="169"/>
      <c r="DC357" s="169"/>
      <c r="DD357" s="169"/>
      <c r="DE357" s="169"/>
      <c r="DF357" s="169"/>
      <c r="DG357" s="169"/>
      <c r="DH357" s="169"/>
      <c r="DI357" s="169"/>
      <c r="DJ357" s="169"/>
      <c r="DK357" s="169"/>
      <c r="DL357" s="169"/>
      <c r="DM357" s="169"/>
      <c r="DN357" s="169"/>
      <c r="DO357" s="169"/>
      <c r="DP357" s="169"/>
      <c r="DQ357" s="169"/>
      <c r="DR357" s="169"/>
      <c r="DS357" s="169"/>
      <c r="DT357" s="169"/>
      <c r="DU357" s="169"/>
      <c r="DV357" s="169"/>
      <c r="DW357" s="169"/>
      <c r="DX357" s="169"/>
      <c r="DY357" s="169"/>
      <c r="DZ357" s="169"/>
      <c r="EA357" s="169"/>
      <c r="EB357" s="169"/>
      <c r="EC357" s="169"/>
      <c r="ED357" s="172"/>
      <c r="EE357" s="172"/>
      <c r="EF357" s="172"/>
      <c r="EG357" s="172"/>
      <c r="EH357" s="172"/>
      <c r="EI357" s="172"/>
      <c r="EJ357" s="172"/>
      <c r="EK357" s="172"/>
      <c r="EL357" s="172"/>
      <c r="EM357" s="172"/>
      <c r="EN357" s="172"/>
      <c r="EO357" s="172"/>
      <c r="EP357" s="172"/>
      <c r="EQ357" s="172"/>
      <c r="ER357" s="172"/>
      <c r="ES357" s="172"/>
      <c r="ET357" s="172"/>
      <c r="EU357" s="172"/>
      <c r="EV357" s="172"/>
      <c r="EW357" s="172"/>
      <c r="EX357" s="172"/>
      <c r="EY357" s="172"/>
      <c r="EZ357" s="172"/>
      <c r="FA357" s="172"/>
      <c r="FB357" s="172"/>
      <c r="FC357" s="172"/>
      <c r="FD357" s="172"/>
      <c r="FE357" s="172"/>
      <c r="FF357" s="172"/>
      <c r="FG357" s="172"/>
      <c r="FH357" s="172"/>
      <c r="FI357" s="172"/>
      <c r="FJ357" s="172"/>
      <c r="FK357" s="172"/>
      <c r="FL357" s="172"/>
      <c r="FM357" s="172"/>
      <c r="FN357" s="172"/>
      <c r="FO357" s="172"/>
      <c r="FP357" s="172"/>
      <c r="FQ357" s="172"/>
      <c r="FR357" s="172"/>
      <c r="FS357" s="172"/>
      <c r="FT357" s="172"/>
      <c r="FU357" s="172"/>
      <c r="FV357" s="172"/>
      <c r="FW357" s="172"/>
      <c r="FX357" s="172"/>
      <c r="FY357" s="172"/>
      <c r="FZ357" s="172"/>
      <c r="GA357" s="172"/>
      <c r="GB357" s="172"/>
      <c r="GC357" s="172"/>
      <c r="GD357" s="172"/>
      <c r="GE357" s="172"/>
      <c r="GF357" s="172"/>
      <c r="GG357" s="172"/>
      <c r="GH357" s="172"/>
      <c r="GI357" s="172"/>
      <c r="GJ357" s="172"/>
      <c r="GK357" s="172"/>
      <c r="GL357" s="172"/>
      <c r="GM357" s="172"/>
      <c r="GN357" s="172"/>
      <c r="GO357" s="172"/>
      <c r="GP357" s="172"/>
      <c r="GQ357" s="172"/>
      <c r="GR357" s="172"/>
      <c r="GS357" s="172"/>
      <c r="GT357" s="172"/>
      <c r="GU357" s="172"/>
      <c r="GV357" s="172"/>
      <c r="GW357" s="172"/>
      <c r="GX357" s="172"/>
      <c r="GY357" s="172"/>
      <c r="GZ357" s="172"/>
      <c r="HA357" s="172"/>
      <c r="HB357" s="172"/>
      <c r="HC357" s="172"/>
      <c r="HD357" s="172"/>
      <c r="HE357" s="172"/>
      <c r="HF357" s="172"/>
      <c r="HG357" s="172"/>
      <c r="HH357" s="172"/>
      <c r="HI357" s="172"/>
      <c r="HJ357" s="172"/>
      <c r="HK357" s="172"/>
      <c r="HL357" s="172"/>
      <c r="HM357" s="172"/>
      <c r="HN357" s="172"/>
      <c r="HO357" s="172"/>
      <c r="HP357" s="172"/>
      <c r="HQ357" s="172"/>
      <c r="HR357" s="172"/>
      <c r="HS357" s="172"/>
      <c r="HT357" s="172"/>
      <c r="HU357" s="172"/>
      <c r="HV357" s="172"/>
      <c r="HW357" s="172"/>
      <c r="HX357" s="172"/>
      <c r="HY357" s="172"/>
      <c r="HZ357" s="172"/>
      <c r="IA357" s="172"/>
      <c r="IB357" s="172"/>
      <c r="IC357" s="172"/>
      <c r="ID357" s="172"/>
      <c r="IE357" s="172"/>
      <c r="IF357" s="172"/>
      <c r="IG357" s="172"/>
      <c r="IH357" s="172"/>
      <c r="II357" s="172"/>
      <c r="IJ357" s="172"/>
      <c r="IK357" s="172"/>
      <c r="IL357" s="172"/>
      <c r="IM357" s="172"/>
      <c r="IN357" s="172"/>
      <c r="IO357" s="172"/>
      <c r="IP357" s="172"/>
      <c r="IQ357" s="172"/>
      <c r="IR357" s="172"/>
      <c r="IS357" s="172"/>
      <c r="IT357" s="172"/>
      <c r="IU357" s="172"/>
      <c r="IV357" s="172"/>
      <c r="IW357" s="172"/>
      <c r="IX357" s="172"/>
      <c r="IY357" s="172"/>
      <c r="IZ357" s="172"/>
      <c r="JA357" s="172"/>
      <c r="JB357" s="172"/>
      <c r="JC357" s="172"/>
      <c r="JD357" s="172"/>
      <c r="JE357" s="172"/>
      <c r="JF357" s="172"/>
      <c r="JG357" s="172"/>
      <c r="JH357" s="172"/>
      <c r="JI357" s="172"/>
      <c r="JJ357" s="172"/>
      <c r="JK357" s="172"/>
      <c r="JL357" s="172"/>
      <c r="JM357" s="172"/>
      <c r="JN357" s="172"/>
      <c r="JO357" s="172"/>
      <c r="JP357" s="172"/>
      <c r="JQ357" s="172"/>
      <c r="JR357" s="172"/>
      <c r="JS357" s="172"/>
      <c r="JT357" s="172"/>
      <c r="JU357" s="172"/>
      <c r="JV357" s="172"/>
      <c r="JW357" s="172"/>
      <c r="JX357" s="172"/>
      <c r="JY357" s="172"/>
      <c r="JZ357" s="172"/>
      <c r="KA357" s="172"/>
      <c r="KB357" s="172"/>
      <c r="KC357" s="172"/>
      <c r="KD357" s="172"/>
      <c r="KE357" s="172"/>
      <c r="KF357" s="172"/>
      <c r="KG357" s="172"/>
      <c r="KH357" s="172"/>
      <c r="KI357" s="172"/>
      <c r="KJ357" s="172"/>
      <c r="KK357" s="172"/>
      <c r="KL357" s="172"/>
      <c r="KM357" s="172"/>
      <c r="KN357" s="172"/>
      <c r="KO357" s="172"/>
      <c r="KP357" s="172"/>
      <c r="KQ357" s="172"/>
      <c r="KR357" s="172"/>
      <c r="KS357" s="172"/>
      <c r="KT357" s="172"/>
      <c r="KU357" s="172"/>
      <c r="KV357" s="172"/>
      <c r="KW357" s="172"/>
      <c r="KX357" s="172"/>
      <c r="KY357" s="172"/>
      <c r="KZ357" s="172"/>
      <c r="LA357" s="172"/>
      <c r="LB357" s="172"/>
      <c r="LC357" s="172"/>
      <c r="LD357" s="172"/>
      <c r="LE357" s="172"/>
      <c r="LF357" s="172"/>
      <c r="LG357" s="172"/>
      <c r="LH357" s="172"/>
      <c r="LI357" s="172"/>
      <c r="LJ357" s="172"/>
      <c r="LK357" s="172"/>
      <c r="LL357" s="172"/>
      <c r="LM357" s="172"/>
      <c r="LN357" s="172"/>
      <c r="LO357" s="172"/>
      <c r="LP357" s="172"/>
      <c r="LQ357" s="172"/>
      <c r="LR357" s="172"/>
      <c r="LS357" s="172"/>
      <c r="LT357" s="172"/>
      <c r="LU357" s="172"/>
      <c r="LV357" s="172"/>
      <c r="LW357" s="172"/>
      <c r="LX357" s="172"/>
      <c r="LY357" s="172"/>
      <c r="LZ357" s="172"/>
      <c r="MA357" s="172"/>
      <c r="MB357" s="172"/>
      <c r="MC357" s="172"/>
      <c r="MD357" s="172"/>
      <c r="ME357" s="172"/>
      <c r="MF357" s="172"/>
      <c r="MG357" s="172"/>
      <c r="MH357" s="172"/>
      <c r="MI357" s="172"/>
      <c r="MJ357" s="172"/>
      <c r="MK357" s="172"/>
      <c r="ML357" s="172"/>
      <c r="MM357" s="172"/>
      <c r="MN357" s="172"/>
      <c r="MO357" s="172"/>
      <c r="MP357" s="172"/>
      <c r="MQ357" s="172"/>
      <c r="MR357" s="172"/>
      <c r="MS357" s="172"/>
      <c r="MT357" s="172"/>
      <c r="MU357" s="172"/>
      <c r="MV357" s="172"/>
      <c r="MW357" s="172"/>
      <c r="MX357" s="172"/>
      <c r="MY357" s="172"/>
      <c r="MZ357" s="172"/>
      <c r="NA357" s="172"/>
      <c r="NB357" s="172"/>
      <c r="NC357" s="172"/>
      <c r="ND357" s="172"/>
      <c r="NE357" s="172"/>
      <c r="NF357" s="172"/>
      <c r="NG357" s="172"/>
      <c r="NH357" s="172"/>
      <c r="NI357" s="172"/>
      <c r="NJ357" s="172"/>
      <c r="NK357" s="172"/>
      <c r="NL357" s="172"/>
      <c r="NM357" s="172"/>
      <c r="NN357" s="172"/>
      <c r="NO357" s="172"/>
      <c r="NP357" s="172"/>
      <c r="NQ357" s="172"/>
      <c r="NR357" s="172"/>
      <c r="NS357" s="172"/>
      <c r="NT357" s="172"/>
      <c r="NU357" s="172"/>
      <c r="NV357" s="172"/>
      <c r="NW357" s="172"/>
      <c r="NX357" s="172"/>
      <c r="NY357" s="172"/>
      <c r="NZ357" s="172"/>
      <c r="OA357" s="172"/>
      <c r="OB357" s="172"/>
      <c r="OC357" s="172"/>
      <c r="OD357" s="172"/>
      <c r="OE357" s="172"/>
      <c r="OF357" s="172"/>
      <c r="OG357" s="172"/>
      <c r="OH357" s="172"/>
      <c r="OI357" s="172"/>
      <c r="OJ357" s="172"/>
      <c r="OK357" s="172"/>
      <c r="OL357" s="172"/>
      <c r="OM357" s="172"/>
      <c r="ON357" s="172"/>
      <c r="OO357" s="172"/>
      <c r="OP357" s="172"/>
      <c r="OQ357" s="172"/>
      <c r="OR357" s="172"/>
      <c r="OS357" s="172"/>
      <c r="OT357" s="172"/>
      <c r="OU357" s="172"/>
      <c r="OV357" s="172"/>
      <c r="OW357" s="172"/>
      <c r="OX357" s="172"/>
      <c r="OY357" s="172"/>
      <c r="OZ357" s="172"/>
      <c r="PA357" s="172"/>
      <c r="PB357" s="172"/>
      <c r="PC357" s="172"/>
      <c r="PD357" s="172"/>
      <c r="PE357" s="172"/>
      <c r="PF357" s="172"/>
      <c r="PG357" s="172"/>
      <c r="PH357" s="172"/>
      <c r="PI357" s="172"/>
      <c r="PJ357" s="172"/>
      <c r="PK357" s="172"/>
      <c r="PL357" s="172"/>
      <c r="PM357" s="172"/>
      <c r="PN357" s="172"/>
      <c r="PO357" s="172"/>
      <c r="PP357" s="172"/>
      <c r="PQ357" s="172"/>
      <c r="PR357" s="172"/>
      <c r="PS357" s="172"/>
      <c r="PT357" s="172"/>
      <c r="PU357" s="172"/>
      <c r="PV357" s="172"/>
      <c r="PW357" s="172"/>
      <c r="PX357" s="172"/>
      <c r="PY357" s="172"/>
      <c r="PZ357" s="172"/>
      <c r="QA357" s="172"/>
      <c r="QB357" s="172"/>
      <c r="QC357" s="172"/>
      <c r="QD357" s="172"/>
      <c r="QE357" s="172"/>
      <c r="QF357" s="172"/>
      <c r="QG357" s="172"/>
      <c r="QH357" s="172"/>
      <c r="QI357" s="172"/>
      <c r="QJ357" s="172"/>
      <c r="QK357" s="172"/>
      <c r="QL357" s="172"/>
      <c r="QM357" s="172"/>
      <c r="QN357" s="172"/>
      <c r="QO357" s="172"/>
      <c r="QP357" s="172"/>
      <c r="QQ357" s="172"/>
      <c r="QR357" s="172"/>
      <c r="QS357" s="172"/>
      <c r="QT357" s="172"/>
      <c r="QU357" s="172"/>
      <c r="QV357" s="172"/>
      <c r="QW357" s="172"/>
      <c r="QX357" s="172"/>
      <c r="QY357" s="172"/>
      <c r="QZ357" s="172"/>
      <c r="RA357" s="172"/>
      <c r="RB357" s="172"/>
      <c r="RC357" s="172"/>
      <c r="RD357" s="172"/>
      <c r="RE357" s="172"/>
      <c r="RF357" s="172"/>
      <c r="RG357" s="172"/>
      <c r="RH357" s="172"/>
      <c r="RI357" s="172"/>
      <c r="RJ357" s="172"/>
      <c r="RK357" s="172"/>
      <c r="RL357" s="172"/>
      <c r="RM357" s="172"/>
      <c r="RN357" s="172"/>
      <c r="RO357" s="172"/>
      <c r="RP357" s="172"/>
      <c r="RQ357" s="172"/>
      <c r="RR357" s="172"/>
      <c r="RS357" s="172"/>
      <c r="RT357" s="172"/>
      <c r="RU357" s="172"/>
      <c r="RV357" s="172"/>
      <c r="RW357" s="172"/>
      <c r="RX357" s="172"/>
      <c r="RY357" s="172"/>
      <c r="RZ357" s="172"/>
      <c r="SA357" s="172"/>
      <c r="SB357" s="172"/>
      <c r="SC357" s="172"/>
      <c r="SD357" s="172"/>
      <c r="SE357" s="172"/>
      <c r="SF357" s="172"/>
      <c r="SG357" s="172"/>
      <c r="SH357" s="172"/>
      <c r="SI357" s="172"/>
      <c r="SJ357" s="172"/>
      <c r="SK357" s="172"/>
      <c r="SL357" s="172"/>
      <c r="SM357" s="172"/>
      <c r="SN357" s="172"/>
      <c r="SO357" s="172"/>
      <c r="SP357" s="172"/>
      <c r="SQ357" s="172"/>
      <c r="SR357" s="172"/>
      <c r="SS357" s="172"/>
      <c r="ST357" s="172"/>
      <c r="SU357" s="172"/>
      <c r="SV357" s="172"/>
      <c r="SW357" s="172"/>
      <c r="SX357" s="172"/>
      <c r="SY357" s="172"/>
      <c r="SZ357" s="172"/>
      <c r="TA357" s="172"/>
      <c r="TB357" s="172"/>
      <c r="TC357" s="172"/>
      <c r="TD357" s="172"/>
      <c r="TE357" s="172"/>
      <c r="TF357" s="172"/>
      <c r="TG357" s="172"/>
      <c r="TH357" s="172"/>
      <c r="TI357" s="172"/>
      <c r="TJ357" s="172"/>
      <c r="TK357" s="172"/>
      <c r="TL357" s="172"/>
      <c r="TM357" s="172"/>
      <c r="TN357" s="172"/>
      <c r="TO357" s="172"/>
      <c r="TP357" s="172"/>
      <c r="TQ357" s="172"/>
      <c r="TR357" s="172"/>
      <c r="TS357" s="172"/>
      <c r="TT357" s="172"/>
      <c r="TU357" s="172"/>
      <c r="TV357" s="172"/>
      <c r="TW357" s="172"/>
      <c r="TX357" s="172"/>
      <c r="TY357" s="172"/>
      <c r="TZ357" s="172"/>
      <c r="UA357" s="172"/>
      <c r="UB357" s="172"/>
      <c r="UC357" s="172"/>
      <c r="UD357" s="172"/>
      <c r="UE357" s="172"/>
      <c r="UF357" s="172"/>
      <c r="UG357" s="172"/>
      <c r="UH357" s="172"/>
      <c r="UI357" s="172"/>
      <c r="UJ357" s="172"/>
      <c r="UK357" s="172"/>
      <c r="UL357" s="172"/>
      <c r="UM357" s="172"/>
      <c r="UN357" s="172"/>
      <c r="UO357" s="172"/>
      <c r="UP357" s="172"/>
      <c r="UQ357" s="172"/>
      <c r="UR357" s="172"/>
      <c r="US357" s="172"/>
      <c r="UT357" s="172"/>
      <c r="UU357" s="172"/>
      <c r="UV357" s="172"/>
      <c r="UW357" s="172"/>
      <c r="UX357" s="172"/>
      <c r="UY357" s="172"/>
      <c r="UZ357" s="172"/>
      <c r="VA357" s="172"/>
      <c r="VB357" s="172"/>
      <c r="VC357" s="172"/>
      <c r="VD357" s="172"/>
      <c r="VE357" s="172"/>
      <c r="VF357" s="172"/>
      <c r="VG357" s="172"/>
      <c r="VH357" s="172"/>
      <c r="VI357" s="172"/>
      <c r="VJ357" s="172"/>
      <c r="VK357" s="172"/>
      <c r="VL357" s="172"/>
      <c r="VM357" s="172"/>
      <c r="VN357" s="172"/>
      <c r="VO357" s="172"/>
      <c r="VP357" s="172"/>
      <c r="VQ357" s="172"/>
      <c r="VR357" s="172"/>
      <c r="VS357" s="172"/>
      <c r="VT357" s="172"/>
      <c r="VU357" s="172"/>
      <c r="VV357" s="172"/>
      <c r="VW357" s="172"/>
      <c r="VX357" s="172"/>
      <c r="VY357" s="172"/>
      <c r="VZ357" s="172"/>
      <c r="WA357" s="172"/>
      <c r="WB357" s="172"/>
      <c r="WC357" s="172"/>
      <c r="WD357" s="172"/>
      <c r="WE357" s="172"/>
      <c r="WF357" s="172"/>
      <c r="WG357" s="172"/>
      <c r="WH357" s="172"/>
      <c r="WI357" s="172"/>
      <c r="WJ357" s="172"/>
      <c r="WK357" s="172"/>
      <c r="WL357" s="172"/>
      <c r="WM357" s="172"/>
      <c r="WN357" s="172"/>
      <c r="WO357" s="172"/>
      <c r="WP357" s="172"/>
      <c r="WQ357" s="172"/>
      <c r="WR357" s="172"/>
      <c r="WS357" s="172"/>
      <c r="WT357" s="172"/>
      <c r="WU357" s="172"/>
      <c r="WV357" s="172"/>
      <c r="WW357" s="172"/>
      <c r="WX357" s="172"/>
      <c r="WY357" s="172"/>
      <c r="WZ357" s="172"/>
      <c r="XA357" s="172"/>
      <c r="XB357" s="172"/>
      <c r="XC357" s="172"/>
      <c r="XD357" s="172"/>
      <c r="XE357" s="172"/>
      <c r="XF357" s="172"/>
      <c r="XG357" s="172"/>
      <c r="XH357" s="172"/>
      <c r="XI357" s="172"/>
      <c r="XJ357" s="172"/>
      <c r="XK357" s="172"/>
      <c r="XL357" s="172"/>
      <c r="XM357" s="172"/>
      <c r="XN357" s="172"/>
      <c r="XO357" s="172"/>
      <c r="XP357" s="172"/>
      <c r="XQ357" s="172"/>
      <c r="XR357" s="172"/>
      <c r="XS357" s="172"/>
      <c r="XT357" s="172"/>
      <c r="XU357" s="172"/>
      <c r="XV357" s="172"/>
      <c r="XW357" s="172"/>
      <c r="XX357" s="172"/>
      <c r="XY357" s="172"/>
      <c r="XZ357" s="172"/>
      <c r="YA357" s="172"/>
      <c r="YB357" s="172"/>
      <c r="YC357" s="172"/>
      <c r="YD357" s="172"/>
      <c r="YE357" s="172"/>
      <c r="YF357" s="172"/>
      <c r="YG357" s="172"/>
      <c r="YH357" s="172"/>
      <c r="YI357" s="172"/>
      <c r="YJ357" s="172"/>
      <c r="YK357" s="172"/>
      <c r="YL357" s="172"/>
      <c r="YM357" s="172"/>
      <c r="YN357" s="172"/>
      <c r="YO357" s="172"/>
      <c r="YP357" s="172"/>
      <c r="YQ357" s="172"/>
      <c r="YR357" s="172"/>
      <c r="YS357" s="172"/>
      <c r="YT357" s="172"/>
      <c r="YU357" s="172"/>
      <c r="YV357" s="172"/>
      <c r="YW357" s="172"/>
      <c r="YX357" s="172"/>
      <c r="YY357" s="172"/>
      <c r="YZ357" s="172"/>
      <c r="ZA357" s="172"/>
      <c r="ZB357" s="172"/>
      <c r="ZC357" s="172"/>
      <c r="ZD357" s="172"/>
      <c r="ZE357" s="172"/>
      <c r="ZF357" s="172"/>
      <c r="ZG357" s="172"/>
      <c r="ZH357" s="172"/>
      <c r="ZI357" s="172"/>
      <c r="ZJ357" s="172"/>
      <c r="ZK357" s="172"/>
      <c r="ZL357" s="172"/>
      <c r="ZM357" s="172"/>
      <c r="ZN357" s="172"/>
      <c r="ZO357" s="172"/>
      <c r="ZP357" s="172"/>
      <c r="ZQ357" s="172"/>
      <c r="ZR357" s="172"/>
      <c r="ZS357" s="172"/>
      <c r="ZT357" s="172"/>
      <c r="ZU357" s="172"/>
      <c r="ZV357" s="172"/>
      <c r="ZW357" s="172"/>
      <c r="ZX357" s="172"/>
      <c r="ZY357" s="172"/>
      <c r="ZZ357" s="172"/>
      <c r="AAA357" s="172"/>
      <c r="AAB357" s="172"/>
      <c r="AAC357" s="172"/>
      <c r="AAD357" s="172"/>
      <c r="AAE357" s="172"/>
      <c r="AAF357" s="172"/>
      <c r="AAG357" s="172"/>
      <c r="AAH357" s="172"/>
      <c r="AAI357" s="172"/>
      <c r="AAJ357" s="172"/>
      <c r="AAK357" s="172"/>
      <c r="AAL357" s="172"/>
      <c r="AAM357" s="172"/>
      <c r="AAN357" s="172"/>
      <c r="AAO357" s="172"/>
      <c r="AAP357" s="172"/>
      <c r="AAQ357" s="172"/>
      <c r="AAR357" s="172"/>
      <c r="AAS357" s="172"/>
      <c r="AAT357" s="172"/>
      <c r="AAU357" s="172"/>
      <c r="AAV357" s="172"/>
      <c r="AAW357" s="172"/>
      <c r="AAX357" s="172"/>
      <c r="AAY357" s="172"/>
      <c r="AAZ357" s="172"/>
      <c r="ABA357" s="172"/>
      <c r="ABB357" s="172"/>
      <c r="ABC357" s="172"/>
      <c r="ABD357" s="172"/>
      <c r="ABE357" s="172"/>
      <c r="ABF357" s="172"/>
      <c r="ABG357" s="172"/>
      <c r="ABH357" s="172"/>
      <c r="ABI357" s="172"/>
      <c r="ABJ357" s="172"/>
      <c r="ABK357" s="172"/>
      <c r="ABL357" s="172"/>
      <c r="ABM357" s="172"/>
      <c r="ABN357" s="172"/>
      <c r="ABO357" s="172"/>
      <c r="ABP357" s="172"/>
      <c r="ABQ357" s="172"/>
      <c r="ABR357" s="172"/>
      <c r="ABS357" s="172"/>
      <c r="ABT357" s="172"/>
      <c r="ABU357" s="172"/>
      <c r="ABV357" s="172"/>
      <c r="ABW357" s="172"/>
      <c r="ABX357" s="172"/>
      <c r="ABY357" s="172"/>
      <c r="ABZ357" s="172"/>
      <c r="ACA357" s="172"/>
      <c r="ACB357" s="172"/>
      <c r="ACC357" s="172"/>
      <c r="ACD357" s="172"/>
      <c r="ACE357" s="172"/>
      <c r="ACF357" s="172"/>
      <c r="ACG357" s="172"/>
      <c r="ACH357" s="172"/>
      <c r="ACI357" s="172"/>
      <c r="ACJ357" s="172"/>
      <c r="ACK357" s="172"/>
      <c r="ACL357" s="172"/>
      <c r="ACM357" s="172"/>
      <c r="ACN357" s="172"/>
      <c r="ACO357" s="172"/>
      <c r="ACP357" s="172"/>
      <c r="ACQ357" s="172"/>
      <c r="ACR357" s="172"/>
      <c r="ACS357" s="172"/>
      <c r="ACT357" s="172"/>
      <c r="ACU357" s="172"/>
      <c r="ACV357" s="172"/>
      <c r="ACW357" s="172"/>
      <c r="ACX357" s="172"/>
      <c r="ACY357" s="172"/>
      <c r="ACZ357" s="172"/>
      <c r="ADA357" s="172"/>
    </row>
    <row r="358" spans="1:786" customFormat="1" ht="48" x14ac:dyDescent="0.3">
      <c r="A358" s="82">
        <v>1</v>
      </c>
      <c r="B358" s="69" t="s">
        <v>967</v>
      </c>
      <c r="C358" s="46" t="s">
        <v>267</v>
      </c>
      <c r="D358" s="47" t="s">
        <v>117</v>
      </c>
      <c r="E358" s="47" t="s">
        <v>135</v>
      </c>
      <c r="F358" s="47"/>
      <c r="G358" s="104"/>
      <c r="H358" s="47">
        <v>1</v>
      </c>
      <c r="I358" s="47" t="s">
        <v>45</v>
      </c>
      <c r="J358" s="47" t="s">
        <v>75</v>
      </c>
      <c r="K358" s="120">
        <v>66</v>
      </c>
      <c r="L358" s="50">
        <v>1948</v>
      </c>
      <c r="M358" s="117">
        <v>1948</v>
      </c>
      <c r="N358" s="52">
        <v>1100000</v>
      </c>
      <c r="O358" s="53"/>
      <c r="P358" s="53"/>
      <c r="Q358" s="54" t="s">
        <v>482</v>
      </c>
      <c r="R358" s="55" t="s">
        <v>968</v>
      </c>
      <c r="S358" s="56" t="s">
        <v>396</v>
      </c>
      <c r="T358" s="57" t="str">
        <f t="shared" si="77"/>
        <v>Pb Zn</v>
      </c>
      <c r="U358" s="56">
        <v>170</v>
      </c>
      <c r="V358" s="56"/>
      <c r="W358" s="56"/>
      <c r="X358" s="56">
        <v>5.6930213810062691</v>
      </c>
      <c r="Y358" s="56">
        <v>1909</v>
      </c>
      <c r="Z358" s="56">
        <v>60</v>
      </c>
      <c r="AA358" s="56" t="s">
        <v>442</v>
      </c>
      <c r="AB358" s="10"/>
      <c r="AC358" s="58">
        <f t="shared" si="78"/>
        <v>0.57996902965381647</v>
      </c>
      <c r="AD358" s="58">
        <f t="shared" si="79"/>
        <v>0</v>
      </c>
      <c r="AE358" s="58">
        <f t="shared" si="80"/>
        <v>0</v>
      </c>
      <c r="AF358" s="58">
        <f t="shared" si="81"/>
        <v>0.57996902965381647</v>
      </c>
      <c r="AG358" s="59"/>
      <c r="AH358" s="59">
        <f t="shared" si="82"/>
        <v>0.57996902965381647</v>
      </c>
      <c r="AI358" s="59">
        <f t="shared" si="83"/>
        <v>0</v>
      </c>
      <c r="AJ358" s="59">
        <f t="shared" si="84"/>
        <v>0</v>
      </c>
      <c r="AK358" s="169"/>
      <c r="AL358" s="169"/>
      <c r="AM358" s="169"/>
      <c r="AN358" s="169"/>
      <c r="AO358" s="169"/>
      <c r="AP358" s="169"/>
      <c r="AQ358" s="169"/>
      <c r="AR358" s="169"/>
      <c r="AS358" s="169"/>
      <c r="AT358" s="169"/>
      <c r="AU358" s="169"/>
      <c r="AV358" s="169"/>
      <c r="AW358" s="169"/>
      <c r="AX358" s="169"/>
      <c r="AY358" s="169"/>
      <c r="AZ358" s="169"/>
      <c r="BA358" s="169"/>
      <c r="BB358" s="169"/>
      <c r="BC358" s="169"/>
      <c r="BD358" s="169"/>
      <c r="BE358" s="169"/>
      <c r="BF358" s="169"/>
      <c r="BG358" s="169"/>
      <c r="BH358" s="169"/>
      <c r="BI358" s="169"/>
      <c r="BJ358" s="169"/>
      <c r="BK358" s="169"/>
      <c r="BL358" s="169"/>
      <c r="BM358" s="169"/>
      <c r="BN358" s="169"/>
      <c r="BO358" s="169"/>
      <c r="BP358" s="169"/>
      <c r="BQ358" s="169"/>
      <c r="BR358" s="169"/>
      <c r="BS358" s="169"/>
      <c r="BT358" s="169"/>
      <c r="BU358" s="169"/>
      <c r="BV358" s="169"/>
      <c r="BW358" s="169"/>
      <c r="BX358" s="169"/>
      <c r="BY358" s="169"/>
      <c r="BZ358" s="169"/>
      <c r="CA358" s="169"/>
      <c r="CB358" s="169"/>
      <c r="CC358" s="169"/>
      <c r="CD358" s="169"/>
      <c r="CE358" s="169"/>
      <c r="CF358" s="169"/>
      <c r="CG358" s="169"/>
      <c r="CH358" s="169"/>
      <c r="CI358" s="169"/>
      <c r="CJ358" s="169"/>
      <c r="CK358" s="169"/>
      <c r="CL358" s="169"/>
      <c r="CM358" s="169"/>
      <c r="CN358" s="169"/>
      <c r="CO358" s="169"/>
      <c r="CP358" s="169"/>
      <c r="CQ358" s="169"/>
      <c r="CR358" s="169"/>
      <c r="CS358" s="169"/>
      <c r="CT358" s="169"/>
      <c r="CU358" s="169"/>
      <c r="CV358" s="169"/>
      <c r="CW358" s="169"/>
      <c r="CX358" s="169"/>
      <c r="CY358" s="169"/>
      <c r="CZ358" s="169"/>
      <c r="DA358" s="169"/>
      <c r="DB358" s="169"/>
      <c r="DC358" s="169"/>
      <c r="DD358" s="169"/>
      <c r="DE358" s="169"/>
      <c r="DF358" s="169"/>
      <c r="DG358" s="169"/>
      <c r="DH358" s="169"/>
      <c r="DI358" s="169"/>
      <c r="DJ358" s="169"/>
      <c r="DK358" s="169"/>
      <c r="DL358" s="169"/>
      <c r="DM358" s="169"/>
      <c r="DN358" s="169"/>
      <c r="DO358" s="169"/>
      <c r="DP358" s="169"/>
      <c r="DQ358" s="169"/>
      <c r="DR358" s="169"/>
      <c r="DS358" s="169"/>
      <c r="DT358" s="169"/>
      <c r="DU358" s="169"/>
      <c r="DV358" s="169"/>
      <c r="DW358" s="169"/>
      <c r="DX358" s="169"/>
      <c r="DY358" s="169"/>
      <c r="DZ358" s="169"/>
      <c r="EA358" s="169"/>
      <c r="EB358" s="169"/>
      <c r="EC358" s="169"/>
      <c r="ED358" s="171"/>
      <c r="EE358" s="171"/>
      <c r="EF358" s="171"/>
      <c r="EG358" s="171"/>
      <c r="EH358" s="171"/>
      <c r="EI358" s="171"/>
      <c r="EJ358" s="171"/>
      <c r="EK358" s="171"/>
      <c r="EL358" s="171"/>
      <c r="EM358" s="171"/>
      <c r="EN358" s="171"/>
      <c r="EO358" s="171"/>
      <c r="EP358" s="171"/>
      <c r="EQ358" s="171"/>
      <c r="ER358" s="171"/>
      <c r="ES358" s="171"/>
      <c r="ET358" s="171"/>
      <c r="EU358" s="171"/>
      <c r="EV358" s="171"/>
      <c r="EW358" s="171"/>
      <c r="EX358" s="171"/>
      <c r="EY358" s="171"/>
      <c r="EZ358" s="171"/>
      <c r="FA358" s="171"/>
      <c r="FB358" s="171"/>
      <c r="FC358" s="171"/>
      <c r="FD358" s="171"/>
      <c r="FE358" s="171"/>
      <c r="FF358" s="171"/>
      <c r="FG358" s="171"/>
      <c r="FH358" s="171"/>
      <c r="FI358" s="171"/>
      <c r="FJ358" s="171"/>
      <c r="FK358" s="171"/>
      <c r="FL358" s="171"/>
      <c r="FM358" s="171"/>
      <c r="FN358" s="171"/>
      <c r="FO358" s="171"/>
      <c r="FP358" s="171"/>
      <c r="FQ358" s="171"/>
      <c r="FR358" s="171"/>
      <c r="FS358" s="171"/>
      <c r="FT358" s="171"/>
      <c r="FU358" s="171"/>
      <c r="FV358" s="171"/>
      <c r="FW358" s="171"/>
      <c r="FX358" s="171"/>
      <c r="FY358" s="171"/>
      <c r="FZ358" s="171"/>
      <c r="GA358" s="171"/>
      <c r="GB358" s="171"/>
      <c r="GC358" s="171"/>
      <c r="GD358" s="171"/>
      <c r="GE358" s="171"/>
      <c r="GF358" s="171"/>
      <c r="GG358" s="171"/>
      <c r="GH358" s="171"/>
      <c r="GI358" s="171"/>
      <c r="GJ358" s="171"/>
      <c r="GK358" s="171"/>
      <c r="GL358" s="171"/>
      <c r="GM358" s="171"/>
      <c r="GN358" s="171"/>
      <c r="GO358" s="171"/>
      <c r="GP358" s="171"/>
      <c r="GQ358" s="171"/>
      <c r="GR358" s="171"/>
      <c r="GS358" s="171"/>
      <c r="GT358" s="171"/>
      <c r="GU358" s="171"/>
      <c r="GV358" s="171"/>
      <c r="GW358" s="171"/>
      <c r="GX358" s="171"/>
      <c r="GY358" s="171"/>
      <c r="GZ358" s="171"/>
      <c r="HA358" s="171"/>
      <c r="HB358" s="171"/>
      <c r="HC358" s="171"/>
      <c r="HD358" s="171"/>
      <c r="HE358" s="171"/>
      <c r="HF358" s="171"/>
      <c r="HG358" s="171"/>
      <c r="HH358" s="171"/>
      <c r="HI358" s="171"/>
      <c r="HJ358" s="171"/>
      <c r="HK358" s="171"/>
      <c r="HL358" s="171"/>
      <c r="HM358" s="171"/>
      <c r="HN358" s="171"/>
      <c r="HO358" s="171"/>
      <c r="HP358" s="171"/>
      <c r="HQ358" s="171"/>
      <c r="HR358" s="171"/>
      <c r="HS358" s="171"/>
      <c r="HT358" s="171"/>
      <c r="HU358" s="171"/>
      <c r="HV358" s="171"/>
      <c r="HW358" s="171"/>
      <c r="HX358" s="171"/>
      <c r="HY358" s="171"/>
      <c r="HZ358" s="171"/>
      <c r="IA358" s="171"/>
      <c r="IB358" s="171"/>
      <c r="IC358" s="171"/>
      <c r="ID358" s="171"/>
      <c r="IE358" s="171"/>
      <c r="IF358" s="171"/>
      <c r="IG358" s="171"/>
      <c r="IH358" s="171"/>
      <c r="II358" s="171"/>
      <c r="IJ358" s="171"/>
      <c r="IK358" s="171"/>
      <c r="IL358" s="171"/>
      <c r="IM358" s="171"/>
      <c r="IN358" s="171"/>
      <c r="IO358" s="171"/>
      <c r="IP358" s="171"/>
      <c r="IQ358" s="171"/>
      <c r="IR358" s="171"/>
      <c r="IS358" s="171"/>
      <c r="IT358" s="171"/>
      <c r="IU358" s="171"/>
      <c r="IV358" s="171"/>
      <c r="IW358" s="171"/>
      <c r="IX358" s="171"/>
      <c r="IY358" s="171"/>
      <c r="IZ358" s="171"/>
      <c r="JA358" s="171"/>
      <c r="JB358" s="171"/>
      <c r="JC358" s="171"/>
      <c r="JD358" s="171"/>
      <c r="JE358" s="171"/>
      <c r="JF358" s="171"/>
      <c r="JG358" s="171"/>
      <c r="JH358" s="171"/>
      <c r="JI358" s="171"/>
      <c r="JJ358" s="171"/>
      <c r="JK358" s="171"/>
      <c r="JL358" s="171"/>
      <c r="JM358" s="171"/>
      <c r="JN358" s="171"/>
      <c r="JO358" s="171"/>
      <c r="JP358" s="171"/>
      <c r="JQ358" s="171"/>
      <c r="JR358" s="171"/>
      <c r="JS358" s="171"/>
      <c r="JT358" s="171"/>
      <c r="JU358" s="171"/>
      <c r="JV358" s="171"/>
      <c r="JW358" s="171"/>
      <c r="JX358" s="171"/>
      <c r="JY358" s="171"/>
      <c r="JZ358" s="171"/>
      <c r="KA358" s="171"/>
      <c r="KB358" s="171"/>
      <c r="KC358" s="171"/>
      <c r="KD358" s="171"/>
      <c r="KE358" s="171"/>
      <c r="KF358" s="171"/>
      <c r="KG358" s="171"/>
      <c r="KH358" s="171"/>
      <c r="KI358" s="171"/>
      <c r="KJ358" s="171"/>
      <c r="KK358" s="171"/>
      <c r="KL358" s="171"/>
      <c r="KM358" s="171"/>
      <c r="KN358" s="171"/>
      <c r="KO358" s="171"/>
      <c r="KP358" s="171"/>
      <c r="KQ358" s="171"/>
      <c r="KR358" s="171"/>
      <c r="KS358" s="171"/>
      <c r="KT358" s="171"/>
      <c r="KU358" s="171"/>
      <c r="KV358" s="171"/>
      <c r="KW358" s="171"/>
      <c r="KX358" s="171"/>
      <c r="KY358" s="171"/>
      <c r="KZ358" s="171"/>
      <c r="LA358" s="171"/>
      <c r="LB358" s="171"/>
      <c r="LC358" s="171"/>
      <c r="LD358" s="171"/>
      <c r="LE358" s="171"/>
      <c r="LF358" s="171"/>
      <c r="LG358" s="171"/>
      <c r="LH358" s="171"/>
      <c r="LI358" s="171"/>
      <c r="LJ358" s="171"/>
      <c r="LK358" s="171"/>
      <c r="LL358" s="171"/>
      <c r="LM358" s="171"/>
      <c r="LN358" s="171"/>
      <c r="LO358" s="171"/>
      <c r="LP358" s="171"/>
      <c r="LQ358" s="171"/>
      <c r="LR358" s="171"/>
      <c r="LS358" s="171"/>
      <c r="LT358" s="171"/>
      <c r="LU358" s="171"/>
      <c r="LV358" s="171"/>
      <c r="LW358" s="171"/>
      <c r="LX358" s="171"/>
      <c r="LY358" s="171"/>
      <c r="LZ358" s="171"/>
      <c r="MA358" s="171"/>
      <c r="MB358" s="171"/>
      <c r="MC358" s="171"/>
      <c r="MD358" s="171"/>
      <c r="ME358" s="171"/>
      <c r="MF358" s="171"/>
      <c r="MG358" s="171"/>
      <c r="MH358" s="171"/>
      <c r="MI358" s="171"/>
      <c r="MJ358" s="171"/>
      <c r="MK358" s="171"/>
      <c r="ML358" s="171"/>
      <c r="MM358" s="171"/>
      <c r="MN358" s="171"/>
      <c r="MO358" s="171"/>
      <c r="MP358" s="171"/>
      <c r="MQ358" s="171"/>
      <c r="MR358" s="171"/>
      <c r="MS358" s="171"/>
      <c r="MT358" s="171"/>
      <c r="MU358" s="171"/>
      <c r="MV358" s="171"/>
      <c r="MW358" s="171"/>
      <c r="MX358" s="171"/>
      <c r="MY358" s="171"/>
      <c r="MZ358" s="171"/>
      <c r="NA358" s="171"/>
      <c r="NB358" s="171"/>
      <c r="NC358" s="171"/>
      <c r="ND358" s="171"/>
      <c r="NE358" s="171"/>
      <c r="NF358" s="171"/>
      <c r="NG358" s="171"/>
      <c r="NH358" s="171"/>
      <c r="NI358" s="171"/>
      <c r="NJ358" s="171"/>
      <c r="NK358" s="171"/>
      <c r="NL358" s="171"/>
      <c r="NM358" s="171"/>
      <c r="NN358" s="171"/>
      <c r="NO358" s="171"/>
      <c r="NP358" s="171"/>
      <c r="NQ358" s="171"/>
      <c r="NR358" s="171"/>
      <c r="NS358" s="171"/>
      <c r="NT358" s="171"/>
      <c r="NU358" s="171"/>
      <c r="NV358" s="171"/>
      <c r="NW358" s="171"/>
      <c r="NX358" s="171"/>
      <c r="NY358" s="171"/>
      <c r="NZ358" s="171"/>
      <c r="OA358" s="171"/>
      <c r="OB358" s="171"/>
      <c r="OC358" s="171"/>
      <c r="OD358" s="171"/>
      <c r="OE358" s="171"/>
      <c r="OF358" s="171"/>
      <c r="OG358" s="171"/>
      <c r="OH358" s="171"/>
      <c r="OI358" s="171"/>
      <c r="OJ358" s="171"/>
      <c r="OK358" s="171"/>
      <c r="OL358" s="171"/>
      <c r="OM358" s="171"/>
      <c r="ON358" s="171"/>
      <c r="OO358" s="171"/>
      <c r="OP358" s="171"/>
      <c r="OQ358" s="171"/>
      <c r="OR358" s="171"/>
      <c r="OS358" s="171"/>
      <c r="OT358" s="171"/>
      <c r="OU358" s="171"/>
      <c r="OV358" s="171"/>
      <c r="OW358" s="171"/>
      <c r="OX358" s="171"/>
      <c r="OY358" s="171"/>
      <c r="OZ358" s="171"/>
      <c r="PA358" s="171"/>
      <c r="PB358" s="171"/>
      <c r="PC358" s="171"/>
      <c r="PD358" s="171"/>
      <c r="PE358" s="171"/>
      <c r="PF358" s="171"/>
      <c r="PG358" s="171"/>
      <c r="PH358" s="171"/>
      <c r="PI358" s="171"/>
      <c r="PJ358" s="171"/>
      <c r="PK358" s="171"/>
      <c r="PL358" s="171"/>
      <c r="PM358" s="171"/>
      <c r="PN358" s="171"/>
      <c r="PO358" s="171"/>
      <c r="PP358" s="171"/>
      <c r="PQ358" s="171"/>
      <c r="PR358" s="171"/>
      <c r="PS358" s="171"/>
      <c r="PT358" s="171"/>
      <c r="PU358" s="171"/>
      <c r="PV358" s="171"/>
      <c r="PW358" s="171"/>
      <c r="PX358" s="171"/>
      <c r="PY358" s="171"/>
      <c r="PZ358" s="171"/>
      <c r="QA358" s="171"/>
      <c r="QB358" s="171"/>
      <c r="QC358" s="171"/>
      <c r="QD358" s="171"/>
      <c r="QE358" s="171"/>
      <c r="QF358" s="171"/>
      <c r="QG358" s="171"/>
      <c r="QH358" s="171"/>
      <c r="QI358" s="171"/>
      <c r="QJ358" s="171"/>
      <c r="QK358" s="171"/>
      <c r="QL358" s="171"/>
      <c r="QM358" s="171"/>
      <c r="QN358" s="171"/>
      <c r="QO358" s="171"/>
      <c r="QP358" s="171"/>
      <c r="QQ358" s="171"/>
      <c r="QR358" s="171"/>
      <c r="QS358" s="171"/>
      <c r="QT358" s="171"/>
      <c r="QU358" s="171"/>
      <c r="QV358" s="171"/>
      <c r="QW358" s="171"/>
      <c r="QX358" s="171"/>
      <c r="QY358" s="171"/>
      <c r="QZ358" s="171"/>
      <c r="RA358" s="171"/>
      <c r="RB358" s="171"/>
      <c r="RC358" s="171"/>
      <c r="RD358" s="171"/>
      <c r="RE358" s="171"/>
      <c r="RF358" s="171"/>
      <c r="RG358" s="171"/>
      <c r="RH358" s="171"/>
      <c r="RI358" s="171"/>
      <c r="RJ358" s="171"/>
      <c r="RK358" s="171"/>
      <c r="RL358" s="171"/>
      <c r="RM358" s="171"/>
      <c r="RN358" s="171"/>
      <c r="RO358" s="171"/>
      <c r="RP358" s="171"/>
      <c r="RQ358" s="171"/>
      <c r="RR358" s="171"/>
      <c r="RS358" s="171"/>
      <c r="RT358" s="171"/>
      <c r="RU358" s="171"/>
      <c r="RV358" s="171"/>
      <c r="RW358" s="171"/>
      <c r="RX358" s="171"/>
      <c r="RY358" s="171"/>
      <c r="RZ358" s="171"/>
      <c r="SA358" s="171"/>
      <c r="SB358" s="171"/>
      <c r="SC358" s="171"/>
      <c r="SD358" s="171"/>
      <c r="SE358" s="171"/>
      <c r="SF358" s="171"/>
      <c r="SG358" s="171"/>
      <c r="SH358" s="171"/>
      <c r="SI358" s="171"/>
      <c r="SJ358" s="171"/>
      <c r="SK358" s="171"/>
      <c r="SL358" s="171"/>
      <c r="SM358" s="171"/>
      <c r="SN358" s="171"/>
      <c r="SO358" s="171"/>
      <c r="SP358" s="171"/>
      <c r="SQ358" s="171"/>
      <c r="SR358" s="171"/>
      <c r="SS358" s="171"/>
      <c r="ST358" s="171"/>
      <c r="SU358" s="171"/>
      <c r="SV358" s="171"/>
      <c r="SW358" s="171"/>
      <c r="SX358" s="171"/>
      <c r="SY358" s="171"/>
      <c r="SZ358" s="171"/>
      <c r="TA358" s="171"/>
      <c r="TB358" s="171"/>
      <c r="TC358" s="171"/>
      <c r="TD358" s="171"/>
      <c r="TE358" s="171"/>
      <c r="TF358" s="171"/>
      <c r="TG358" s="171"/>
      <c r="TH358" s="171"/>
      <c r="TI358" s="171"/>
      <c r="TJ358" s="171"/>
      <c r="TK358" s="171"/>
      <c r="TL358" s="171"/>
      <c r="TM358" s="171"/>
      <c r="TN358" s="171"/>
      <c r="TO358" s="171"/>
      <c r="TP358" s="171"/>
      <c r="TQ358" s="171"/>
      <c r="TR358" s="171"/>
      <c r="TS358" s="171"/>
      <c r="TT358" s="171"/>
      <c r="TU358" s="171"/>
      <c r="TV358" s="171"/>
      <c r="TW358" s="171"/>
      <c r="TX358" s="171"/>
      <c r="TY358" s="171"/>
      <c r="TZ358" s="171"/>
      <c r="UA358" s="171"/>
      <c r="UB358" s="171"/>
      <c r="UC358" s="171"/>
      <c r="UD358" s="171"/>
      <c r="UE358" s="171"/>
      <c r="UF358" s="171"/>
      <c r="UG358" s="171"/>
      <c r="UH358" s="171"/>
      <c r="UI358" s="171"/>
      <c r="UJ358" s="171"/>
      <c r="UK358" s="171"/>
      <c r="UL358" s="171"/>
      <c r="UM358" s="171"/>
      <c r="UN358" s="171"/>
      <c r="UO358" s="171"/>
      <c r="UP358" s="171"/>
      <c r="UQ358" s="171"/>
      <c r="UR358" s="171"/>
      <c r="US358" s="171"/>
      <c r="UT358" s="171"/>
      <c r="UU358" s="171"/>
      <c r="UV358" s="171"/>
      <c r="UW358" s="171"/>
      <c r="UX358" s="171"/>
      <c r="UY358" s="171"/>
      <c r="UZ358" s="171"/>
      <c r="VA358" s="171"/>
      <c r="VB358" s="171"/>
      <c r="VC358" s="171"/>
      <c r="VD358" s="171"/>
      <c r="VE358" s="171"/>
      <c r="VF358" s="171"/>
      <c r="VG358" s="171"/>
      <c r="VH358" s="171"/>
      <c r="VI358" s="171"/>
      <c r="VJ358" s="171"/>
      <c r="VK358" s="171"/>
      <c r="VL358" s="171"/>
      <c r="VM358" s="171"/>
      <c r="VN358" s="171"/>
      <c r="VO358" s="171"/>
      <c r="VP358" s="171"/>
      <c r="VQ358" s="171"/>
      <c r="VR358" s="171"/>
      <c r="VS358" s="171"/>
      <c r="VT358" s="171"/>
      <c r="VU358" s="171"/>
      <c r="VV358" s="171"/>
      <c r="VW358" s="171"/>
      <c r="VX358" s="171"/>
      <c r="VY358" s="171"/>
      <c r="VZ358" s="171"/>
      <c r="WA358" s="171"/>
      <c r="WB358" s="171"/>
      <c r="WC358" s="171"/>
      <c r="WD358" s="171"/>
      <c r="WE358" s="171"/>
      <c r="WF358" s="171"/>
      <c r="WG358" s="171"/>
      <c r="WH358" s="171"/>
      <c r="WI358" s="171"/>
      <c r="WJ358" s="171"/>
      <c r="WK358" s="171"/>
      <c r="WL358" s="171"/>
      <c r="WM358" s="171"/>
      <c r="WN358" s="171"/>
      <c r="WO358" s="171"/>
      <c r="WP358" s="171"/>
      <c r="WQ358" s="171"/>
      <c r="WR358" s="171"/>
      <c r="WS358" s="171"/>
      <c r="WT358" s="171"/>
      <c r="WU358" s="171"/>
      <c r="WV358" s="171"/>
      <c r="WW358" s="171"/>
      <c r="WX358" s="171"/>
      <c r="WY358" s="171"/>
      <c r="WZ358" s="171"/>
      <c r="XA358" s="171"/>
      <c r="XB358" s="171"/>
      <c r="XC358" s="171"/>
      <c r="XD358" s="171"/>
      <c r="XE358" s="171"/>
      <c r="XF358" s="171"/>
      <c r="XG358" s="171"/>
      <c r="XH358" s="171"/>
      <c r="XI358" s="171"/>
      <c r="XJ358" s="171"/>
      <c r="XK358" s="171"/>
      <c r="XL358" s="171"/>
      <c r="XM358" s="171"/>
      <c r="XN358" s="171"/>
      <c r="XO358" s="171"/>
      <c r="XP358" s="171"/>
      <c r="XQ358" s="171"/>
      <c r="XR358" s="171"/>
      <c r="XS358" s="171"/>
      <c r="XT358" s="171"/>
      <c r="XU358" s="171"/>
      <c r="XV358" s="171"/>
      <c r="XW358" s="171"/>
      <c r="XX358" s="171"/>
      <c r="XY358" s="171"/>
      <c r="XZ358" s="171"/>
      <c r="YA358" s="171"/>
      <c r="YB358" s="171"/>
      <c r="YC358" s="171"/>
      <c r="YD358" s="171"/>
      <c r="YE358" s="171"/>
      <c r="YF358" s="171"/>
      <c r="YG358" s="171"/>
      <c r="YH358" s="171"/>
      <c r="YI358" s="171"/>
      <c r="YJ358" s="171"/>
      <c r="YK358" s="171"/>
      <c r="YL358" s="171"/>
      <c r="YM358" s="171"/>
      <c r="YN358" s="171"/>
      <c r="YO358" s="171"/>
      <c r="YP358" s="171"/>
      <c r="YQ358" s="171"/>
      <c r="YR358" s="171"/>
      <c r="YS358" s="171"/>
      <c r="YT358" s="171"/>
      <c r="YU358" s="171"/>
      <c r="YV358" s="171"/>
      <c r="YW358" s="171"/>
      <c r="YX358" s="171"/>
      <c r="YY358" s="171"/>
      <c r="YZ358" s="171"/>
      <c r="ZA358" s="171"/>
      <c r="ZB358" s="171"/>
      <c r="ZC358" s="171"/>
      <c r="ZD358" s="171"/>
      <c r="ZE358" s="171"/>
      <c r="ZF358" s="171"/>
      <c r="ZG358" s="171"/>
      <c r="ZH358" s="171"/>
      <c r="ZI358" s="171"/>
      <c r="ZJ358" s="171"/>
      <c r="ZK358" s="171"/>
      <c r="ZL358" s="171"/>
      <c r="ZM358" s="171"/>
      <c r="ZN358" s="171"/>
      <c r="ZO358" s="171"/>
      <c r="ZP358" s="171"/>
      <c r="ZQ358" s="171"/>
      <c r="ZR358" s="171"/>
      <c r="ZS358" s="171"/>
      <c r="ZT358" s="171"/>
      <c r="ZU358" s="171"/>
      <c r="ZV358" s="171"/>
      <c r="ZW358" s="171"/>
      <c r="ZX358" s="171"/>
      <c r="ZY358" s="171"/>
      <c r="ZZ358" s="171"/>
      <c r="AAA358" s="171"/>
      <c r="AAB358" s="171"/>
      <c r="AAC358" s="171"/>
      <c r="AAD358" s="171"/>
      <c r="AAE358" s="171"/>
      <c r="AAF358" s="171"/>
      <c r="AAG358" s="171"/>
      <c r="AAH358" s="171"/>
      <c r="AAI358" s="171"/>
      <c r="AAJ358" s="171"/>
      <c r="AAK358" s="171"/>
      <c r="AAL358" s="171"/>
      <c r="AAM358" s="171"/>
      <c r="AAN358" s="171"/>
      <c r="AAO358" s="171"/>
      <c r="AAP358" s="171"/>
      <c r="AAQ358" s="171"/>
      <c r="AAR358" s="171"/>
      <c r="AAS358" s="171"/>
      <c r="AAT358" s="171"/>
      <c r="AAU358" s="171"/>
      <c r="AAV358" s="171"/>
      <c r="AAW358" s="171"/>
      <c r="AAX358" s="171"/>
      <c r="AAY358" s="171"/>
      <c r="AAZ358" s="171"/>
      <c r="ABA358" s="171"/>
      <c r="ABB358" s="171"/>
      <c r="ABC358" s="171"/>
      <c r="ABD358" s="171"/>
      <c r="ABE358" s="171"/>
      <c r="ABF358" s="171"/>
      <c r="ABG358" s="171"/>
      <c r="ABH358" s="171"/>
      <c r="ABI358" s="171"/>
      <c r="ABJ358" s="171"/>
      <c r="ABK358" s="171"/>
      <c r="ABL358" s="171"/>
      <c r="ABM358" s="171"/>
      <c r="ABN358" s="171"/>
      <c r="ABO358" s="171"/>
      <c r="ABP358" s="171"/>
      <c r="ABQ358" s="171"/>
      <c r="ABR358" s="171"/>
      <c r="ABS358" s="171"/>
      <c r="ABT358" s="171"/>
      <c r="ABU358" s="171"/>
      <c r="ABV358" s="171"/>
      <c r="ABW358" s="171"/>
      <c r="ABX358" s="171"/>
      <c r="ABY358" s="171"/>
      <c r="ABZ358" s="171"/>
      <c r="ACA358" s="171"/>
      <c r="ACB358" s="171"/>
      <c r="ACC358" s="171"/>
      <c r="ACD358" s="171"/>
      <c r="ACE358" s="171"/>
      <c r="ACF358" s="171"/>
      <c r="ACG358" s="171"/>
      <c r="ACH358" s="171"/>
      <c r="ACI358" s="171"/>
      <c r="ACJ358" s="171"/>
      <c r="ACK358" s="171"/>
      <c r="ACL358" s="171"/>
      <c r="ACM358" s="171"/>
      <c r="ACN358" s="171"/>
      <c r="ACO358" s="171"/>
      <c r="ACP358" s="171"/>
      <c r="ACQ358" s="171"/>
      <c r="ACR358" s="171"/>
      <c r="ACS358" s="171"/>
      <c r="ACT358" s="171"/>
      <c r="ACU358" s="171"/>
      <c r="ACV358" s="171"/>
      <c r="ACW358" s="171"/>
      <c r="ACX358" s="171"/>
      <c r="ACY358" s="171"/>
      <c r="ACZ358" s="171"/>
      <c r="ADA358" s="171"/>
      <c r="ADB358" s="150"/>
      <c r="ADC358" s="150"/>
      <c r="ADD358" s="150"/>
      <c r="ADE358" s="150"/>
      <c r="ADF358" s="150"/>
    </row>
    <row r="359" spans="1:786" s="106" customFormat="1" ht="15.6" x14ac:dyDescent="0.3">
      <c r="A359" s="63">
        <v>2</v>
      </c>
      <c r="B359" s="69" t="s">
        <v>969</v>
      </c>
      <c r="C359" s="46" t="s">
        <v>97</v>
      </c>
      <c r="D359" s="47" t="s">
        <v>117</v>
      </c>
      <c r="E359" s="47" t="s">
        <v>135</v>
      </c>
      <c r="F359" s="47"/>
      <c r="G359" s="104"/>
      <c r="H359" s="47">
        <v>1</v>
      </c>
      <c r="I359" s="47" t="s">
        <v>45</v>
      </c>
      <c r="J359" s="47" t="s">
        <v>260</v>
      </c>
      <c r="K359" s="120">
        <v>25</v>
      </c>
      <c r="L359" s="50">
        <v>1947</v>
      </c>
      <c r="M359" s="51">
        <v>17439</v>
      </c>
      <c r="N359" s="52">
        <v>150000</v>
      </c>
      <c r="O359" s="53">
        <v>0.1</v>
      </c>
      <c r="P359" s="53"/>
      <c r="Q359" s="54" t="s">
        <v>482</v>
      </c>
      <c r="R359" s="55" t="s">
        <v>970</v>
      </c>
      <c r="S359" s="56" t="s">
        <v>227</v>
      </c>
      <c r="T359" s="57" t="str">
        <f t="shared" si="77"/>
        <v>Cu</v>
      </c>
      <c r="U359" s="56">
        <v>1400</v>
      </c>
      <c r="V359" s="56">
        <v>0.33</v>
      </c>
      <c r="W359" s="56">
        <v>0.04</v>
      </c>
      <c r="X359" s="56">
        <v>0.362083741767387</v>
      </c>
      <c r="Y359" s="56">
        <v>1947</v>
      </c>
      <c r="Z359" s="56">
        <v>25</v>
      </c>
      <c r="AA359" s="56" t="s">
        <v>228</v>
      </c>
      <c r="AB359" s="10"/>
      <c r="AC359" s="58">
        <f t="shared" si="78"/>
        <v>7.9086685861884068E-2</v>
      </c>
      <c r="AD359" s="58">
        <f t="shared" si="79"/>
        <v>2.5641025641025641E-3</v>
      </c>
      <c r="AE359" s="58">
        <f t="shared" si="80"/>
        <v>0</v>
      </c>
      <c r="AF359" s="58">
        <f t="shared" si="81"/>
        <v>8.1650788425986637E-2</v>
      </c>
      <c r="AG359" s="59"/>
      <c r="AH359" s="59">
        <f t="shared" si="82"/>
        <v>0</v>
      </c>
      <c r="AI359" s="59">
        <f t="shared" si="83"/>
        <v>8.1650788425986637E-2</v>
      </c>
      <c r="AJ359" s="59">
        <f t="shared" si="84"/>
        <v>0</v>
      </c>
      <c r="AK359" s="169"/>
      <c r="AL359" s="169"/>
      <c r="AM359" s="169"/>
      <c r="AN359" s="169"/>
      <c r="AO359" s="169"/>
      <c r="AP359" s="169"/>
      <c r="AQ359" s="169"/>
      <c r="AR359" s="169"/>
      <c r="AS359" s="169"/>
      <c r="AT359" s="169"/>
      <c r="AU359" s="169"/>
      <c r="AV359" s="169"/>
      <c r="AW359" s="169"/>
      <c r="AX359" s="169"/>
      <c r="AY359" s="169"/>
      <c r="AZ359" s="169"/>
      <c r="BA359" s="169"/>
      <c r="BB359" s="169"/>
      <c r="BC359" s="169"/>
      <c r="BD359" s="169"/>
      <c r="BE359" s="169"/>
      <c r="BF359" s="169"/>
      <c r="BG359" s="169"/>
      <c r="BH359" s="169"/>
      <c r="BI359" s="169"/>
      <c r="BJ359" s="169"/>
      <c r="BK359" s="169"/>
      <c r="BL359" s="169"/>
      <c r="BM359" s="169"/>
      <c r="BN359" s="169"/>
      <c r="BO359" s="169"/>
      <c r="BP359" s="169"/>
      <c r="BQ359" s="169"/>
      <c r="BR359" s="169"/>
      <c r="BS359" s="169"/>
      <c r="BT359" s="169"/>
      <c r="BU359" s="169"/>
      <c r="BV359" s="169"/>
      <c r="BW359" s="169"/>
      <c r="BX359" s="169"/>
      <c r="BY359" s="169"/>
      <c r="BZ359" s="169"/>
      <c r="CA359" s="169"/>
      <c r="CB359" s="169"/>
      <c r="CC359" s="169"/>
      <c r="CD359" s="169"/>
      <c r="CE359" s="169"/>
      <c r="CF359" s="169"/>
      <c r="CG359" s="169"/>
      <c r="CH359" s="169"/>
      <c r="CI359" s="169"/>
      <c r="CJ359" s="169"/>
      <c r="CK359" s="169"/>
      <c r="CL359" s="169"/>
      <c r="CM359" s="169"/>
      <c r="CN359" s="169"/>
      <c r="CO359" s="169"/>
      <c r="CP359" s="169"/>
      <c r="CQ359" s="169"/>
      <c r="CR359" s="169"/>
      <c r="CS359" s="169"/>
      <c r="CT359" s="169"/>
      <c r="CU359" s="169"/>
      <c r="CV359" s="169"/>
      <c r="CW359" s="169"/>
      <c r="CX359" s="169"/>
      <c r="CY359" s="169"/>
      <c r="CZ359" s="169"/>
      <c r="DA359" s="169"/>
      <c r="DB359" s="169"/>
      <c r="DC359" s="169"/>
      <c r="DD359" s="169"/>
      <c r="DE359" s="169"/>
      <c r="DF359" s="169"/>
      <c r="DG359" s="169"/>
      <c r="DH359" s="169"/>
      <c r="DI359" s="169"/>
      <c r="DJ359" s="169"/>
      <c r="DK359" s="169"/>
      <c r="DL359" s="169"/>
      <c r="DM359" s="169"/>
      <c r="DN359" s="169"/>
      <c r="DO359" s="169"/>
      <c r="DP359" s="169"/>
      <c r="DQ359" s="169"/>
      <c r="DR359" s="169"/>
      <c r="DS359" s="169"/>
      <c r="DT359" s="169"/>
      <c r="DU359" s="169"/>
      <c r="DV359" s="169"/>
      <c r="DW359" s="169"/>
      <c r="DX359" s="169"/>
      <c r="DY359" s="169"/>
      <c r="DZ359" s="169"/>
      <c r="EA359" s="169"/>
      <c r="EB359" s="169"/>
      <c r="EC359" s="169"/>
      <c r="ED359" s="172"/>
      <c r="EE359" s="172"/>
      <c r="EF359" s="172"/>
      <c r="EG359" s="172"/>
      <c r="EH359" s="172"/>
      <c r="EI359" s="172"/>
      <c r="EJ359" s="172"/>
      <c r="EK359" s="172"/>
      <c r="EL359" s="172"/>
      <c r="EM359" s="172"/>
      <c r="EN359" s="172"/>
      <c r="EO359" s="172"/>
      <c r="EP359" s="172"/>
      <c r="EQ359" s="172"/>
      <c r="ER359" s="172"/>
      <c r="ES359" s="172"/>
      <c r="ET359" s="172"/>
      <c r="EU359" s="172"/>
      <c r="EV359" s="172"/>
      <c r="EW359" s="172"/>
      <c r="EX359" s="172"/>
      <c r="EY359" s="172"/>
      <c r="EZ359" s="172"/>
      <c r="FA359" s="172"/>
      <c r="FB359" s="172"/>
      <c r="FC359" s="172"/>
      <c r="FD359" s="172"/>
      <c r="FE359" s="172"/>
      <c r="FF359" s="172"/>
      <c r="FG359" s="172"/>
      <c r="FH359" s="172"/>
      <c r="FI359" s="172"/>
      <c r="FJ359" s="172"/>
      <c r="FK359" s="172"/>
      <c r="FL359" s="172"/>
      <c r="FM359" s="172"/>
      <c r="FN359" s="172"/>
      <c r="FO359" s="172"/>
      <c r="FP359" s="172"/>
      <c r="FQ359" s="172"/>
      <c r="FR359" s="172"/>
      <c r="FS359" s="172"/>
      <c r="FT359" s="172"/>
      <c r="FU359" s="172"/>
      <c r="FV359" s="172"/>
      <c r="FW359" s="172"/>
      <c r="FX359" s="172"/>
      <c r="FY359" s="172"/>
      <c r="FZ359" s="172"/>
      <c r="GA359" s="172"/>
      <c r="GB359" s="172"/>
      <c r="GC359" s="172"/>
      <c r="GD359" s="172"/>
      <c r="GE359" s="172"/>
      <c r="GF359" s="172"/>
      <c r="GG359" s="172"/>
      <c r="GH359" s="172"/>
      <c r="GI359" s="172"/>
      <c r="GJ359" s="172"/>
      <c r="GK359" s="172"/>
      <c r="GL359" s="172"/>
      <c r="GM359" s="172"/>
      <c r="GN359" s="172"/>
      <c r="GO359" s="172"/>
      <c r="GP359" s="172"/>
      <c r="GQ359" s="172"/>
      <c r="GR359" s="172"/>
      <c r="GS359" s="172"/>
      <c r="GT359" s="172"/>
      <c r="GU359" s="172"/>
      <c r="GV359" s="172"/>
      <c r="GW359" s="172"/>
      <c r="GX359" s="172"/>
      <c r="GY359" s="172"/>
      <c r="GZ359" s="172"/>
      <c r="HA359" s="172"/>
      <c r="HB359" s="172"/>
      <c r="HC359" s="172"/>
      <c r="HD359" s="172"/>
      <c r="HE359" s="172"/>
      <c r="HF359" s="172"/>
      <c r="HG359" s="172"/>
      <c r="HH359" s="172"/>
      <c r="HI359" s="172"/>
      <c r="HJ359" s="172"/>
      <c r="HK359" s="172"/>
      <c r="HL359" s="172"/>
      <c r="HM359" s="172"/>
      <c r="HN359" s="172"/>
      <c r="HO359" s="172"/>
      <c r="HP359" s="172"/>
      <c r="HQ359" s="172"/>
      <c r="HR359" s="172"/>
      <c r="HS359" s="172"/>
      <c r="HT359" s="172"/>
      <c r="HU359" s="172"/>
      <c r="HV359" s="172"/>
      <c r="HW359" s="172"/>
      <c r="HX359" s="172"/>
      <c r="HY359" s="172"/>
      <c r="HZ359" s="172"/>
      <c r="IA359" s="172"/>
      <c r="IB359" s="172"/>
      <c r="IC359" s="172"/>
      <c r="ID359" s="172"/>
      <c r="IE359" s="172"/>
      <c r="IF359" s="172"/>
      <c r="IG359" s="172"/>
      <c r="IH359" s="172"/>
      <c r="II359" s="172"/>
      <c r="IJ359" s="172"/>
      <c r="IK359" s="172"/>
      <c r="IL359" s="172"/>
      <c r="IM359" s="172"/>
      <c r="IN359" s="172"/>
      <c r="IO359" s="172"/>
      <c r="IP359" s="172"/>
      <c r="IQ359" s="172"/>
      <c r="IR359" s="172"/>
      <c r="IS359" s="172"/>
      <c r="IT359" s="172"/>
      <c r="IU359" s="172"/>
      <c r="IV359" s="172"/>
      <c r="IW359" s="172"/>
      <c r="IX359" s="172"/>
      <c r="IY359" s="172"/>
      <c r="IZ359" s="172"/>
      <c r="JA359" s="172"/>
      <c r="JB359" s="172"/>
      <c r="JC359" s="172"/>
      <c r="JD359" s="172"/>
      <c r="JE359" s="172"/>
      <c r="JF359" s="172"/>
      <c r="JG359" s="172"/>
      <c r="JH359" s="172"/>
      <c r="JI359" s="172"/>
      <c r="JJ359" s="172"/>
      <c r="JK359" s="172"/>
      <c r="JL359" s="172"/>
      <c r="JM359" s="172"/>
      <c r="JN359" s="172"/>
      <c r="JO359" s="172"/>
      <c r="JP359" s="172"/>
      <c r="JQ359" s="172"/>
      <c r="JR359" s="172"/>
      <c r="JS359" s="172"/>
      <c r="JT359" s="172"/>
      <c r="JU359" s="172"/>
      <c r="JV359" s="172"/>
      <c r="JW359" s="172"/>
      <c r="JX359" s="172"/>
      <c r="JY359" s="172"/>
      <c r="JZ359" s="172"/>
      <c r="KA359" s="172"/>
      <c r="KB359" s="172"/>
      <c r="KC359" s="172"/>
      <c r="KD359" s="172"/>
      <c r="KE359" s="172"/>
      <c r="KF359" s="172"/>
      <c r="KG359" s="172"/>
      <c r="KH359" s="172"/>
      <c r="KI359" s="172"/>
      <c r="KJ359" s="172"/>
      <c r="KK359" s="172"/>
      <c r="KL359" s="172"/>
      <c r="KM359" s="172"/>
      <c r="KN359" s="172"/>
      <c r="KO359" s="172"/>
      <c r="KP359" s="172"/>
      <c r="KQ359" s="172"/>
      <c r="KR359" s="172"/>
      <c r="KS359" s="172"/>
      <c r="KT359" s="172"/>
      <c r="KU359" s="172"/>
      <c r="KV359" s="172"/>
      <c r="KW359" s="172"/>
      <c r="KX359" s="172"/>
      <c r="KY359" s="172"/>
      <c r="KZ359" s="172"/>
      <c r="LA359" s="172"/>
      <c r="LB359" s="172"/>
      <c r="LC359" s="172"/>
      <c r="LD359" s="172"/>
      <c r="LE359" s="172"/>
      <c r="LF359" s="172"/>
      <c r="LG359" s="172"/>
      <c r="LH359" s="172"/>
      <c r="LI359" s="172"/>
      <c r="LJ359" s="172"/>
      <c r="LK359" s="172"/>
      <c r="LL359" s="172"/>
      <c r="LM359" s="172"/>
      <c r="LN359" s="172"/>
      <c r="LO359" s="172"/>
      <c r="LP359" s="172"/>
      <c r="LQ359" s="172"/>
      <c r="LR359" s="172"/>
      <c r="LS359" s="172"/>
      <c r="LT359" s="172"/>
      <c r="LU359" s="172"/>
      <c r="LV359" s="172"/>
      <c r="LW359" s="172"/>
      <c r="LX359" s="172"/>
      <c r="LY359" s="172"/>
      <c r="LZ359" s="172"/>
      <c r="MA359" s="172"/>
      <c r="MB359" s="172"/>
      <c r="MC359" s="172"/>
      <c r="MD359" s="172"/>
      <c r="ME359" s="172"/>
      <c r="MF359" s="172"/>
      <c r="MG359" s="172"/>
      <c r="MH359" s="172"/>
      <c r="MI359" s="172"/>
      <c r="MJ359" s="172"/>
      <c r="MK359" s="172"/>
      <c r="ML359" s="172"/>
      <c r="MM359" s="172"/>
      <c r="MN359" s="172"/>
      <c r="MO359" s="172"/>
      <c r="MP359" s="172"/>
      <c r="MQ359" s="172"/>
      <c r="MR359" s="172"/>
      <c r="MS359" s="172"/>
      <c r="MT359" s="172"/>
      <c r="MU359" s="172"/>
      <c r="MV359" s="172"/>
      <c r="MW359" s="172"/>
      <c r="MX359" s="172"/>
      <c r="MY359" s="172"/>
      <c r="MZ359" s="172"/>
      <c r="NA359" s="172"/>
      <c r="NB359" s="172"/>
      <c r="NC359" s="172"/>
      <c r="ND359" s="172"/>
      <c r="NE359" s="172"/>
      <c r="NF359" s="172"/>
      <c r="NG359" s="172"/>
      <c r="NH359" s="172"/>
      <c r="NI359" s="172"/>
      <c r="NJ359" s="172"/>
      <c r="NK359" s="172"/>
      <c r="NL359" s="172"/>
      <c r="NM359" s="172"/>
      <c r="NN359" s="172"/>
      <c r="NO359" s="172"/>
      <c r="NP359" s="172"/>
      <c r="NQ359" s="172"/>
      <c r="NR359" s="172"/>
      <c r="NS359" s="172"/>
      <c r="NT359" s="172"/>
      <c r="NU359" s="172"/>
      <c r="NV359" s="172"/>
      <c r="NW359" s="172"/>
      <c r="NX359" s="172"/>
      <c r="NY359" s="172"/>
      <c r="NZ359" s="172"/>
      <c r="OA359" s="172"/>
      <c r="OB359" s="172"/>
      <c r="OC359" s="172"/>
      <c r="OD359" s="172"/>
      <c r="OE359" s="172"/>
      <c r="OF359" s="172"/>
      <c r="OG359" s="172"/>
      <c r="OH359" s="172"/>
      <c r="OI359" s="172"/>
      <c r="OJ359" s="172"/>
      <c r="OK359" s="172"/>
      <c r="OL359" s="172"/>
      <c r="OM359" s="172"/>
      <c r="ON359" s="172"/>
      <c r="OO359" s="172"/>
      <c r="OP359" s="172"/>
      <c r="OQ359" s="172"/>
      <c r="OR359" s="172"/>
      <c r="OS359" s="172"/>
      <c r="OT359" s="172"/>
      <c r="OU359" s="172"/>
      <c r="OV359" s="172"/>
      <c r="OW359" s="172"/>
      <c r="OX359" s="172"/>
      <c r="OY359" s="172"/>
      <c r="OZ359" s="172"/>
      <c r="PA359" s="172"/>
      <c r="PB359" s="172"/>
      <c r="PC359" s="172"/>
      <c r="PD359" s="172"/>
      <c r="PE359" s="172"/>
      <c r="PF359" s="172"/>
      <c r="PG359" s="172"/>
      <c r="PH359" s="172"/>
      <c r="PI359" s="172"/>
      <c r="PJ359" s="172"/>
      <c r="PK359" s="172"/>
      <c r="PL359" s="172"/>
      <c r="PM359" s="172"/>
      <c r="PN359" s="172"/>
      <c r="PO359" s="172"/>
      <c r="PP359" s="172"/>
      <c r="PQ359" s="172"/>
      <c r="PR359" s="172"/>
      <c r="PS359" s="172"/>
      <c r="PT359" s="172"/>
      <c r="PU359" s="172"/>
      <c r="PV359" s="172"/>
      <c r="PW359" s="172"/>
      <c r="PX359" s="172"/>
      <c r="PY359" s="172"/>
      <c r="PZ359" s="172"/>
      <c r="QA359" s="172"/>
      <c r="QB359" s="172"/>
      <c r="QC359" s="172"/>
      <c r="QD359" s="172"/>
      <c r="QE359" s="172"/>
      <c r="QF359" s="172"/>
      <c r="QG359" s="172"/>
      <c r="QH359" s="172"/>
      <c r="QI359" s="172"/>
      <c r="QJ359" s="172"/>
      <c r="QK359" s="172"/>
      <c r="QL359" s="172"/>
      <c r="QM359" s="172"/>
      <c r="QN359" s="172"/>
      <c r="QO359" s="172"/>
      <c r="QP359" s="172"/>
      <c r="QQ359" s="172"/>
      <c r="QR359" s="172"/>
      <c r="QS359" s="172"/>
      <c r="QT359" s="172"/>
      <c r="QU359" s="172"/>
      <c r="QV359" s="172"/>
      <c r="QW359" s="172"/>
      <c r="QX359" s="172"/>
      <c r="QY359" s="172"/>
      <c r="QZ359" s="172"/>
      <c r="RA359" s="172"/>
      <c r="RB359" s="172"/>
      <c r="RC359" s="172"/>
      <c r="RD359" s="172"/>
      <c r="RE359" s="172"/>
      <c r="RF359" s="172"/>
      <c r="RG359" s="172"/>
      <c r="RH359" s="172"/>
      <c r="RI359" s="172"/>
      <c r="RJ359" s="172"/>
      <c r="RK359" s="172"/>
      <c r="RL359" s="172"/>
      <c r="RM359" s="172"/>
      <c r="RN359" s="172"/>
      <c r="RO359" s="172"/>
      <c r="RP359" s="172"/>
      <c r="RQ359" s="172"/>
      <c r="RR359" s="172"/>
      <c r="RS359" s="172"/>
      <c r="RT359" s="172"/>
      <c r="RU359" s="172"/>
      <c r="RV359" s="172"/>
      <c r="RW359" s="172"/>
      <c r="RX359" s="172"/>
      <c r="RY359" s="172"/>
      <c r="RZ359" s="172"/>
      <c r="SA359" s="172"/>
      <c r="SB359" s="172"/>
      <c r="SC359" s="172"/>
      <c r="SD359" s="172"/>
      <c r="SE359" s="172"/>
      <c r="SF359" s="172"/>
      <c r="SG359" s="172"/>
      <c r="SH359" s="172"/>
      <c r="SI359" s="172"/>
      <c r="SJ359" s="172"/>
      <c r="SK359" s="172"/>
      <c r="SL359" s="172"/>
      <c r="SM359" s="172"/>
      <c r="SN359" s="172"/>
      <c r="SO359" s="172"/>
      <c r="SP359" s="172"/>
      <c r="SQ359" s="172"/>
      <c r="SR359" s="172"/>
      <c r="SS359" s="172"/>
      <c r="ST359" s="172"/>
      <c r="SU359" s="172"/>
      <c r="SV359" s="172"/>
      <c r="SW359" s="172"/>
      <c r="SX359" s="172"/>
      <c r="SY359" s="172"/>
      <c r="SZ359" s="172"/>
      <c r="TA359" s="172"/>
      <c r="TB359" s="172"/>
      <c r="TC359" s="172"/>
      <c r="TD359" s="172"/>
      <c r="TE359" s="172"/>
      <c r="TF359" s="172"/>
      <c r="TG359" s="172"/>
      <c r="TH359" s="172"/>
      <c r="TI359" s="172"/>
      <c r="TJ359" s="172"/>
      <c r="TK359" s="172"/>
      <c r="TL359" s="172"/>
      <c r="TM359" s="172"/>
      <c r="TN359" s="172"/>
      <c r="TO359" s="172"/>
      <c r="TP359" s="172"/>
      <c r="TQ359" s="172"/>
      <c r="TR359" s="172"/>
      <c r="TS359" s="172"/>
      <c r="TT359" s="172"/>
      <c r="TU359" s="172"/>
      <c r="TV359" s="172"/>
      <c r="TW359" s="172"/>
      <c r="TX359" s="172"/>
      <c r="TY359" s="172"/>
      <c r="TZ359" s="172"/>
      <c r="UA359" s="172"/>
      <c r="UB359" s="172"/>
      <c r="UC359" s="172"/>
      <c r="UD359" s="172"/>
      <c r="UE359" s="172"/>
      <c r="UF359" s="172"/>
      <c r="UG359" s="172"/>
      <c r="UH359" s="172"/>
      <c r="UI359" s="172"/>
      <c r="UJ359" s="172"/>
      <c r="UK359" s="172"/>
      <c r="UL359" s="172"/>
      <c r="UM359" s="172"/>
      <c r="UN359" s="172"/>
      <c r="UO359" s="172"/>
      <c r="UP359" s="172"/>
      <c r="UQ359" s="172"/>
      <c r="UR359" s="172"/>
      <c r="US359" s="172"/>
      <c r="UT359" s="172"/>
      <c r="UU359" s="172"/>
      <c r="UV359" s="172"/>
      <c r="UW359" s="172"/>
      <c r="UX359" s="172"/>
      <c r="UY359" s="172"/>
      <c r="UZ359" s="172"/>
      <c r="VA359" s="172"/>
      <c r="VB359" s="172"/>
      <c r="VC359" s="172"/>
      <c r="VD359" s="172"/>
      <c r="VE359" s="172"/>
      <c r="VF359" s="172"/>
      <c r="VG359" s="172"/>
      <c r="VH359" s="172"/>
      <c r="VI359" s="172"/>
      <c r="VJ359" s="172"/>
      <c r="VK359" s="172"/>
      <c r="VL359" s="172"/>
      <c r="VM359" s="172"/>
      <c r="VN359" s="172"/>
      <c r="VO359" s="172"/>
      <c r="VP359" s="172"/>
      <c r="VQ359" s="172"/>
      <c r="VR359" s="172"/>
      <c r="VS359" s="172"/>
      <c r="VT359" s="172"/>
      <c r="VU359" s="172"/>
      <c r="VV359" s="172"/>
      <c r="VW359" s="172"/>
      <c r="VX359" s="172"/>
      <c r="VY359" s="172"/>
      <c r="VZ359" s="172"/>
      <c r="WA359" s="172"/>
      <c r="WB359" s="172"/>
      <c r="WC359" s="172"/>
      <c r="WD359" s="172"/>
      <c r="WE359" s="172"/>
      <c r="WF359" s="172"/>
      <c r="WG359" s="172"/>
      <c r="WH359" s="172"/>
      <c r="WI359" s="172"/>
      <c r="WJ359" s="172"/>
      <c r="WK359" s="172"/>
      <c r="WL359" s="172"/>
      <c r="WM359" s="172"/>
      <c r="WN359" s="172"/>
      <c r="WO359" s="172"/>
      <c r="WP359" s="172"/>
      <c r="WQ359" s="172"/>
      <c r="WR359" s="172"/>
      <c r="WS359" s="172"/>
      <c r="WT359" s="172"/>
      <c r="WU359" s="172"/>
      <c r="WV359" s="172"/>
      <c r="WW359" s="172"/>
      <c r="WX359" s="172"/>
      <c r="WY359" s="172"/>
      <c r="WZ359" s="172"/>
      <c r="XA359" s="172"/>
      <c r="XB359" s="172"/>
      <c r="XC359" s="172"/>
      <c r="XD359" s="172"/>
      <c r="XE359" s="172"/>
      <c r="XF359" s="172"/>
      <c r="XG359" s="172"/>
      <c r="XH359" s="172"/>
      <c r="XI359" s="172"/>
      <c r="XJ359" s="172"/>
      <c r="XK359" s="172"/>
      <c r="XL359" s="172"/>
      <c r="XM359" s="172"/>
      <c r="XN359" s="172"/>
      <c r="XO359" s="172"/>
      <c r="XP359" s="172"/>
      <c r="XQ359" s="172"/>
      <c r="XR359" s="172"/>
      <c r="XS359" s="172"/>
      <c r="XT359" s="172"/>
      <c r="XU359" s="172"/>
      <c r="XV359" s="172"/>
      <c r="XW359" s="172"/>
      <c r="XX359" s="172"/>
      <c r="XY359" s="172"/>
      <c r="XZ359" s="172"/>
      <c r="YA359" s="172"/>
      <c r="YB359" s="172"/>
      <c r="YC359" s="172"/>
      <c r="YD359" s="172"/>
      <c r="YE359" s="172"/>
      <c r="YF359" s="172"/>
      <c r="YG359" s="172"/>
      <c r="YH359" s="172"/>
      <c r="YI359" s="172"/>
      <c r="YJ359" s="172"/>
      <c r="YK359" s="172"/>
      <c r="YL359" s="172"/>
      <c r="YM359" s="172"/>
      <c r="YN359" s="172"/>
      <c r="YO359" s="172"/>
      <c r="YP359" s="172"/>
      <c r="YQ359" s="172"/>
      <c r="YR359" s="172"/>
      <c r="YS359" s="172"/>
      <c r="YT359" s="172"/>
      <c r="YU359" s="172"/>
      <c r="YV359" s="172"/>
      <c r="YW359" s="172"/>
      <c r="YX359" s="172"/>
      <c r="YY359" s="172"/>
      <c r="YZ359" s="172"/>
      <c r="ZA359" s="172"/>
      <c r="ZB359" s="172"/>
      <c r="ZC359" s="172"/>
      <c r="ZD359" s="172"/>
      <c r="ZE359" s="172"/>
      <c r="ZF359" s="172"/>
      <c r="ZG359" s="172"/>
      <c r="ZH359" s="172"/>
      <c r="ZI359" s="172"/>
      <c r="ZJ359" s="172"/>
      <c r="ZK359" s="172"/>
      <c r="ZL359" s="172"/>
      <c r="ZM359" s="172"/>
      <c r="ZN359" s="172"/>
      <c r="ZO359" s="172"/>
      <c r="ZP359" s="172"/>
      <c r="ZQ359" s="172"/>
      <c r="ZR359" s="172"/>
      <c r="ZS359" s="172"/>
      <c r="ZT359" s="172"/>
      <c r="ZU359" s="172"/>
      <c r="ZV359" s="172"/>
      <c r="ZW359" s="172"/>
      <c r="ZX359" s="172"/>
      <c r="ZY359" s="172"/>
      <c r="ZZ359" s="172"/>
      <c r="AAA359" s="172"/>
      <c r="AAB359" s="172"/>
      <c r="AAC359" s="172"/>
      <c r="AAD359" s="172"/>
      <c r="AAE359" s="172"/>
      <c r="AAF359" s="172"/>
      <c r="AAG359" s="172"/>
      <c r="AAH359" s="172"/>
      <c r="AAI359" s="172"/>
      <c r="AAJ359" s="172"/>
      <c r="AAK359" s="172"/>
      <c r="AAL359" s="172"/>
      <c r="AAM359" s="172"/>
      <c r="AAN359" s="172"/>
      <c r="AAO359" s="172"/>
      <c r="AAP359" s="172"/>
      <c r="AAQ359" s="172"/>
      <c r="AAR359" s="172"/>
      <c r="AAS359" s="172"/>
      <c r="AAT359" s="172"/>
      <c r="AAU359" s="172"/>
      <c r="AAV359" s="172"/>
      <c r="AAW359" s="172"/>
      <c r="AAX359" s="172"/>
      <c r="AAY359" s="172"/>
      <c r="AAZ359" s="172"/>
      <c r="ABA359" s="172"/>
      <c r="ABB359" s="172"/>
      <c r="ABC359" s="172"/>
      <c r="ABD359" s="172"/>
      <c r="ABE359" s="172"/>
      <c r="ABF359" s="172"/>
      <c r="ABG359" s="172"/>
      <c r="ABH359" s="172"/>
      <c r="ABI359" s="172"/>
      <c r="ABJ359" s="172"/>
      <c r="ABK359" s="172"/>
      <c r="ABL359" s="172"/>
      <c r="ABM359" s="172"/>
      <c r="ABN359" s="172"/>
      <c r="ABO359" s="172"/>
      <c r="ABP359" s="172"/>
      <c r="ABQ359" s="172"/>
      <c r="ABR359" s="172"/>
      <c r="ABS359" s="172"/>
      <c r="ABT359" s="172"/>
      <c r="ABU359" s="172"/>
      <c r="ABV359" s="172"/>
      <c r="ABW359" s="172"/>
      <c r="ABX359" s="172"/>
      <c r="ABY359" s="172"/>
      <c r="ABZ359" s="172"/>
      <c r="ACA359" s="172"/>
      <c r="ACB359" s="172"/>
      <c r="ACC359" s="172"/>
      <c r="ACD359" s="172"/>
      <c r="ACE359" s="172"/>
      <c r="ACF359" s="172"/>
      <c r="ACG359" s="172"/>
      <c r="ACH359" s="172"/>
      <c r="ACI359" s="172"/>
      <c r="ACJ359" s="172"/>
      <c r="ACK359" s="172"/>
      <c r="ACL359" s="172"/>
      <c r="ACM359" s="172"/>
      <c r="ACN359" s="172"/>
      <c r="ACO359" s="172"/>
      <c r="ACP359" s="172"/>
      <c r="ACQ359" s="172"/>
      <c r="ACR359" s="172"/>
      <c r="ACS359" s="172"/>
      <c r="ACT359" s="172"/>
      <c r="ACU359" s="172"/>
      <c r="ACV359" s="172"/>
      <c r="ACW359" s="172"/>
      <c r="ACX359" s="172"/>
      <c r="ACY359" s="172"/>
      <c r="ACZ359" s="172"/>
      <c r="ADA359" s="172"/>
    </row>
    <row r="360" spans="1:786" customFormat="1" ht="48" x14ac:dyDescent="0.3">
      <c r="A360" s="60">
        <v>3</v>
      </c>
      <c r="B360" s="69" t="s">
        <v>971</v>
      </c>
      <c r="C360" s="46" t="s">
        <v>70</v>
      </c>
      <c r="D360" s="47" t="s">
        <v>117</v>
      </c>
      <c r="E360" s="47" t="s">
        <v>135</v>
      </c>
      <c r="F360" s="47">
        <v>15</v>
      </c>
      <c r="G360" s="104"/>
      <c r="H360" s="47">
        <v>1</v>
      </c>
      <c r="I360" s="47" t="s">
        <v>45</v>
      </c>
      <c r="J360" s="47" t="s">
        <v>159</v>
      </c>
      <c r="K360" s="120">
        <v>58</v>
      </c>
      <c r="L360" s="50">
        <v>1944</v>
      </c>
      <c r="M360" s="117">
        <v>1944</v>
      </c>
      <c r="N360" s="52"/>
      <c r="O360" s="53"/>
      <c r="P360" s="53"/>
      <c r="Q360" s="54" t="s">
        <v>482</v>
      </c>
      <c r="R360" s="55" t="s">
        <v>972</v>
      </c>
      <c r="S360" s="56" t="s">
        <v>318</v>
      </c>
      <c r="T360" s="57" t="str">
        <f t="shared" si="77"/>
        <v>Au</v>
      </c>
      <c r="U360" s="56"/>
      <c r="V360" s="56"/>
      <c r="W360" s="56"/>
      <c r="X360" s="56"/>
      <c r="Y360" s="56"/>
      <c r="Z360" s="56"/>
      <c r="AA360" s="56" t="s">
        <v>228</v>
      </c>
      <c r="AB360" s="10"/>
      <c r="AC360" s="58">
        <f t="shared" si="78"/>
        <v>0</v>
      </c>
      <c r="AD360" s="58">
        <f t="shared" si="79"/>
        <v>0</v>
      </c>
      <c r="AE360" s="58">
        <f t="shared" si="80"/>
        <v>0</v>
      </c>
      <c r="AF360" s="58">
        <f t="shared" si="81"/>
        <v>0</v>
      </c>
      <c r="AG360" s="59"/>
      <c r="AH360" s="59">
        <f t="shared" si="82"/>
        <v>0</v>
      </c>
      <c r="AI360" s="59">
        <f t="shared" si="83"/>
        <v>0</v>
      </c>
      <c r="AJ360" s="59">
        <f t="shared" si="84"/>
        <v>0</v>
      </c>
      <c r="AK360" s="169"/>
      <c r="AL360" s="169"/>
      <c r="AM360" s="169"/>
      <c r="AN360" s="169"/>
      <c r="AO360" s="169"/>
      <c r="AP360" s="169"/>
      <c r="AQ360" s="169"/>
      <c r="AR360" s="169"/>
      <c r="AS360" s="169"/>
      <c r="AT360" s="169"/>
      <c r="AU360" s="169"/>
      <c r="AV360" s="169"/>
      <c r="AW360" s="169"/>
      <c r="AX360" s="169"/>
      <c r="AY360" s="169"/>
      <c r="AZ360" s="169"/>
      <c r="BA360" s="169"/>
      <c r="BB360" s="169"/>
      <c r="BC360" s="169"/>
      <c r="BD360" s="169"/>
      <c r="BE360" s="169"/>
      <c r="BF360" s="169"/>
      <c r="BG360" s="169"/>
      <c r="BH360" s="169"/>
      <c r="BI360" s="169"/>
      <c r="BJ360" s="169"/>
      <c r="BK360" s="169"/>
      <c r="BL360" s="169"/>
      <c r="BM360" s="169"/>
      <c r="BN360" s="169"/>
      <c r="BO360" s="169"/>
      <c r="BP360" s="169"/>
      <c r="BQ360" s="169"/>
      <c r="BR360" s="169"/>
      <c r="BS360" s="169"/>
      <c r="BT360" s="169"/>
      <c r="BU360" s="169"/>
      <c r="BV360" s="169"/>
      <c r="BW360" s="169"/>
      <c r="BX360" s="169"/>
      <c r="BY360" s="169"/>
      <c r="BZ360" s="169"/>
      <c r="CA360" s="169"/>
      <c r="CB360" s="169"/>
      <c r="CC360" s="169"/>
      <c r="CD360" s="169"/>
      <c r="CE360" s="169"/>
      <c r="CF360" s="169"/>
      <c r="CG360" s="169"/>
      <c r="CH360" s="169"/>
      <c r="CI360" s="169"/>
      <c r="CJ360" s="169"/>
      <c r="CK360" s="169"/>
      <c r="CL360" s="169"/>
      <c r="CM360" s="169"/>
      <c r="CN360" s="169"/>
      <c r="CO360" s="169"/>
      <c r="CP360" s="169"/>
      <c r="CQ360" s="169"/>
      <c r="CR360" s="169"/>
      <c r="CS360" s="169"/>
      <c r="CT360" s="169"/>
      <c r="CU360" s="169"/>
      <c r="CV360" s="169"/>
      <c r="CW360" s="169"/>
      <c r="CX360" s="169"/>
      <c r="CY360" s="169"/>
      <c r="CZ360" s="169"/>
      <c r="DA360" s="169"/>
      <c r="DB360" s="169"/>
      <c r="DC360" s="169"/>
      <c r="DD360" s="169"/>
      <c r="DE360" s="169"/>
      <c r="DF360" s="169"/>
      <c r="DG360" s="169"/>
      <c r="DH360" s="169"/>
      <c r="DI360" s="169"/>
      <c r="DJ360" s="169"/>
      <c r="DK360" s="169"/>
      <c r="DL360" s="169"/>
      <c r="DM360" s="169"/>
      <c r="DN360" s="169"/>
      <c r="DO360" s="169"/>
      <c r="DP360" s="169"/>
      <c r="DQ360" s="169"/>
      <c r="DR360" s="169"/>
      <c r="DS360" s="169"/>
      <c r="DT360" s="169"/>
      <c r="DU360" s="169"/>
      <c r="DV360" s="169"/>
      <c r="DW360" s="169"/>
      <c r="DX360" s="169"/>
      <c r="DY360" s="169"/>
      <c r="DZ360" s="169"/>
      <c r="EA360" s="169"/>
      <c r="EB360" s="169"/>
      <c r="EC360" s="169"/>
      <c r="ED360" s="171"/>
      <c r="EE360" s="171"/>
      <c r="EF360" s="171"/>
      <c r="EG360" s="171"/>
      <c r="EH360" s="171"/>
      <c r="EI360" s="171"/>
      <c r="EJ360" s="171"/>
      <c r="EK360" s="171"/>
      <c r="EL360" s="171"/>
      <c r="EM360" s="171"/>
      <c r="EN360" s="171"/>
      <c r="EO360" s="171"/>
      <c r="EP360" s="171"/>
      <c r="EQ360" s="171"/>
      <c r="ER360" s="171"/>
      <c r="ES360" s="171"/>
      <c r="ET360" s="171"/>
      <c r="EU360" s="171"/>
      <c r="EV360" s="171"/>
      <c r="EW360" s="171"/>
      <c r="EX360" s="171"/>
      <c r="EY360" s="171"/>
      <c r="EZ360" s="171"/>
      <c r="FA360" s="171"/>
      <c r="FB360" s="171"/>
      <c r="FC360" s="171"/>
      <c r="FD360" s="171"/>
      <c r="FE360" s="171"/>
      <c r="FF360" s="171"/>
      <c r="FG360" s="171"/>
      <c r="FH360" s="171"/>
      <c r="FI360" s="171"/>
      <c r="FJ360" s="171"/>
      <c r="FK360" s="171"/>
      <c r="FL360" s="171"/>
      <c r="FM360" s="171"/>
      <c r="FN360" s="171"/>
      <c r="FO360" s="171"/>
      <c r="FP360" s="171"/>
      <c r="FQ360" s="171"/>
      <c r="FR360" s="171"/>
      <c r="FS360" s="171"/>
      <c r="FT360" s="171"/>
      <c r="FU360" s="171"/>
      <c r="FV360" s="171"/>
      <c r="FW360" s="171"/>
      <c r="FX360" s="171"/>
      <c r="FY360" s="171"/>
      <c r="FZ360" s="171"/>
      <c r="GA360" s="171"/>
      <c r="GB360" s="171"/>
      <c r="GC360" s="171"/>
      <c r="GD360" s="171"/>
      <c r="GE360" s="171"/>
      <c r="GF360" s="171"/>
      <c r="GG360" s="171"/>
      <c r="GH360" s="171"/>
      <c r="GI360" s="171"/>
      <c r="GJ360" s="171"/>
      <c r="GK360" s="171"/>
      <c r="GL360" s="171"/>
      <c r="GM360" s="171"/>
      <c r="GN360" s="171"/>
      <c r="GO360" s="171"/>
      <c r="GP360" s="171"/>
      <c r="GQ360" s="171"/>
      <c r="GR360" s="171"/>
      <c r="GS360" s="171"/>
      <c r="GT360" s="171"/>
      <c r="GU360" s="171"/>
      <c r="GV360" s="171"/>
      <c r="GW360" s="171"/>
      <c r="GX360" s="171"/>
      <c r="GY360" s="171"/>
      <c r="GZ360" s="171"/>
      <c r="HA360" s="171"/>
      <c r="HB360" s="171"/>
      <c r="HC360" s="171"/>
      <c r="HD360" s="171"/>
      <c r="HE360" s="171"/>
      <c r="HF360" s="171"/>
      <c r="HG360" s="171"/>
      <c r="HH360" s="171"/>
      <c r="HI360" s="171"/>
      <c r="HJ360" s="171"/>
      <c r="HK360" s="171"/>
      <c r="HL360" s="171"/>
      <c r="HM360" s="171"/>
      <c r="HN360" s="171"/>
      <c r="HO360" s="171"/>
      <c r="HP360" s="171"/>
      <c r="HQ360" s="171"/>
      <c r="HR360" s="171"/>
      <c r="HS360" s="171"/>
      <c r="HT360" s="171"/>
      <c r="HU360" s="171"/>
      <c r="HV360" s="171"/>
      <c r="HW360" s="171"/>
      <c r="HX360" s="171"/>
      <c r="HY360" s="171"/>
      <c r="HZ360" s="171"/>
      <c r="IA360" s="171"/>
      <c r="IB360" s="171"/>
      <c r="IC360" s="171"/>
      <c r="ID360" s="171"/>
      <c r="IE360" s="171"/>
      <c r="IF360" s="171"/>
      <c r="IG360" s="171"/>
      <c r="IH360" s="171"/>
      <c r="II360" s="171"/>
      <c r="IJ360" s="171"/>
      <c r="IK360" s="171"/>
      <c r="IL360" s="171"/>
      <c r="IM360" s="171"/>
      <c r="IN360" s="171"/>
      <c r="IO360" s="171"/>
      <c r="IP360" s="171"/>
      <c r="IQ360" s="171"/>
      <c r="IR360" s="171"/>
      <c r="IS360" s="171"/>
      <c r="IT360" s="171"/>
      <c r="IU360" s="171"/>
      <c r="IV360" s="171"/>
      <c r="IW360" s="171"/>
      <c r="IX360" s="171"/>
      <c r="IY360" s="171"/>
      <c r="IZ360" s="171"/>
      <c r="JA360" s="171"/>
      <c r="JB360" s="171"/>
      <c r="JC360" s="171"/>
      <c r="JD360" s="171"/>
      <c r="JE360" s="171"/>
      <c r="JF360" s="171"/>
      <c r="JG360" s="171"/>
      <c r="JH360" s="171"/>
      <c r="JI360" s="171"/>
      <c r="JJ360" s="171"/>
      <c r="JK360" s="171"/>
      <c r="JL360" s="171"/>
      <c r="JM360" s="171"/>
      <c r="JN360" s="171"/>
      <c r="JO360" s="171"/>
      <c r="JP360" s="171"/>
      <c r="JQ360" s="171"/>
      <c r="JR360" s="171"/>
      <c r="JS360" s="171"/>
      <c r="JT360" s="171"/>
      <c r="JU360" s="171"/>
      <c r="JV360" s="171"/>
      <c r="JW360" s="171"/>
      <c r="JX360" s="171"/>
      <c r="JY360" s="171"/>
      <c r="JZ360" s="171"/>
      <c r="KA360" s="171"/>
      <c r="KB360" s="171"/>
      <c r="KC360" s="171"/>
      <c r="KD360" s="171"/>
      <c r="KE360" s="171"/>
      <c r="KF360" s="171"/>
      <c r="KG360" s="171"/>
      <c r="KH360" s="171"/>
      <c r="KI360" s="171"/>
      <c r="KJ360" s="171"/>
      <c r="KK360" s="171"/>
      <c r="KL360" s="171"/>
      <c r="KM360" s="171"/>
      <c r="KN360" s="171"/>
      <c r="KO360" s="171"/>
      <c r="KP360" s="171"/>
      <c r="KQ360" s="171"/>
      <c r="KR360" s="171"/>
      <c r="KS360" s="171"/>
      <c r="KT360" s="171"/>
      <c r="KU360" s="171"/>
      <c r="KV360" s="171"/>
      <c r="KW360" s="171"/>
      <c r="KX360" s="171"/>
      <c r="KY360" s="171"/>
      <c r="KZ360" s="171"/>
      <c r="LA360" s="171"/>
      <c r="LB360" s="171"/>
      <c r="LC360" s="171"/>
      <c r="LD360" s="171"/>
      <c r="LE360" s="171"/>
      <c r="LF360" s="171"/>
      <c r="LG360" s="171"/>
      <c r="LH360" s="171"/>
      <c r="LI360" s="171"/>
      <c r="LJ360" s="171"/>
      <c r="LK360" s="171"/>
      <c r="LL360" s="171"/>
      <c r="LM360" s="171"/>
      <c r="LN360" s="171"/>
      <c r="LO360" s="171"/>
      <c r="LP360" s="171"/>
      <c r="LQ360" s="171"/>
      <c r="LR360" s="171"/>
      <c r="LS360" s="171"/>
      <c r="LT360" s="171"/>
      <c r="LU360" s="171"/>
      <c r="LV360" s="171"/>
      <c r="LW360" s="171"/>
      <c r="LX360" s="171"/>
      <c r="LY360" s="171"/>
      <c r="LZ360" s="171"/>
      <c r="MA360" s="171"/>
      <c r="MB360" s="171"/>
      <c r="MC360" s="171"/>
      <c r="MD360" s="171"/>
      <c r="ME360" s="171"/>
      <c r="MF360" s="171"/>
      <c r="MG360" s="171"/>
      <c r="MH360" s="171"/>
      <c r="MI360" s="171"/>
      <c r="MJ360" s="171"/>
      <c r="MK360" s="171"/>
      <c r="ML360" s="171"/>
      <c r="MM360" s="171"/>
      <c r="MN360" s="171"/>
      <c r="MO360" s="171"/>
      <c r="MP360" s="171"/>
      <c r="MQ360" s="171"/>
      <c r="MR360" s="171"/>
      <c r="MS360" s="171"/>
      <c r="MT360" s="171"/>
      <c r="MU360" s="171"/>
      <c r="MV360" s="171"/>
      <c r="MW360" s="171"/>
      <c r="MX360" s="171"/>
      <c r="MY360" s="171"/>
      <c r="MZ360" s="171"/>
      <c r="NA360" s="171"/>
      <c r="NB360" s="171"/>
      <c r="NC360" s="171"/>
      <c r="ND360" s="171"/>
      <c r="NE360" s="171"/>
      <c r="NF360" s="171"/>
      <c r="NG360" s="171"/>
      <c r="NH360" s="171"/>
      <c r="NI360" s="171"/>
      <c r="NJ360" s="171"/>
      <c r="NK360" s="171"/>
      <c r="NL360" s="171"/>
      <c r="NM360" s="171"/>
      <c r="NN360" s="171"/>
      <c r="NO360" s="171"/>
      <c r="NP360" s="171"/>
      <c r="NQ360" s="171"/>
      <c r="NR360" s="171"/>
      <c r="NS360" s="171"/>
      <c r="NT360" s="171"/>
      <c r="NU360" s="171"/>
      <c r="NV360" s="171"/>
      <c r="NW360" s="171"/>
      <c r="NX360" s="171"/>
      <c r="NY360" s="171"/>
      <c r="NZ360" s="171"/>
      <c r="OA360" s="171"/>
      <c r="OB360" s="171"/>
      <c r="OC360" s="171"/>
      <c r="OD360" s="171"/>
      <c r="OE360" s="171"/>
      <c r="OF360" s="171"/>
      <c r="OG360" s="171"/>
      <c r="OH360" s="171"/>
      <c r="OI360" s="171"/>
      <c r="OJ360" s="171"/>
      <c r="OK360" s="171"/>
      <c r="OL360" s="171"/>
      <c r="OM360" s="171"/>
      <c r="ON360" s="171"/>
      <c r="OO360" s="171"/>
      <c r="OP360" s="171"/>
      <c r="OQ360" s="171"/>
      <c r="OR360" s="171"/>
      <c r="OS360" s="171"/>
      <c r="OT360" s="171"/>
      <c r="OU360" s="171"/>
      <c r="OV360" s="171"/>
      <c r="OW360" s="171"/>
      <c r="OX360" s="171"/>
      <c r="OY360" s="171"/>
      <c r="OZ360" s="171"/>
      <c r="PA360" s="171"/>
      <c r="PB360" s="171"/>
      <c r="PC360" s="171"/>
      <c r="PD360" s="171"/>
      <c r="PE360" s="171"/>
      <c r="PF360" s="171"/>
      <c r="PG360" s="171"/>
      <c r="PH360" s="171"/>
      <c r="PI360" s="171"/>
      <c r="PJ360" s="171"/>
      <c r="PK360" s="171"/>
      <c r="PL360" s="171"/>
      <c r="PM360" s="171"/>
      <c r="PN360" s="171"/>
      <c r="PO360" s="171"/>
      <c r="PP360" s="171"/>
      <c r="PQ360" s="171"/>
      <c r="PR360" s="171"/>
      <c r="PS360" s="171"/>
      <c r="PT360" s="171"/>
      <c r="PU360" s="171"/>
      <c r="PV360" s="171"/>
      <c r="PW360" s="171"/>
      <c r="PX360" s="171"/>
      <c r="PY360" s="171"/>
      <c r="PZ360" s="171"/>
      <c r="QA360" s="171"/>
      <c r="QB360" s="171"/>
      <c r="QC360" s="171"/>
      <c r="QD360" s="171"/>
      <c r="QE360" s="171"/>
      <c r="QF360" s="171"/>
      <c r="QG360" s="171"/>
      <c r="QH360" s="171"/>
      <c r="QI360" s="171"/>
      <c r="QJ360" s="171"/>
      <c r="QK360" s="171"/>
      <c r="QL360" s="171"/>
      <c r="QM360" s="171"/>
      <c r="QN360" s="171"/>
      <c r="QO360" s="171"/>
      <c r="QP360" s="171"/>
      <c r="QQ360" s="171"/>
      <c r="QR360" s="171"/>
      <c r="QS360" s="171"/>
      <c r="QT360" s="171"/>
      <c r="QU360" s="171"/>
      <c r="QV360" s="171"/>
      <c r="QW360" s="171"/>
      <c r="QX360" s="171"/>
      <c r="QY360" s="171"/>
      <c r="QZ360" s="171"/>
      <c r="RA360" s="171"/>
      <c r="RB360" s="171"/>
      <c r="RC360" s="171"/>
      <c r="RD360" s="171"/>
      <c r="RE360" s="171"/>
      <c r="RF360" s="171"/>
      <c r="RG360" s="171"/>
      <c r="RH360" s="171"/>
      <c r="RI360" s="171"/>
      <c r="RJ360" s="171"/>
      <c r="RK360" s="171"/>
      <c r="RL360" s="171"/>
      <c r="RM360" s="171"/>
      <c r="RN360" s="171"/>
      <c r="RO360" s="171"/>
      <c r="RP360" s="171"/>
      <c r="RQ360" s="171"/>
      <c r="RR360" s="171"/>
      <c r="RS360" s="171"/>
      <c r="RT360" s="171"/>
      <c r="RU360" s="171"/>
      <c r="RV360" s="171"/>
      <c r="RW360" s="171"/>
      <c r="RX360" s="171"/>
      <c r="RY360" s="171"/>
      <c r="RZ360" s="171"/>
      <c r="SA360" s="171"/>
      <c r="SB360" s="171"/>
      <c r="SC360" s="171"/>
      <c r="SD360" s="171"/>
      <c r="SE360" s="171"/>
      <c r="SF360" s="171"/>
      <c r="SG360" s="171"/>
      <c r="SH360" s="171"/>
      <c r="SI360" s="171"/>
      <c r="SJ360" s="171"/>
      <c r="SK360" s="171"/>
      <c r="SL360" s="171"/>
      <c r="SM360" s="171"/>
      <c r="SN360" s="171"/>
      <c r="SO360" s="171"/>
      <c r="SP360" s="171"/>
      <c r="SQ360" s="171"/>
      <c r="SR360" s="171"/>
      <c r="SS360" s="171"/>
      <c r="ST360" s="171"/>
      <c r="SU360" s="171"/>
      <c r="SV360" s="171"/>
      <c r="SW360" s="171"/>
      <c r="SX360" s="171"/>
      <c r="SY360" s="171"/>
      <c r="SZ360" s="171"/>
      <c r="TA360" s="171"/>
      <c r="TB360" s="171"/>
      <c r="TC360" s="171"/>
      <c r="TD360" s="171"/>
      <c r="TE360" s="171"/>
      <c r="TF360" s="171"/>
      <c r="TG360" s="171"/>
      <c r="TH360" s="171"/>
      <c r="TI360" s="171"/>
      <c r="TJ360" s="171"/>
      <c r="TK360" s="171"/>
      <c r="TL360" s="171"/>
      <c r="TM360" s="171"/>
      <c r="TN360" s="171"/>
      <c r="TO360" s="171"/>
      <c r="TP360" s="171"/>
      <c r="TQ360" s="171"/>
      <c r="TR360" s="171"/>
      <c r="TS360" s="171"/>
      <c r="TT360" s="171"/>
      <c r="TU360" s="171"/>
      <c r="TV360" s="171"/>
      <c r="TW360" s="171"/>
      <c r="TX360" s="171"/>
      <c r="TY360" s="171"/>
      <c r="TZ360" s="171"/>
      <c r="UA360" s="171"/>
      <c r="UB360" s="171"/>
      <c r="UC360" s="171"/>
      <c r="UD360" s="171"/>
      <c r="UE360" s="171"/>
      <c r="UF360" s="171"/>
      <c r="UG360" s="171"/>
      <c r="UH360" s="171"/>
      <c r="UI360" s="171"/>
      <c r="UJ360" s="171"/>
      <c r="UK360" s="171"/>
      <c r="UL360" s="171"/>
      <c r="UM360" s="171"/>
      <c r="UN360" s="171"/>
      <c r="UO360" s="171"/>
      <c r="UP360" s="171"/>
      <c r="UQ360" s="171"/>
      <c r="UR360" s="171"/>
      <c r="US360" s="171"/>
      <c r="UT360" s="171"/>
      <c r="UU360" s="171"/>
      <c r="UV360" s="171"/>
      <c r="UW360" s="171"/>
      <c r="UX360" s="171"/>
      <c r="UY360" s="171"/>
      <c r="UZ360" s="171"/>
      <c r="VA360" s="171"/>
      <c r="VB360" s="171"/>
      <c r="VC360" s="171"/>
      <c r="VD360" s="171"/>
      <c r="VE360" s="171"/>
      <c r="VF360" s="171"/>
      <c r="VG360" s="171"/>
      <c r="VH360" s="171"/>
      <c r="VI360" s="171"/>
      <c r="VJ360" s="171"/>
      <c r="VK360" s="171"/>
      <c r="VL360" s="171"/>
      <c r="VM360" s="171"/>
      <c r="VN360" s="171"/>
      <c r="VO360" s="171"/>
      <c r="VP360" s="171"/>
      <c r="VQ360" s="171"/>
      <c r="VR360" s="171"/>
      <c r="VS360" s="171"/>
      <c r="VT360" s="171"/>
      <c r="VU360" s="171"/>
      <c r="VV360" s="171"/>
      <c r="VW360" s="171"/>
      <c r="VX360" s="171"/>
      <c r="VY360" s="171"/>
      <c r="VZ360" s="171"/>
      <c r="WA360" s="171"/>
      <c r="WB360" s="171"/>
      <c r="WC360" s="171"/>
      <c r="WD360" s="171"/>
      <c r="WE360" s="171"/>
      <c r="WF360" s="171"/>
      <c r="WG360" s="171"/>
      <c r="WH360" s="171"/>
      <c r="WI360" s="171"/>
      <c r="WJ360" s="171"/>
      <c r="WK360" s="171"/>
      <c r="WL360" s="171"/>
      <c r="WM360" s="171"/>
      <c r="WN360" s="171"/>
      <c r="WO360" s="171"/>
      <c r="WP360" s="171"/>
      <c r="WQ360" s="171"/>
      <c r="WR360" s="171"/>
      <c r="WS360" s="171"/>
      <c r="WT360" s="171"/>
      <c r="WU360" s="171"/>
      <c r="WV360" s="171"/>
      <c r="WW360" s="171"/>
      <c r="WX360" s="171"/>
      <c r="WY360" s="171"/>
      <c r="WZ360" s="171"/>
      <c r="XA360" s="171"/>
      <c r="XB360" s="171"/>
      <c r="XC360" s="171"/>
      <c r="XD360" s="171"/>
      <c r="XE360" s="171"/>
      <c r="XF360" s="171"/>
      <c r="XG360" s="171"/>
      <c r="XH360" s="171"/>
      <c r="XI360" s="171"/>
      <c r="XJ360" s="171"/>
      <c r="XK360" s="171"/>
      <c r="XL360" s="171"/>
      <c r="XM360" s="171"/>
      <c r="XN360" s="171"/>
      <c r="XO360" s="171"/>
      <c r="XP360" s="171"/>
      <c r="XQ360" s="171"/>
      <c r="XR360" s="171"/>
      <c r="XS360" s="171"/>
      <c r="XT360" s="171"/>
      <c r="XU360" s="171"/>
      <c r="XV360" s="171"/>
      <c r="XW360" s="171"/>
      <c r="XX360" s="171"/>
      <c r="XY360" s="171"/>
      <c r="XZ360" s="171"/>
      <c r="YA360" s="171"/>
      <c r="YB360" s="171"/>
      <c r="YC360" s="171"/>
      <c r="YD360" s="171"/>
      <c r="YE360" s="171"/>
      <c r="YF360" s="171"/>
      <c r="YG360" s="171"/>
      <c r="YH360" s="171"/>
      <c r="YI360" s="171"/>
      <c r="YJ360" s="171"/>
      <c r="YK360" s="171"/>
      <c r="YL360" s="171"/>
      <c r="YM360" s="171"/>
      <c r="YN360" s="171"/>
      <c r="YO360" s="171"/>
      <c r="YP360" s="171"/>
      <c r="YQ360" s="171"/>
      <c r="YR360" s="171"/>
      <c r="YS360" s="171"/>
      <c r="YT360" s="171"/>
      <c r="YU360" s="171"/>
      <c r="YV360" s="171"/>
      <c r="YW360" s="171"/>
      <c r="YX360" s="171"/>
      <c r="YY360" s="171"/>
      <c r="YZ360" s="171"/>
      <c r="ZA360" s="171"/>
      <c r="ZB360" s="171"/>
      <c r="ZC360" s="171"/>
      <c r="ZD360" s="171"/>
      <c r="ZE360" s="171"/>
      <c r="ZF360" s="171"/>
      <c r="ZG360" s="171"/>
      <c r="ZH360" s="171"/>
      <c r="ZI360" s="171"/>
      <c r="ZJ360" s="171"/>
      <c r="ZK360" s="171"/>
      <c r="ZL360" s="171"/>
      <c r="ZM360" s="171"/>
      <c r="ZN360" s="171"/>
      <c r="ZO360" s="171"/>
      <c r="ZP360" s="171"/>
      <c r="ZQ360" s="171"/>
      <c r="ZR360" s="171"/>
      <c r="ZS360" s="171"/>
      <c r="ZT360" s="171"/>
      <c r="ZU360" s="171"/>
      <c r="ZV360" s="171"/>
      <c r="ZW360" s="171"/>
      <c r="ZX360" s="171"/>
      <c r="ZY360" s="171"/>
      <c r="ZZ360" s="171"/>
      <c r="AAA360" s="171"/>
      <c r="AAB360" s="171"/>
      <c r="AAC360" s="171"/>
      <c r="AAD360" s="171"/>
      <c r="AAE360" s="171"/>
      <c r="AAF360" s="171"/>
      <c r="AAG360" s="171"/>
      <c r="AAH360" s="171"/>
      <c r="AAI360" s="171"/>
      <c r="AAJ360" s="171"/>
      <c r="AAK360" s="171"/>
      <c r="AAL360" s="171"/>
      <c r="AAM360" s="171"/>
      <c r="AAN360" s="171"/>
      <c r="AAO360" s="171"/>
      <c r="AAP360" s="171"/>
      <c r="AAQ360" s="171"/>
      <c r="AAR360" s="171"/>
      <c r="AAS360" s="171"/>
      <c r="AAT360" s="171"/>
      <c r="AAU360" s="171"/>
      <c r="AAV360" s="171"/>
      <c r="AAW360" s="171"/>
      <c r="AAX360" s="171"/>
      <c r="AAY360" s="171"/>
      <c r="AAZ360" s="171"/>
      <c r="ABA360" s="171"/>
      <c r="ABB360" s="171"/>
      <c r="ABC360" s="171"/>
      <c r="ABD360" s="171"/>
      <c r="ABE360" s="171"/>
      <c r="ABF360" s="171"/>
      <c r="ABG360" s="171"/>
      <c r="ABH360" s="171"/>
      <c r="ABI360" s="171"/>
      <c r="ABJ360" s="171"/>
      <c r="ABK360" s="171"/>
      <c r="ABL360" s="171"/>
      <c r="ABM360" s="171"/>
      <c r="ABN360" s="171"/>
      <c r="ABO360" s="171"/>
      <c r="ABP360" s="171"/>
      <c r="ABQ360" s="171"/>
      <c r="ABR360" s="171"/>
      <c r="ABS360" s="171"/>
      <c r="ABT360" s="171"/>
      <c r="ABU360" s="171"/>
      <c r="ABV360" s="171"/>
      <c r="ABW360" s="171"/>
      <c r="ABX360" s="171"/>
      <c r="ABY360" s="171"/>
      <c r="ABZ360" s="171"/>
      <c r="ACA360" s="171"/>
      <c r="ACB360" s="171"/>
      <c r="ACC360" s="171"/>
      <c r="ACD360" s="171"/>
      <c r="ACE360" s="171"/>
      <c r="ACF360" s="171"/>
      <c r="ACG360" s="171"/>
      <c r="ACH360" s="171"/>
      <c r="ACI360" s="171"/>
      <c r="ACJ360" s="171"/>
      <c r="ACK360" s="171"/>
      <c r="ACL360" s="171"/>
      <c r="ACM360" s="171"/>
      <c r="ACN360" s="171"/>
      <c r="ACO360" s="171"/>
      <c r="ACP360" s="171"/>
      <c r="ACQ360" s="171"/>
      <c r="ACR360" s="171"/>
      <c r="ACS360" s="171"/>
      <c r="ACT360" s="171"/>
      <c r="ACU360" s="171"/>
      <c r="ACV360" s="171"/>
      <c r="ACW360" s="171"/>
      <c r="ACX360" s="171"/>
      <c r="ACY360" s="171"/>
      <c r="ACZ360" s="171"/>
      <c r="ADA360" s="171"/>
    </row>
    <row r="361" spans="1:786" customFormat="1" ht="15.6" x14ac:dyDescent="0.3">
      <c r="A361" s="66">
        <v>4</v>
      </c>
      <c r="B361" s="69" t="s">
        <v>973</v>
      </c>
      <c r="C361" s="46" t="s">
        <v>66</v>
      </c>
      <c r="D361" s="47" t="s">
        <v>401</v>
      </c>
      <c r="E361" s="47"/>
      <c r="F361" s="47">
        <v>46</v>
      </c>
      <c r="G361" s="104">
        <v>1550000</v>
      </c>
      <c r="H361" s="47">
        <v>1</v>
      </c>
      <c r="I361" s="47" t="s">
        <v>45</v>
      </c>
      <c r="J361" s="47" t="s">
        <v>75</v>
      </c>
      <c r="K361" s="120"/>
      <c r="L361" s="50">
        <v>1944</v>
      </c>
      <c r="M361" s="117">
        <v>1944</v>
      </c>
      <c r="N361" s="52"/>
      <c r="O361" s="53">
        <v>0.7</v>
      </c>
      <c r="P361" s="53"/>
      <c r="Q361" s="54" t="s">
        <v>355</v>
      </c>
      <c r="R361" s="55"/>
      <c r="S361" s="56"/>
      <c r="T361" s="57" t="str">
        <f t="shared" si="77"/>
        <v>Coal</v>
      </c>
      <c r="U361" s="56"/>
      <c r="V361" s="56"/>
      <c r="W361" s="56"/>
      <c r="X361" s="56"/>
      <c r="Y361" s="56"/>
      <c r="Z361" s="56"/>
      <c r="AA361" s="56"/>
      <c r="AB361" s="10"/>
      <c r="AC361" s="58"/>
      <c r="AD361" s="58"/>
      <c r="AE361" s="58"/>
      <c r="AF361" s="58"/>
      <c r="AG361" s="59"/>
      <c r="AH361" s="59"/>
      <c r="AI361" s="59"/>
      <c r="AJ361" s="59"/>
      <c r="AK361" s="169"/>
      <c r="AL361" s="169"/>
      <c r="AM361" s="169"/>
      <c r="AN361" s="169"/>
      <c r="AO361" s="169"/>
      <c r="AP361" s="169"/>
      <c r="AQ361" s="169"/>
      <c r="AR361" s="169"/>
      <c r="AS361" s="169"/>
      <c r="AT361" s="169"/>
      <c r="AU361" s="169"/>
      <c r="AV361" s="169"/>
      <c r="AW361" s="169"/>
      <c r="AX361" s="169"/>
      <c r="AY361" s="169"/>
      <c r="AZ361" s="169"/>
      <c r="BA361" s="169"/>
      <c r="BB361" s="169"/>
      <c r="BC361" s="169"/>
      <c r="BD361" s="169"/>
      <c r="BE361" s="169"/>
      <c r="BF361" s="169"/>
      <c r="BG361" s="169"/>
      <c r="BH361" s="169"/>
      <c r="BI361" s="169"/>
      <c r="BJ361" s="169"/>
      <c r="BK361" s="169"/>
      <c r="BL361" s="169"/>
      <c r="BM361" s="169"/>
      <c r="BN361" s="169"/>
      <c r="BO361" s="169"/>
      <c r="BP361" s="169"/>
      <c r="BQ361" s="169"/>
      <c r="BR361" s="169"/>
      <c r="BS361" s="169"/>
      <c r="BT361" s="169"/>
      <c r="BU361" s="169"/>
      <c r="BV361" s="169"/>
      <c r="BW361" s="169"/>
      <c r="BX361" s="169"/>
      <c r="BY361" s="169"/>
      <c r="BZ361" s="169"/>
      <c r="CA361" s="169"/>
      <c r="CB361" s="169"/>
      <c r="CC361" s="169"/>
      <c r="CD361" s="169"/>
      <c r="CE361" s="169"/>
      <c r="CF361" s="169"/>
      <c r="CG361" s="169"/>
      <c r="CH361" s="169"/>
      <c r="CI361" s="169"/>
      <c r="CJ361" s="169"/>
      <c r="CK361" s="169"/>
      <c r="CL361" s="169"/>
      <c r="CM361" s="169"/>
      <c r="CN361" s="169"/>
      <c r="CO361" s="169"/>
      <c r="CP361" s="169"/>
      <c r="CQ361" s="169"/>
      <c r="CR361" s="169"/>
      <c r="CS361" s="169"/>
      <c r="CT361" s="169"/>
      <c r="CU361" s="169"/>
      <c r="CV361" s="169"/>
      <c r="CW361" s="169"/>
      <c r="CX361" s="169"/>
      <c r="CY361" s="169"/>
      <c r="CZ361" s="169"/>
      <c r="DA361" s="169"/>
      <c r="DB361" s="169"/>
      <c r="DC361" s="169"/>
      <c r="DD361" s="169"/>
      <c r="DE361" s="169"/>
      <c r="DF361" s="169"/>
      <c r="DG361" s="169"/>
      <c r="DH361" s="169"/>
      <c r="DI361" s="169"/>
      <c r="DJ361" s="169"/>
      <c r="DK361" s="169"/>
      <c r="DL361" s="169"/>
      <c r="DM361" s="169"/>
      <c r="DN361" s="169"/>
      <c r="DO361" s="169"/>
      <c r="DP361" s="169"/>
      <c r="DQ361" s="169"/>
      <c r="DR361" s="169"/>
      <c r="DS361" s="169"/>
      <c r="DT361" s="169"/>
      <c r="DU361" s="169"/>
      <c r="DV361" s="169"/>
      <c r="DW361" s="169"/>
      <c r="DX361" s="169"/>
      <c r="DY361" s="169"/>
      <c r="DZ361" s="169"/>
      <c r="EA361" s="169"/>
      <c r="EB361" s="169"/>
      <c r="EC361" s="169"/>
      <c r="ED361" s="171"/>
      <c r="EE361" s="171"/>
      <c r="EF361" s="171"/>
      <c r="EG361" s="171"/>
      <c r="EH361" s="171"/>
      <c r="EI361" s="171"/>
      <c r="EJ361" s="171"/>
      <c r="EK361" s="171"/>
      <c r="EL361" s="171"/>
      <c r="EM361" s="171"/>
      <c r="EN361" s="171"/>
      <c r="EO361" s="171"/>
      <c r="EP361" s="171"/>
      <c r="EQ361" s="171"/>
      <c r="ER361" s="171"/>
      <c r="ES361" s="171"/>
      <c r="ET361" s="171"/>
      <c r="EU361" s="171"/>
      <c r="EV361" s="171"/>
      <c r="EW361" s="171"/>
      <c r="EX361" s="171"/>
      <c r="EY361" s="171"/>
      <c r="EZ361" s="171"/>
      <c r="FA361" s="171"/>
      <c r="FB361" s="171"/>
      <c r="FC361" s="171"/>
      <c r="FD361" s="171"/>
      <c r="FE361" s="171"/>
      <c r="FF361" s="171"/>
      <c r="FG361" s="171"/>
      <c r="FH361" s="171"/>
      <c r="FI361" s="171"/>
      <c r="FJ361" s="171"/>
      <c r="FK361" s="171"/>
      <c r="FL361" s="171"/>
      <c r="FM361" s="171"/>
      <c r="FN361" s="171"/>
      <c r="FO361" s="171"/>
      <c r="FP361" s="171"/>
      <c r="FQ361" s="171"/>
      <c r="FR361" s="171"/>
      <c r="FS361" s="171"/>
      <c r="FT361" s="171"/>
      <c r="FU361" s="171"/>
      <c r="FV361" s="171"/>
      <c r="FW361" s="171"/>
      <c r="FX361" s="171"/>
      <c r="FY361" s="171"/>
      <c r="FZ361" s="171"/>
      <c r="GA361" s="171"/>
      <c r="GB361" s="171"/>
      <c r="GC361" s="171"/>
      <c r="GD361" s="171"/>
      <c r="GE361" s="171"/>
      <c r="GF361" s="171"/>
      <c r="GG361" s="171"/>
      <c r="GH361" s="171"/>
      <c r="GI361" s="171"/>
      <c r="GJ361" s="171"/>
      <c r="GK361" s="171"/>
      <c r="GL361" s="171"/>
      <c r="GM361" s="171"/>
      <c r="GN361" s="171"/>
      <c r="GO361" s="171"/>
      <c r="GP361" s="171"/>
      <c r="GQ361" s="171"/>
      <c r="GR361" s="171"/>
      <c r="GS361" s="171"/>
      <c r="GT361" s="171"/>
      <c r="GU361" s="171"/>
      <c r="GV361" s="171"/>
      <c r="GW361" s="171"/>
      <c r="GX361" s="171"/>
      <c r="GY361" s="171"/>
      <c r="GZ361" s="171"/>
      <c r="HA361" s="171"/>
      <c r="HB361" s="171"/>
      <c r="HC361" s="171"/>
      <c r="HD361" s="171"/>
      <c r="HE361" s="171"/>
      <c r="HF361" s="171"/>
      <c r="HG361" s="171"/>
      <c r="HH361" s="171"/>
      <c r="HI361" s="171"/>
      <c r="HJ361" s="171"/>
      <c r="HK361" s="171"/>
      <c r="HL361" s="171"/>
      <c r="HM361" s="171"/>
      <c r="HN361" s="171"/>
      <c r="HO361" s="171"/>
      <c r="HP361" s="171"/>
      <c r="HQ361" s="171"/>
      <c r="HR361" s="171"/>
      <c r="HS361" s="171"/>
      <c r="HT361" s="171"/>
      <c r="HU361" s="171"/>
      <c r="HV361" s="171"/>
      <c r="HW361" s="171"/>
      <c r="HX361" s="171"/>
      <c r="HY361" s="171"/>
      <c r="HZ361" s="171"/>
      <c r="IA361" s="171"/>
      <c r="IB361" s="171"/>
      <c r="IC361" s="171"/>
      <c r="ID361" s="171"/>
      <c r="IE361" s="171"/>
      <c r="IF361" s="171"/>
      <c r="IG361" s="171"/>
      <c r="IH361" s="171"/>
      <c r="II361" s="171"/>
      <c r="IJ361" s="171"/>
      <c r="IK361" s="171"/>
      <c r="IL361" s="171"/>
      <c r="IM361" s="171"/>
      <c r="IN361" s="171"/>
      <c r="IO361" s="171"/>
      <c r="IP361" s="171"/>
      <c r="IQ361" s="171"/>
      <c r="IR361" s="171"/>
      <c r="IS361" s="171"/>
      <c r="IT361" s="171"/>
      <c r="IU361" s="171"/>
      <c r="IV361" s="171"/>
      <c r="IW361" s="171"/>
      <c r="IX361" s="171"/>
      <c r="IY361" s="171"/>
      <c r="IZ361" s="171"/>
      <c r="JA361" s="171"/>
      <c r="JB361" s="171"/>
      <c r="JC361" s="171"/>
      <c r="JD361" s="171"/>
      <c r="JE361" s="171"/>
      <c r="JF361" s="171"/>
      <c r="JG361" s="171"/>
      <c r="JH361" s="171"/>
      <c r="JI361" s="171"/>
      <c r="JJ361" s="171"/>
      <c r="JK361" s="171"/>
      <c r="JL361" s="171"/>
      <c r="JM361" s="171"/>
      <c r="JN361" s="171"/>
      <c r="JO361" s="171"/>
      <c r="JP361" s="171"/>
      <c r="JQ361" s="171"/>
      <c r="JR361" s="171"/>
      <c r="JS361" s="171"/>
      <c r="JT361" s="171"/>
      <c r="JU361" s="171"/>
      <c r="JV361" s="171"/>
      <c r="JW361" s="171"/>
      <c r="JX361" s="171"/>
      <c r="JY361" s="171"/>
      <c r="JZ361" s="171"/>
      <c r="KA361" s="171"/>
      <c r="KB361" s="171"/>
      <c r="KC361" s="171"/>
      <c r="KD361" s="171"/>
      <c r="KE361" s="171"/>
      <c r="KF361" s="171"/>
      <c r="KG361" s="171"/>
      <c r="KH361" s="171"/>
      <c r="KI361" s="171"/>
      <c r="KJ361" s="171"/>
      <c r="KK361" s="171"/>
      <c r="KL361" s="171"/>
      <c r="KM361" s="171"/>
      <c r="KN361" s="171"/>
      <c r="KO361" s="171"/>
      <c r="KP361" s="171"/>
      <c r="KQ361" s="171"/>
      <c r="KR361" s="171"/>
      <c r="KS361" s="171"/>
      <c r="KT361" s="171"/>
      <c r="KU361" s="171"/>
      <c r="KV361" s="171"/>
      <c r="KW361" s="171"/>
      <c r="KX361" s="171"/>
      <c r="KY361" s="171"/>
      <c r="KZ361" s="171"/>
      <c r="LA361" s="171"/>
      <c r="LB361" s="171"/>
      <c r="LC361" s="171"/>
      <c r="LD361" s="171"/>
      <c r="LE361" s="171"/>
      <c r="LF361" s="171"/>
      <c r="LG361" s="171"/>
      <c r="LH361" s="171"/>
      <c r="LI361" s="171"/>
      <c r="LJ361" s="171"/>
      <c r="LK361" s="171"/>
      <c r="LL361" s="171"/>
      <c r="LM361" s="171"/>
      <c r="LN361" s="171"/>
      <c r="LO361" s="171"/>
      <c r="LP361" s="171"/>
      <c r="LQ361" s="171"/>
      <c r="LR361" s="171"/>
      <c r="LS361" s="171"/>
      <c r="LT361" s="171"/>
      <c r="LU361" s="171"/>
      <c r="LV361" s="171"/>
      <c r="LW361" s="171"/>
      <c r="LX361" s="171"/>
      <c r="LY361" s="171"/>
      <c r="LZ361" s="171"/>
      <c r="MA361" s="171"/>
      <c r="MB361" s="171"/>
      <c r="MC361" s="171"/>
      <c r="MD361" s="171"/>
      <c r="ME361" s="171"/>
      <c r="MF361" s="171"/>
      <c r="MG361" s="171"/>
      <c r="MH361" s="171"/>
      <c r="MI361" s="171"/>
      <c r="MJ361" s="171"/>
      <c r="MK361" s="171"/>
      <c r="ML361" s="171"/>
      <c r="MM361" s="171"/>
      <c r="MN361" s="171"/>
      <c r="MO361" s="171"/>
      <c r="MP361" s="171"/>
      <c r="MQ361" s="171"/>
      <c r="MR361" s="171"/>
      <c r="MS361" s="171"/>
      <c r="MT361" s="171"/>
      <c r="MU361" s="171"/>
      <c r="MV361" s="171"/>
      <c r="MW361" s="171"/>
      <c r="MX361" s="171"/>
      <c r="MY361" s="171"/>
      <c r="MZ361" s="171"/>
      <c r="NA361" s="171"/>
      <c r="NB361" s="171"/>
      <c r="NC361" s="171"/>
      <c r="ND361" s="171"/>
      <c r="NE361" s="171"/>
      <c r="NF361" s="171"/>
      <c r="NG361" s="171"/>
      <c r="NH361" s="171"/>
      <c r="NI361" s="171"/>
      <c r="NJ361" s="171"/>
      <c r="NK361" s="171"/>
      <c r="NL361" s="171"/>
      <c r="NM361" s="171"/>
      <c r="NN361" s="171"/>
      <c r="NO361" s="171"/>
      <c r="NP361" s="171"/>
      <c r="NQ361" s="171"/>
      <c r="NR361" s="171"/>
      <c r="NS361" s="171"/>
      <c r="NT361" s="171"/>
      <c r="NU361" s="171"/>
      <c r="NV361" s="171"/>
      <c r="NW361" s="171"/>
      <c r="NX361" s="171"/>
      <c r="NY361" s="171"/>
      <c r="NZ361" s="171"/>
      <c r="OA361" s="171"/>
      <c r="OB361" s="171"/>
      <c r="OC361" s="171"/>
      <c r="OD361" s="171"/>
      <c r="OE361" s="171"/>
      <c r="OF361" s="171"/>
      <c r="OG361" s="171"/>
      <c r="OH361" s="171"/>
      <c r="OI361" s="171"/>
      <c r="OJ361" s="171"/>
      <c r="OK361" s="171"/>
      <c r="OL361" s="171"/>
      <c r="OM361" s="171"/>
      <c r="ON361" s="171"/>
      <c r="OO361" s="171"/>
      <c r="OP361" s="171"/>
      <c r="OQ361" s="171"/>
      <c r="OR361" s="171"/>
      <c r="OS361" s="171"/>
      <c r="OT361" s="171"/>
      <c r="OU361" s="171"/>
      <c r="OV361" s="171"/>
      <c r="OW361" s="171"/>
      <c r="OX361" s="171"/>
      <c r="OY361" s="171"/>
      <c r="OZ361" s="171"/>
      <c r="PA361" s="171"/>
      <c r="PB361" s="171"/>
      <c r="PC361" s="171"/>
      <c r="PD361" s="171"/>
      <c r="PE361" s="171"/>
      <c r="PF361" s="171"/>
      <c r="PG361" s="171"/>
      <c r="PH361" s="171"/>
      <c r="PI361" s="171"/>
      <c r="PJ361" s="171"/>
      <c r="PK361" s="171"/>
      <c r="PL361" s="171"/>
      <c r="PM361" s="171"/>
      <c r="PN361" s="171"/>
      <c r="PO361" s="171"/>
      <c r="PP361" s="171"/>
      <c r="PQ361" s="171"/>
      <c r="PR361" s="171"/>
      <c r="PS361" s="171"/>
      <c r="PT361" s="171"/>
      <c r="PU361" s="171"/>
      <c r="PV361" s="171"/>
      <c r="PW361" s="171"/>
      <c r="PX361" s="171"/>
      <c r="PY361" s="171"/>
      <c r="PZ361" s="171"/>
      <c r="QA361" s="171"/>
      <c r="QB361" s="171"/>
      <c r="QC361" s="171"/>
      <c r="QD361" s="171"/>
      <c r="QE361" s="171"/>
      <c r="QF361" s="171"/>
      <c r="QG361" s="171"/>
      <c r="QH361" s="171"/>
      <c r="QI361" s="171"/>
      <c r="QJ361" s="171"/>
      <c r="QK361" s="171"/>
      <c r="QL361" s="171"/>
      <c r="QM361" s="171"/>
      <c r="QN361" s="171"/>
      <c r="QO361" s="171"/>
      <c r="QP361" s="171"/>
      <c r="QQ361" s="171"/>
      <c r="QR361" s="171"/>
      <c r="QS361" s="171"/>
      <c r="QT361" s="171"/>
      <c r="QU361" s="171"/>
      <c r="QV361" s="171"/>
      <c r="QW361" s="171"/>
      <c r="QX361" s="171"/>
      <c r="QY361" s="171"/>
      <c r="QZ361" s="171"/>
      <c r="RA361" s="171"/>
      <c r="RB361" s="171"/>
      <c r="RC361" s="171"/>
      <c r="RD361" s="171"/>
      <c r="RE361" s="171"/>
      <c r="RF361" s="171"/>
      <c r="RG361" s="171"/>
      <c r="RH361" s="171"/>
      <c r="RI361" s="171"/>
      <c r="RJ361" s="171"/>
      <c r="RK361" s="171"/>
      <c r="RL361" s="171"/>
      <c r="RM361" s="171"/>
      <c r="RN361" s="171"/>
      <c r="RO361" s="171"/>
      <c r="RP361" s="171"/>
      <c r="RQ361" s="171"/>
      <c r="RR361" s="171"/>
      <c r="RS361" s="171"/>
      <c r="RT361" s="171"/>
      <c r="RU361" s="171"/>
      <c r="RV361" s="171"/>
      <c r="RW361" s="171"/>
      <c r="RX361" s="171"/>
      <c r="RY361" s="171"/>
      <c r="RZ361" s="171"/>
      <c r="SA361" s="171"/>
      <c r="SB361" s="171"/>
      <c r="SC361" s="171"/>
      <c r="SD361" s="171"/>
      <c r="SE361" s="171"/>
      <c r="SF361" s="171"/>
      <c r="SG361" s="171"/>
      <c r="SH361" s="171"/>
      <c r="SI361" s="171"/>
      <c r="SJ361" s="171"/>
      <c r="SK361" s="171"/>
      <c r="SL361" s="171"/>
      <c r="SM361" s="171"/>
      <c r="SN361" s="171"/>
      <c r="SO361" s="171"/>
      <c r="SP361" s="171"/>
      <c r="SQ361" s="171"/>
      <c r="SR361" s="171"/>
      <c r="SS361" s="171"/>
      <c r="ST361" s="171"/>
      <c r="SU361" s="171"/>
      <c r="SV361" s="171"/>
      <c r="SW361" s="171"/>
      <c r="SX361" s="171"/>
      <c r="SY361" s="171"/>
      <c r="SZ361" s="171"/>
      <c r="TA361" s="171"/>
      <c r="TB361" s="171"/>
      <c r="TC361" s="171"/>
      <c r="TD361" s="171"/>
      <c r="TE361" s="171"/>
      <c r="TF361" s="171"/>
      <c r="TG361" s="171"/>
      <c r="TH361" s="171"/>
      <c r="TI361" s="171"/>
      <c r="TJ361" s="171"/>
      <c r="TK361" s="171"/>
      <c r="TL361" s="171"/>
      <c r="TM361" s="171"/>
      <c r="TN361" s="171"/>
      <c r="TO361" s="171"/>
      <c r="TP361" s="171"/>
      <c r="TQ361" s="171"/>
      <c r="TR361" s="171"/>
      <c r="TS361" s="171"/>
      <c r="TT361" s="171"/>
      <c r="TU361" s="171"/>
      <c r="TV361" s="171"/>
      <c r="TW361" s="171"/>
      <c r="TX361" s="171"/>
      <c r="TY361" s="171"/>
      <c r="TZ361" s="171"/>
      <c r="UA361" s="171"/>
      <c r="UB361" s="171"/>
      <c r="UC361" s="171"/>
      <c r="UD361" s="171"/>
      <c r="UE361" s="171"/>
      <c r="UF361" s="171"/>
      <c r="UG361" s="171"/>
      <c r="UH361" s="171"/>
      <c r="UI361" s="171"/>
      <c r="UJ361" s="171"/>
      <c r="UK361" s="171"/>
      <c r="UL361" s="171"/>
      <c r="UM361" s="171"/>
      <c r="UN361" s="171"/>
      <c r="UO361" s="171"/>
      <c r="UP361" s="171"/>
      <c r="UQ361" s="171"/>
      <c r="UR361" s="171"/>
      <c r="US361" s="171"/>
      <c r="UT361" s="171"/>
      <c r="UU361" s="171"/>
      <c r="UV361" s="171"/>
      <c r="UW361" s="171"/>
      <c r="UX361" s="171"/>
      <c r="UY361" s="171"/>
      <c r="UZ361" s="171"/>
      <c r="VA361" s="171"/>
      <c r="VB361" s="171"/>
      <c r="VC361" s="171"/>
      <c r="VD361" s="171"/>
      <c r="VE361" s="171"/>
      <c r="VF361" s="171"/>
      <c r="VG361" s="171"/>
      <c r="VH361" s="171"/>
      <c r="VI361" s="171"/>
      <c r="VJ361" s="171"/>
      <c r="VK361" s="171"/>
      <c r="VL361" s="171"/>
      <c r="VM361" s="171"/>
      <c r="VN361" s="171"/>
      <c r="VO361" s="171"/>
      <c r="VP361" s="171"/>
      <c r="VQ361" s="171"/>
      <c r="VR361" s="171"/>
      <c r="VS361" s="171"/>
      <c r="VT361" s="171"/>
      <c r="VU361" s="171"/>
      <c r="VV361" s="171"/>
      <c r="VW361" s="171"/>
      <c r="VX361" s="171"/>
      <c r="VY361" s="171"/>
      <c r="VZ361" s="171"/>
      <c r="WA361" s="171"/>
      <c r="WB361" s="171"/>
      <c r="WC361" s="171"/>
      <c r="WD361" s="171"/>
      <c r="WE361" s="171"/>
      <c r="WF361" s="171"/>
      <c r="WG361" s="171"/>
      <c r="WH361" s="171"/>
      <c r="WI361" s="171"/>
      <c r="WJ361" s="171"/>
      <c r="WK361" s="171"/>
      <c r="WL361" s="171"/>
      <c r="WM361" s="171"/>
      <c r="WN361" s="171"/>
      <c r="WO361" s="171"/>
      <c r="WP361" s="171"/>
      <c r="WQ361" s="171"/>
      <c r="WR361" s="171"/>
      <c r="WS361" s="171"/>
      <c r="WT361" s="171"/>
      <c r="WU361" s="171"/>
      <c r="WV361" s="171"/>
      <c r="WW361" s="171"/>
      <c r="WX361" s="171"/>
      <c r="WY361" s="171"/>
      <c r="WZ361" s="171"/>
      <c r="XA361" s="171"/>
      <c r="XB361" s="171"/>
      <c r="XC361" s="171"/>
      <c r="XD361" s="171"/>
      <c r="XE361" s="171"/>
      <c r="XF361" s="171"/>
      <c r="XG361" s="171"/>
      <c r="XH361" s="171"/>
      <c r="XI361" s="171"/>
      <c r="XJ361" s="171"/>
      <c r="XK361" s="171"/>
      <c r="XL361" s="171"/>
      <c r="XM361" s="171"/>
      <c r="XN361" s="171"/>
      <c r="XO361" s="171"/>
      <c r="XP361" s="171"/>
      <c r="XQ361" s="171"/>
      <c r="XR361" s="171"/>
      <c r="XS361" s="171"/>
      <c r="XT361" s="171"/>
      <c r="XU361" s="171"/>
      <c r="XV361" s="171"/>
      <c r="XW361" s="171"/>
      <c r="XX361" s="171"/>
      <c r="XY361" s="171"/>
      <c r="XZ361" s="171"/>
      <c r="YA361" s="171"/>
      <c r="YB361" s="171"/>
      <c r="YC361" s="171"/>
      <c r="YD361" s="171"/>
      <c r="YE361" s="171"/>
      <c r="YF361" s="171"/>
      <c r="YG361" s="171"/>
      <c r="YH361" s="171"/>
      <c r="YI361" s="171"/>
      <c r="YJ361" s="171"/>
      <c r="YK361" s="171"/>
      <c r="YL361" s="171"/>
      <c r="YM361" s="171"/>
      <c r="YN361" s="171"/>
      <c r="YO361" s="171"/>
      <c r="YP361" s="171"/>
      <c r="YQ361" s="171"/>
      <c r="YR361" s="171"/>
      <c r="YS361" s="171"/>
      <c r="YT361" s="171"/>
      <c r="YU361" s="171"/>
      <c r="YV361" s="171"/>
      <c r="YW361" s="171"/>
      <c r="YX361" s="171"/>
      <c r="YY361" s="171"/>
      <c r="YZ361" s="171"/>
      <c r="ZA361" s="171"/>
      <c r="ZB361" s="171"/>
      <c r="ZC361" s="171"/>
      <c r="ZD361" s="171"/>
      <c r="ZE361" s="171"/>
      <c r="ZF361" s="171"/>
      <c r="ZG361" s="171"/>
      <c r="ZH361" s="171"/>
      <c r="ZI361" s="171"/>
      <c r="ZJ361" s="171"/>
      <c r="ZK361" s="171"/>
      <c r="ZL361" s="171"/>
      <c r="ZM361" s="171"/>
      <c r="ZN361" s="171"/>
      <c r="ZO361" s="171"/>
      <c r="ZP361" s="171"/>
      <c r="ZQ361" s="171"/>
      <c r="ZR361" s="171"/>
      <c r="ZS361" s="171"/>
      <c r="ZT361" s="171"/>
      <c r="ZU361" s="171"/>
      <c r="ZV361" s="171"/>
      <c r="ZW361" s="171"/>
      <c r="ZX361" s="171"/>
      <c r="ZY361" s="171"/>
      <c r="ZZ361" s="171"/>
      <c r="AAA361" s="171"/>
      <c r="AAB361" s="171"/>
      <c r="AAC361" s="171"/>
      <c r="AAD361" s="171"/>
      <c r="AAE361" s="171"/>
      <c r="AAF361" s="171"/>
      <c r="AAG361" s="171"/>
      <c r="AAH361" s="171"/>
      <c r="AAI361" s="171"/>
      <c r="AAJ361" s="171"/>
      <c r="AAK361" s="171"/>
      <c r="AAL361" s="171"/>
      <c r="AAM361" s="171"/>
      <c r="AAN361" s="171"/>
      <c r="AAO361" s="171"/>
      <c r="AAP361" s="171"/>
      <c r="AAQ361" s="171"/>
      <c r="AAR361" s="171"/>
      <c r="AAS361" s="171"/>
      <c r="AAT361" s="171"/>
      <c r="AAU361" s="171"/>
      <c r="AAV361" s="171"/>
      <c r="AAW361" s="171"/>
      <c r="AAX361" s="171"/>
      <c r="AAY361" s="171"/>
      <c r="AAZ361" s="171"/>
      <c r="ABA361" s="171"/>
      <c r="ABB361" s="171"/>
      <c r="ABC361" s="171"/>
      <c r="ABD361" s="171"/>
      <c r="ABE361" s="171"/>
      <c r="ABF361" s="171"/>
      <c r="ABG361" s="171"/>
      <c r="ABH361" s="171"/>
      <c r="ABI361" s="171"/>
      <c r="ABJ361" s="171"/>
      <c r="ABK361" s="171"/>
      <c r="ABL361" s="171"/>
      <c r="ABM361" s="171"/>
      <c r="ABN361" s="171"/>
      <c r="ABO361" s="171"/>
      <c r="ABP361" s="171"/>
      <c r="ABQ361" s="171"/>
      <c r="ABR361" s="171"/>
      <c r="ABS361" s="171"/>
      <c r="ABT361" s="171"/>
      <c r="ABU361" s="171"/>
      <c r="ABV361" s="171"/>
      <c r="ABW361" s="171"/>
      <c r="ABX361" s="171"/>
      <c r="ABY361" s="171"/>
      <c r="ABZ361" s="171"/>
      <c r="ACA361" s="171"/>
      <c r="ACB361" s="171"/>
      <c r="ACC361" s="171"/>
      <c r="ACD361" s="171"/>
      <c r="ACE361" s="171"/>
      <c r="ACF361" s="171"/>
      <c r="ACG361" s="171"/>
      <c r="ACH361" s="171"/>
      <c r="ACI361" s="171"/>
      <c r="ACJ361" s="171"/>
      <c r="ACK361" s="171"/>
      <c r="ACL361" s="171"/>
      <c r="ACM361" s="171"/>
      <c r="ACN361" s="171"/>
      <c r="ACO361" s="171"/>
      <c r="ACP361" s="171"/>
      <c r="ACQ361" s="171"/>
      <c r="ACR361" s="171"/>
      <c r="ACS361" s="171"/>
      <c r="ACT361" s="171"/>
      <c r="ACU361" s="171"/>
      <c r="ACV361" s="171"/>
      <c r="ACW361" s="171"/>
      <c r="ACX361" s="171"/>
      <c r="ACY361" s="171"/>
      <c r="ACZ361" s="171"/>
      <c r="ADA361" s="171"/>
    </row>
    <row r="362" spans="1:786" s="10" customFormat="1" ht="15.6" x14ac:dyDescent="0.3">
      <c r="A362" s="60">
        <v>3</v>
      </c>
      <c r="B362" s="69" t="s">
        <v>974</v>
      </c>
      <c r="C362" s="46" t="s">
        <v>97</v>
      </c>
      <c r="D362" s="47"/>
      <c r="E362" s="47" t="s">
        <v>135</v>
      </c>
      <c r="F362" s="47"/>
      <c r="G362" s="104"/>
      <c r="H362" s="47">
        <v>1</v>
      </c>
      <c r="I362" s="47" t="s">
        <v>45</v>
      </c>
      <c r="J362" s="47" t="s">
        <v>149</v>
      </c>
      <c r="K362" s="120">
        <v>20</v>
      </c>
      <c r="L362" s="50">
        <v>1942</v>
      </c>
      <c r="M362" s="117">
        <v>1942</v>
      </c>
      <c r="N362" s="52">
        <v>40000</v>
      </c>
      <c r="O362" s="53"/>
      <c r="P362" s="53"/>
      <c r="Q362" s="54" t="s">
        <v>482</v>
      </c>
      <c r="R362" s="55" t="s">
        <v>975</v>
      </c>
      <c r="S362" s="56"/>
      <c r="T362" s="57" t="str">
        <f t="shared" si="77"/>
        <v>Cu</v>
      </c>
      <c r="U362" s="56">
        <v>4</v>
      </c>
      <c r="V362" s="56"/>
      <c r="W362" s="56"/>
      <c r="X362" s="56"/>
      <c r="Y362" s="56">
        <v>1882</v>
      </c>
      <c r="Z362" s="56"/>
      <c r="AA362" s="56" t="s">
        <v>442</v>
      </c>
      <c r="AC362" s="58">
        <f t="shared" si="78"/>
        <v>2.1089782896502419E-2</v>
      </c>
      <c r="AD362" s="58">
        <f t="shared" si="79"/>
        <v>0</v>
      </c>
      <c r="AE362" s="58">
        <f t="shared" si="80"/>
        <v>0</v>
      </c>
      <c r="AF362" s="58">
        <f t="shared" si="81"/>
        <v>2.1089782896502419E-2</v>
      </c>
      <c r="AG362" s="59"/>
      <c r="AH362" s="59">
        <f>IF(A362=1,AF362,0)</f>
        <v>0</v>
      </c>
      <c r="AI362" s="59">
        <f>IF(A362=2,AF362,0)</f>
        <v>0</v>
      </c>
      <c r="AJ362" s="59">
        <f>IF(A362=3,AF362,0)</f>
        <v>2.1089782896502419E-2</v>
      </c>
      <c r="AK362" s="169"/>
      <c r="AL362" s="169"/>
      <c r="AM362" s="169"/>
      <c r="AN362" s="169"/>
      <c r="AO362" s="169"/>
      <c r="AP362" s="169"/>
      <c r="AQ362" s="169"/>
      <c r="AR362" s="169"/>
      <c r="AS362" s="169"/>
      <c r="AT362" s="169"/>
      <c r="AU362" s="169"/>
      <c r="AV362" s="169"/>
      <c r="AW362" s="169"/>
      <c r="AX362" s="169"/>
      <c r="AY362" s="169"/>
      <c r="AZ362" s="169"/>
      <c r="BA362" s="169"/>
      <c r="BB362" s="169"/>
      <c r="BC362" s="169"/>
      <c r="BD362" s="169"/>
      <c r="BE362" s="169"/>
      <c r="BF362" s="169"/>
      <c r="BG362" s="169"/>
      <c r="BH362" s="169"/>
      <c r="BI362" s="169"/>
      <c r="BJ362" s="169"/>
      <c r="BK362" s="169"/>
      <c r="BL362" s="169"/>
      <c r="BM362" s="169"/>
      <c r="BN362" s="169"/>
      <c r="BO362" s="169"/>
      <c r="BP362" s="169"/>
      <c r="BQ362" s="169"/>
      <c r="BR362" s="169"/>
      <c r="BS362" s="169"/>
      <c r="BT362" s="169"/>
      <c r="BU362" s="169"/>
      <c r="BV362" s="169"/>
      <c r="BW362" s="169"/>
      <c r="BX362" s="169"/>
      <c r="BY362" s="169"/>
      <c r="BZ362" s="169"/>
      <c r="CA362" s="169"/>
      <c r="CB362" s="169"/>
      <c r="CC362" s="169"/>
      <c r="CD362" s="169"/>
      <c r="CE362" s="169"/>
      <c r="CF362" s="169"/>
      <c r="CG362" s="169"/>
      <c r="CH362" s="169"/>
      <c r="CI362" s="169"/>
      <c r="CJ362" s="169"/>
      <c r="CK362" s="169"/>
      <c r="CL362" s="169"/>
      <c r="CM362" s="169"/>
      <c r="CN362" s="169"/>
      <c r="CO362" s="169"/>
      <c r="CP362" s="169"/>
      <c r="CQ362" s="169"/>
      <c r="CR362" s="169"/>
      <c r="CS362" s="169"/>
      <c r="CT362" s="169"/>
      <c r="CU362" s="169"/>
      <c r="CV362" s="169"/>
      <c r="CW362" s="169"/>
      <c r="CX362" s="169"/>
      <c r="CY362" s="169"/>
      <c r="CZ362" s="169"/>
      <c r="DA362" s="169"/>
      <c r="DB362" s="169"/>
      <c r="DC362" s="169"/>
      <c r="DD362" s="169"/>
      <c r="DE362" s="169"/>
      <c r="DF362" s="169"/>
      <c r="DG362" s="169"/>
      <c r="DH362" s="169"/>
      <c r="DI362" s="169"/>
      <c r="DJ362" s="169"/>
      <c r="DK362" s="169"/>
      <c r="DL362" s="169"/>
      <c r="DM362" s="169"/>
      <c r="DN362" s="169"/>
      <c r="DO362" s="169"/>
      <c r="DP362" s="169"/>
      <c r="DQ362" s="169"/>
      <c r="DR362" s="169"/>
      <c r="DS362" s="169"/>
      <c r="DT362" s="169"/>
      <c r="DU362" s="169"/>
      <c r="DV362" s="169"/>
      <c r="DW362" s="169"/>
      <c r="DX362" s="169"/>
      <c r="DY362" s="169"/>
      <c r="DZ362" s="169"/>
      <c r="EA362" s="169"/>
      <c r="EB362" s="169"/>
      <c r="EC362" s="169"/>
      <c r="ED362" s="172"/>
      <c r="EE362" s="172"/>
      <c r="EF362" s="172"/>
      <c r="EG362" s="172"/>
      <c r="EH362" s="172"/>
      <c r="EI362" s="172"/>
      <c r="EJ362" s="172"/>
      <c r="EK362" s="172"/>
      <c r="EL362" s="172"/>
      <c r="EM362" s="172"/>
      <c r="EN362" s="172"/>
      <c r="EO362" s="172"/>
      <c r="EP362" s="172"/>
      <c r="EQ362" s="172"/>
      <c r="ER362" s="172"/>
      <c r="ES362" s="172"/>
      <c r="ET362" s="172"/>
      <c r="EU362" s="172"/>
      <c r="EV362" s="172"/>
      <c r="EW362" s="172"/>
      <c r="EX362" s="172"/>
      <c r="EY362" s="172"/>
      <c r="EZ362" s="172"/>
      <c r="FA362" s="172"/>
      <c r="FB362" s="172"/>
      <c r="FC362" s="172"/>
      <c r="FD362" s="172"/>
      <c r="FE362" s="172"/>
      <c r="FF362" s="172"/>
      <c r="FG362" s="172"/>
      <c r="FH362" s="172"/>
      <c r="FI362" s="172"/>
      <c r="FJ362" s="172"/>
      <c r="FK362" s="172"/>
      <c r="FL362" s="172"/>
      <c r="FM362" s="172"/>
      <c r="FN362" s="172"/>
      <c r="FO362" s="172"/>
      <c r="FP362" s="172"/>
      <c r="FQ362" s="172"/>
      <c r="FR362" s="172"/>
      <c r="FS362" s="172"/>
      <c r="FT362" s="172"/>
      <c r="FU362" s="172"/>
      <c r="FV362" s="172"/>
      <c r="FW362" s="172"/>
      <c r="FX362" s="172"/>
      <c r="FY362" s="172"/>
      <c r="FZ362" s="172"/>
      <c r="GA362" s="172"/>
      <c r="GB362" s="172"/>
      <c r="GC362" s="172"/>
      <c r="GD362" s="172"/>
      <c r="GE362" s="172"/>
      <c r="GF362" s="172"/>
      <c r="GG362" s="172"/>
      <c r="GH362" s="172"/>
      <c r="GI362" s="172"/>
      <c r="GJ362" s="172"/>
      <c r="GK362" s="172"/>
      <c r="GL362" s="172"/>
      <c r="GM362" s="172"/>
      <c r="GN362" s="172"/>
      <c r="GO362" s="172"/>
      <c r="GP362" s="172"/>
      <c r="GQ362" s="172"/>
      <c r="GR362" s="172"/>
      <c r="GS362" s="172"/>
      <c r="GT362" s="172"/>
      <c r="GU362" s="172"/>
      <c r="GV362" s="172"/>
      <c r="GW362" s="172"/>
      <c r="GX362" s="172"/>
      <c r="GY362" s="172"/>
      <c r="GZ362" s="172"/>
      <c r="HA362" s="172"/>
      <c r="HB362" s="172"/>
      <c r="HC362" s="172"/>
      <c r="HD362" s="172"/>
      <c r="HE362" s="172"/>
      <c r="HF362" s="172"/>
      <c r="HG362" s="172"/>
      <c r="HH362" s="172"/>
      <c r="HI362" s="172"/>
      <c r="HJ362" s="172"/>
      <c r="HK362" s="172"/>
      <c r="HL362" s="172"/>
      <c r="HM362" s="172"/>
      <c r="HN362" s="172"/>
      <c r="HO362" s="172"/>
      <c r="HP362" s="172"/>
      <c r="HQ362" s="172"/>
      <c r="HR362" s="172"/>
      <c r="HS362" s="172"/>
      <c r="HT362" s="172"/>
      <c r="HU362" s="172"/>
      <c r="HV362" s="172"/>
      <c r="HW362" s="172"/>
      <c r="HX362" s="172"/>
      <c r="HY362" s="172"/>
      <c r="HZ362" s="172"/>
      <c r="IA362" s="172"/>
      <c r="IB362" s="172"/>
      <c r="IC362" s="172"/>
      <c r="ID362" s="172"/>
      <c r="IE362" s="172"/>
      <c r="IF362" s="172"/>
      <c r="IG362" s="172"/>
      <c r="IH362" s="172"/>
      <c r="II362" s="172"/>
      <c r="IJ362" s="172"/>
      <c r="IK362" s="172"/>
      <c r="IL362" s="172"/>
      <c r="IM362" s="172"/>
      <c r="IN362" s="172"/>
      <c r="IO362" s="172"/>
      <c r="IP362" s="172"/>
      <c r="IQ362" s="172"/>
      <c r="IR362" s="172"/>
      <c r="IS362" s="172"/>
      <c r="IT362" s="172"/>
      <c r="IU362" s="172"/>
      <c r="IV362" s="172"/>
      <c r="IW362" s="172"/>
      <c r="IX362" s="172"/>
      <c r="IY362" s="172"/>
      <c r="IZ362" s="172"/>
      <c r="JA362" s="172"/>
      <c r="JB362" s="172"/>
      <c r="JC362" s="172"/>
      <c r="JD362" s="172"/>
      <c r="JE362" s="172"/>
      <c r="JF362" s="172"/>
      <c r="JG362" s="172"/>
      <c r="JH362" s="172"/>
      <c r="JI362" s="172"/>
      <c r="JJ362" s="172"/>
      <c r="JK362" s="172"/>
      <c r="JL362" s="172"/>
      <c r="JM362" s="172"/>
      <c r="JN362" s="172"/>
      <c r="JO362" s="172"/>
      <c r="JP362" s="172"/>
      <c r="JQ362" s="172"/>
      <c r="JR362" s="172"/>
      <c r="JS362" s="172"/>
      <c r="JT362" s="172"/>
      <c r="JU362" s="172"/>
      <c r="JV362" s="172"/>
      <c r="JW362" s="172"/>
      <c r="JX362" s="172"/>
      <c r="JY362" s="172"/>
      <c r="JZ362" s="172"/>
      <c r="KA362" s="172"/>
      <c r="KB362" s="172"/>
      <c r="KC362" s="172"/>
      <c r="KD362" s="172"/>
      <c r="KE362" s="172"/>
      <c r="KF362" s="172"/>
      <c r="KG362" s="172"/>
      <c r="KH362" s="172"/>
      <c r="KI362" s="172"/>
      <c r="KJ362" s="172"/>
      <c r="KK362" s="172"/>
      <c r="KL362" s="172"/>
      <c r="KM362" s="172"/>
      <c r="KN362" s="172"/>
      <c r="KO362" s="172"/>
      <c r="KP362" s="172"/>
      <c r="KQ362" s="172"/>
      <c r="KR362" s="172"/>
      <c r="KS362" s="172"/>
      <c r="KT362" s="172"/>
      <c r="KU362" s="172"/>
      <c r="KV362" s="172"/>
      <c r="KW362" s="172"/>
      <c r="KX362" s="172"/>
      <c r="KY362" s="172"/>
      <c r="KZ362" s="172"/>
      <c r="LA362" s="172"/>
      <c r="LB362" s="172"/>
      <c r="LC362" s="172"/>
      <c r="LD362" s="172"/>
      <c r="LE362" s="172"/>
      <c r="LF362" s="172"/>
      <c r="LG362" s="172"/>
      <c r="LH362" s="172"/>
      <c r="LI362" s="172"/>
      <c r="LJ362" s="172"/>
      <c r="LK362" s="172"/>
      <c r="LL362" s="172"/>
      <c r="LM362" s="172"/>
      <c r="LN362" s="172"/>
      <c r="LO362" s="172"/>
      <c r="LP362" s="172"/>
      <c r="LQ362" s="172"/>
      <c r="LR362" s="172"/>
      <c r="LS362" s="172"/>
      <c r="LT362" s="172"/>
      <c r="LU362" s="172"/>
      <c r="LV362" s="172"/>
      <c r="LW362" s="172"/>
      <c r="LX362" s="172"/>
      <c r="LY362" s="172"/>
      <c r="LZ362" s="172"/>
      <c r="MA362" s="172"/>
      <c r="MB362" s="172"/>
      <c r="MC362" s="172"/>
      <c r="MD362" s="172"/>
      <c r="ME362" s="172"/>
      <c r="MF362" s="172"/>
      <c r="MG362" s="172"/>
      <c r="MH362" s="172"/>
      <c r="MI362" s="172"/>
      <c r="MJ362" s="172"/>
      <c r="MK362" s="172"/>
      <c r="ML362" s="172"/>
      <c r="MM362" s="172"/>
      <c r="MN362" s="172"/>
      <c r="MO362" s="172"/>
      <c r="MP362" s="172"/>
      <c r="MQ362" s="172"/>
      <c r="MR362" s="172"/>
      <c r="MS362" s="172"/>
      <c r="MT362" s="172"/>
      <c r="MU362" s="172"/>
      <c r="MV362" s="172"/>
      <c r="MW362" s="172"/>
      <c r="MX362" s="172"/>
      <c r="MY362" s="172"/>
      <c r="MZ362" s="172"/>
      <c r="NA362" s="172"/>
      <c r="NB362" s="172"/>
      <c r="NC362" s="172"/>
      <c r="ND362" s="172"/>
      <c r="NE362" s="172"/>
      <c r="NF362" s="172"/>
      <c r="NG362" s="172"/>
      <c r="NH362" s="172"/>
      <c r="NI362" s="172"/>
      <c r="NJ362" s="172"/>
      <c r="NK362" s="172"/>
      <c r="NL362" s="172"/>
      <c r="NM362" s="172"/>
      <c r="NN362" s="172"/>
      <c r="NO362" s="172"/>
      <c r="NP362" s="172"/>
      <c r="NQ362" s="172"/>
      <c r="NR362" s="172"/>
      <c r="NS362" s="172"/>
      <c r="NT362" s="172"/>
      <c r="NU362" s="172"/>
      <c r="NV362" s="172"/>
      <c r="NW362" s="172"/>
      <c r="NX362" s="172"/>
      <c r="NY362" s="172"/>
      <c r="NZ362" s="172"/>
      <c r="OA362" s="172"/>
      <c r="OB362" s="172"/>
      <c r="OC362" s="172"/>
      <c r="OD362" s="172"/>
      <c r="OE362" s="172"/>
      <c r="OF362" s="172"/>
      <c r="OG362" s="172"/>
      <c r="OH362" s="172"/>
      <c r="OI362" s="172"/>
      <c r="OJ362" s="172"/>
      <c r="OK362" s="172"/>
      <c r="OL362" s="172"/>
      <c r="OM362" s="172"/>
      <c r="ON362" s="172"/>
      <c r="OO362" s="172"/>
      <c r="OP362" s="172"/>
      <c r="OQ362" s="172"/>
      <c r="OR362" s="172"/>
      <c r="OS362" s="172"/>
      <c r="OT362" s="172"/>
      <c r="OU362" s="172"/>
      <c r="OV362" s="172"/>
      <c r="OW362" s="172"/>
      <c r="OX362" s="172"/>
      <c r="OY362" s="172"/>
      <c r="OZ362" s="172"/>
      <c r="PA362" s="172"/>
      <c r="PB362" s="172"/>
      <c r="PC362" s="172"/>
      <c r="PD362" s="172"/>
      <c r="PE362" s="172"/>
      <c r="PF362" s="172"/>
      <c r="PG362" s="172"/>
      <c r="PH362" s="172"/>
      <c r="PI362" s="172"/>
      <c r="PJ362" s="172"/>
      <c r="PK362" s="172"/>
      <c r="PL362" s="172"/>
      <c r="PM362" s="172"/>
      <c r="PN362" s="172"/>
      <c r="PO362" s="172"/>
      <c r="PP362" s="172"/>
      <c r="PQ362" s="172"/>
      <c r="PR362" s="172"/>
      <c r="PS362" s="172"/>
      <c r="PT362" s="172"/>
      <c r="PU362" s="172"/>
      <c r="PV362" s="172"/>
      <c r="PW362" s="172"/>
      <c r="PX362" s="172"/>
      <c r="PY362" s="172"/>
      <c r="PZ362" s="172"/>
      <c r="QA362" s="172"/>
      <c r="QB362" s="172"/>
      <c r="QC362" s="172"/>
      <c r="QD362" s="172"/>
      <c r="QE362" s="172"/>
      <c r="QF362" s="172"/>
      <c r="QG362" s="172"/>
      <c r="QH362" s="172"/>
      <c r="QI362" s="172"/>
      <c r="QJ362" s="172"/>
      <c r="QK362" s="172"/>
      <c r="QL362" s="172"/>
      <c r="QM362" s="172"/>
      <c r="QN362" s="172"/>
      <c r="QO362" s="172"/>
      <c r="QP362" s="172"/>
      <c r="QQ362" s="172"/>
      <c r="QR362" s="172"/>
      <c r="QS362" s="172"/>
      <c r="QT362" s="172"/>
      <c r="QU362" s="172"/>
      <c r="QV362" s="172"/>
      <c r="QW362" s="172"/>
      <c r="QX362" s="172"/>
      <c r="QY362" s="172"/>
      <c r="QZ362" s="172"/>
      <c r="RA362" s="172"/>
      <c r="RB362" s="172"/>
      <c r="RC362" s="172"/>
      <c r="RD362" s="172"/>
      <c r="RE362" s="172"/>
      <c r="RF362" s="172"/>
      <c r="RG362" s="172"/>
      <c r="RH362" s="172"/>
      <c r="RI362" s="172"/>
      <c r="RJ362" s="172"/>
      <c r="RK362" s="172"/>
      <c r="RL362" s="172"/>
      <c r="RM362" s="172"/>
      <c r="RN362" s="172"/>
      <c r="RO362" s="172"/>
      <c r="RP362" s="172"/>
      <c r="RQ362" s="172"/>
      <c r="RR362" s="172"/>
      <c r="RS362" s="172"/>
      <c r="RT362" s="172"/>
      <c r="RU362" s="172"/>
      <c r="RV362" s="172"/>
      <c r="RW362" s="172"/>
      <c r="RX362" s="172"/>
      <c r="RY362" s="172"/>
      <c r="RZ362" s="172"/>
      <c r="SA362" s="172"/>
      <c r="SB362" s="172"/>
      <c r="SC362" s="172"/>
      <c r="SD362" s="172"/>
      <c r="SE362" s="172"/>
      <c r="SF362" s="172"/>
      <c r="SG362" s="172"/>
      <c r="SH362" s="172"/>
      <c r="SI362" s="172"/>
      <c r="SJ362" s="172"/>
      <c r="SK362" s="172"/>
      <c r="SL362" s="172"/>
      <c r="SM362" s="172"/>
      <c r="SN362" s="172"/>
      <c r="SO362" s="172"/>
      <c r="SP362" s="172"/>
      <c r="SQ362" s="172"/>
      <c r="SR362" s="172"/>
      <c r="SS362" s="172"/>
      <c r="ST362" s="172"/>
      <c r="SU362" s="172"/>
      <c r="SV362" s="172"/>
      <c r="SW362" s="172"/>
      <c r="SX362" s="172"/>
      <c r="SY362" s="172"/>
      <c r="SZ362" s="172"/>
      <c r="TA362" s="172"/>
      <c r="TB362" s="172"/>
      <c r="TC362" s="172"/>
      <c r="TD362" s="172"/>
      <c r="TE362" s="172"/>
      <c r="TF362" s="172"/>
      <c r="TG362" s="172"/>
      <c r="TH362" s="172"/>
      <c r="TI362" s="172"/>
      <c r="TJ362" s="172"/>
      <c r="TK362" s="172"/>
      <c r="TL362" s="172"/>
      <c r="TM362" s="172"/>
      <c r="TN362" s="172"/>
      <c r="TO362" s="172"/>
      <c r="TP362" s="172"/>
      <c r="TQ362" s="172"/>
      <c r="TR362" s="172"/>
      <c r="TS362" s="172"/>
      <c r="TT362" s="172"/>
      <c r="TU362" s="172"/>
      <c r="TV362" s="172"/>
      <c r="TW362" s="172"/>
      <c r="TX362" s="172"/>
      <c r="TY362" s="172"/>
      <c r="TZ362" s="172"/>
      <c r="UA362" s="172"/>
      <c r="UB362" s="172"/>
      <c r="UC362" s="172"/>
      <c r="UD362" s="172"/>
      <c r="UE362" s="172"/>
      <c r="UF362" s="172"/>
      <c r="UG362" s="172"/>
      <c r="UH362" s="172"/>
      <c r="UI362" s="172"/>
      <c r="UJ362" s="172"/>
      <c r="UK362" s="172"/>
      <c r="UL362" s="172"/>
      <c r="UM362" s="172"/>
      <c r="UN362" s="172"/>
      <c r="UO362" s="172"/>
      <c r="UP362" s="172"/>
      <c r="UQ362" s="172"/>
      <c r="UR362" s="172"/>
      <c r="US362" s="172"/>
      <c r="UT362" s="172"/>
      <c r="UU362" s="172"/>
      <c r="UV362" s="172"/>
      <c r="UW362" s="172"/>
      <c r="UX362" s="172"/>
      <c r="UY362" s="172"/>
      <c r="UZ362" s="172"/>
      <c r="VA362" s="172"/>
      <c r="VB362" s="172"/>
      <c r="VC362" s="172"/>
      <c r="VD362" s="172"/>
      <c r="VE362" s="172"/>
      <c r="VF362" s="172"/>
      <c r="VG362" s="172"/>
      <c r="VH362" s="172"/>
      <c r="VI362" s="172"/>
      <c r="VJ362" s="172"/>
      <c r="VK362" s="172"/>
      <c r="VL362" s="172"/>
      <c r="VM362" s="172"/>
      <c r="VN362" s="172"/>
      <c r="VO362" s="172"/>
      <c r="VP362" s="172"/>
      <c r="VQ362" s="172"/>
      <c r="VR362" s="172"/>
      <c r="VS362" s="172"/>
      <c r="VT362" s="172"/>
      <c r="VU362" s="172"/>
      <c r="VV362" s="172"/>
      <c r="VW362" s="172"/>
      <c r="VX362" s="172"/>
      <c r="VY362" s="172"/>
      <c r="VZ362" s="172"/>
      <c r="WA362" s="172"/>
      <c r="WB362" s="172"/>
      <c r="WC362" s="172"/>
      <c r="WD362" s="172"/>
      <c r="WE362" s="172"/>
      <c r="WF362" s="172"/>
      <c r="WG362" s="172"/>
      <c r="WH362" s="172"/>
      <c r="WI362" s="172"/>
      <c r="WJ362" s="172"/>
      <c r="WK362" s="172"/>
      <c r="WL362" s="172"/>
      <c r="WM362" s="172"/>
      <c r="WN362" s="172"/>
      <c r="WO362" s="172"/>
      <c r="WP362" s="172"/>
      <c r="WQ362" s="172"/>
      <c r="WR362" s="172"/>
      <c r="WS362" s="172"/>
      <c r="WT362" s="172"/>
      <c r="WU362" s="172"/>
      <c r="WV362" s="172"/>
      <c r="WW362" s="172"/>
      <c r="WX362" s="172"/>
      <c r="WY362" s="172"/>
      <c r="WZ362" s="172"/>
      <c r="XA362" s="172"/>
      <c r="XB362" s="172"/>
      <c r="XC362" s="172"/>
      <c r="XD362" s="172"/>
      <c r="XE362" s="172"/>
      <c r="XF362" s="172"/>
      <c r="XG362" s="172"/>
      <c r="XH362" s="172"/>
      <c r="XI362" s="172"/>
      <c r="XJ362" s="172"/>
      <c r="XK362" s="172"/>
      <c r="XL362" s="172"/>
      <c r="XM362" s="172"/>
      <c r="XN362" s="172"/>
      <c r="XO362" s="172"/>
      <c r="XP362" s="172"/>
      <c r="XQ362" s="172"/>
      <c r="XR362" s="172"/>
      <c r="XS362" s="172"/>
      <c r="XT362" s="172"/>
      <c r="XU362" s="172"/>
      <c r="XV362" s="172"/>
      <c r="XW362" s="172"/>
      <c r="XX362" s="172"/>
      <c r="XY362" s="172"/>
      <c r="XZ362" s="172"/>
      <c r="YA362" s="172"/>
      <c r="YB362" s="172"/>
      <c r="YC362" s="172"/>
      <c r="YD362" s="172"/>
      <c r="YE362" s="172"/>
      <c r="YF362" s="172"/>
      <c r="YG362" s="172"/>
      <c r="YH362" s="172"/>
      <c r="YI362" s="172"/>
      <c r="YJ362" s="172"/>
      <c r="YK362" s="172"/>
      <c r="YL362" s="172"/>
      <c r="YM362" s="172"/>
      <c r="YN362" s="172"/>
      <c r="YO362" s="172"/>
      <c r="YP362" s="172"/>
      <c r="YQ362" s="172"/>
      <c r="YR362" s="172"/>
      <c r="YS362" s="172"/>
      <c r="YT362" s="172"/>
      <c r="YU362" s="172"/>
      <c r="YV362" s="172"/>
      <c r="YW362" s="172"/>
      <c r="YX362" s="172"/>
      <c r="YY362" s="172"/>
      <c r="YZ362" s="172"/>
      <c r="ZA362" s="172"/>
      <c r="ZB362" s="172"/>
      <c r="ZC362" s="172"/>
      <c r="ZD362" s="172"/>
      <c r="ZE362" s="172"/>
      <c r="ZF362" s="172"/>
      <c r="ZG362" s="172"/>
      <c r="ZH362" s="172"/>
      <c r="ZI362" s="172"/>
      <c r="ZJ362" s="172"/>
      <c r="ZK362" s="172"/>
      <c r="ZL362" s="172"/>
      <c r="ZM362" s="172"/>
      <c r="ZN362" s="172"/>
      <c r="ZO362" s="172"/>
      <c r="ZP362" s="172"/>
      <c r="ZQ362" s="172"/>
      <c r="ZR362" s="172"/>
      <c r="ZS362" s="172"/>
      <c r="ZT362" s="172"/>
      <c r="ZU362" s="172"/>
      <c r="ZV362" s="172"/>
      <c r="ZW362" s="172"/>
      <c r="ZX362" s="172"/>
      <c r="ZY362" s="172"/>
      <c r="ZZ362" s="172"/>
      <c r="AAA362" s="172"/>
      <c r="AAB362" s="172"/>
      <c r="AAC362" s="172"/>
      <c r="AAD362" s="172"/>
      <c r="AAE362" s="172"/>
      <c r="AAF362" s="172"/>
      <c r="AAG362" s="172"/>
      <c r="AAH362" s="172"/>
      <c r="AAI362" s="172"/>
      <c r="AAJ362" s="172"/>
      <c r="AAK362" s="172"/>
      <c r="AAL362" s="172"/>
      <c r="AAM362" s="172"/>
      <c r="AAN362" s="172"/>
      <c r="AAO362" s="172"/>
      <c r="AAP362" s="172"/>
      <c r="AAQ362" s="172"/>
      <c r="AAR362" s="172"/>
      <c r="AAS362" s="172"/>
      <c r="AAT362" s="172"/>
      <c r="AAU362" s="172"/>
      <c r="AAV362" s="172"/>
      <c r="AAW362" s="172"/>
      <c r="AAX362" s="172"/>
      <c r="AAY362" s="172"/>
      <c r="AAZ362" s="172"/>
      <c r="ABA362" s="172"/>
      <c r="ABB362" s="172"/>
      <c r="ABC362" s="172"/>
      <c r="ABD362" s="172"/>
      <c r="ABE362" s="172"/>
      <c r="ABF362" s="172"/>
      <c r="ABG362" s="172"/>
      <c r="ABH362" s="172"/>
      <c r="ABI362" s="172"/>
      <c r="ABJ362" s="172"/>
      <c r="ABK362" s="172"/>
      <c r="ABL362" s="172"/>
      <c r="ABM362" s="172"/>
      <c r="ABN362" s="172"/>
      <c r="ABO362" s="172"/>
      <c r="ABP362" s="172"/>
      <c r="ABQ362" s="172"/>
      <c r="ABR362" s="172"/>
      <c r="ABS362" s="172"/>
      <c r="ABT362" s="172"/>
      <c r="ABU362" s="172"/>
      <c r="ABV362" s="172"/>
      <c r="ABW362" s="172"/>
      <c r="ABX362" s="172"/>
      <c r="ABY362" s="172"/>
      <c r="ABZ362" s="172"/>
      <c r="ACA362" s="172"/>
      <c r="ACB362" s="172"/>
      <c r="ACC362" s="172"/>
      <c r="ACD362" s="172"/>
      <c r="ACE362" s="172"/>
      <c r="ACF362" s="172"/>
      <c r="ACG362" s="172"/>
      <c r="ACH362" s="172"/>
      <c r="ACI362" s="172"/>
      <c r="ACJ362" s="172"/>
      <c r="ACK362" s="172"/>
      <c r="ACL362" s="172"/>
      <c r="ACM362" s="172"/>
      <c r="ACN362" s="172"/>
      <c r="ACO362" s="172"/>
      <c r="ACP362" s="172"/>
      <c r="ACQ362" s="172"/>
      <c r="ACR362" s="172"/>
      <c r="ACS362" s="172"/>
      <c r="ACT362" s="172"/>
      <c r="ACU362" s="172"/>
      <c r="ACV362" s="172"/>
      <c r="ACW362" s="172"/>
      <c r="ACX362" s="172"/>
      <c r="ACY362" s="172"/>
      <c r="ACZ362" s="172"/>
      <c r="ADA362" s="172"/>
    </row>
    <row r="363" spans="1:786" s="10" customFormat="1" ht="15.6" x14ac:dyDescent="0.3">
      <c r="A363" s="60">
        <v>3</v>
      </c>
      <c r="B363" s="69" t="s">
        <v>976</v>
      </c>
      <c r="C363" s="46" t="s">
        <v>97</v>
      </c>
      <c r="D363" s="47" t="s">
        <v>117</v>
      </c>
      <c r="E363" s="47" t="s">
        <v>135</v>
      </c>
      <c r="F363" s="47"/>
      <c r="G363" s="104"/>
      <c r="H363" s="47">
        <v>1</v>
      </c>
      <c r="I363" s="47" t="s">
        <v>45</v>
      </c>
      <c r="J363" s="47" t="s">
        <v>159</v>
      </c>
      <c r="K363" s="120">
        <v>63</v>
      </c>
      <c r="L363" s="50">
        <v>1942</v>
      </c>
      <c r="M363" s="117">
        <v>1942</v>
      </c>
      <c r="N363" s="52"/>
      <c r="O363" s="53"/>
      <c r="P363" s="53"/>
      <c r="Q363" s="54" t="s">
        <v>482</v>
      </c>
      <c r="R363" s="55" t="s">
        <v>977</v>
      </c>
      <c r="S363" s="56" t="s">
        <v>227</v>
      </c>
      <c r="T363" s="57" t="str">
        <f t="shared" si="77"/>
        <v>Cu</v>
      </c>
      <c r="U363" s="56">
        <v>3500</v>
      </c>
      <c r="V363" s="56">
        <v>0.75</v>
      </c>
      <c r="W363" s="56">
        <v>0.35</v>
      </c>
      <c r="X363" s="56">
        <v>1.210732740464636</v>
      </c>
      <c r="Y363" s="56">
        <v>1865</v>
      </c>
      <c r="Z363" s="56">
        <v>400</v>
      </c>
      <c r="AA363" s="56" t="s">
        <v>228</v>
      </c>
      <c r="AC363" s="58">
        <f t="shared" si="78"/>
        <v>0</v>
      </c>
      <c r="AD363" s="58">
        <f t="shared" si="79"/>
        <v>0</v>
      </c>
      <c r="AE363" s="58">
        <f t="shared" si="80"/>
        <v>0</v>
      </c>
      <c r="AF363" s="58">
        <f t="shared" si="81"/>
        <v>0</v>
      </c>
      <c r="AG363" s="59"/>
      <c r="AH363" s="59">
        <f>IF(A363=1,AF363,0)</f>
        <v>0</v>
      </c>
      <c r="AI363" s="59">
        <f>IF(A363=2,AF363,0)</f>
        <v>0</v>
      </c>
      <c r="AJ363" s="59">
        <f>IF(A363=3,AF363,0)</f>
        <v>0</v>
      </c>
      <c r="AK363" s="169"/>
      <c r="AL363" s="169"/>
      <c r="AM363" s="169"/>
      <c r="AN363" s="169"/>
      <c r="AO363" s="169"/>
      <c r="AP363" s="169"/>
      <c r="AQ363" s="169"/>
      <c r="AR363" s="169"/>
      <c r="AS363" s="169"/>
      <c r="AT363" s="169"/>
      <c r="AU363" s="169"/>
      <c r="AV363" s="169"/>
      <c r="AW363" s="169"/>
      <c r="AX363" s="169"/>
      <c r="AY363" s="169"/>
      <c r="AZ363" s="169"/>
      <c r="BA363" s="169"/>
      <c r="BB363" s="169"/>
      <c r="BC363" s="169"/>
      <c r="BD363" s="169"/>
      <c r="BE363" s="169"/>
      <c r="BF363" s="169"/>
      <c r="BG363" s="169"/>
      <c r="BH363" s="169"/>
      <c r="BI363" s="169"/>
      <c r="BJ363" s="169"/>
      <c r="BK363" s="169"/>
      <c r="BL363" s="169"/>
      <c r="BM363" s="169"/>
      <c r="BN363" s="169"/>
      <c r="BO363" s="169"/>
      <c r="BP363" s="169"/>
      <c r="BQ363" s="169"/>
      <c r="BR363" s="169"/>
      <c r="BS363" s="169"/>
      <c r="BT363" s="169"/>
      <c r="BU363" s="169"/>
      <c r="BV363" s="169"/>
      <c r="BW363" s="169"/>
      <c r="BX363" s="169"/>
      <c r="BY363" s="169"/>
      <c r="BZ363" s="169"/>
      <c r="CA363" s="169"/>
      <c r="CB363" s="169"/>
      <c r="CC363" s="169"/>
      <c r="CD363" s="169"/>
      <c r="CE363" s="169"/>
      <c r="CF363" s="169"/>
      <c r="CG363" s="169"/>
      <c r="CH363" s="169"/>
      <c r="CI363" s="169"/>
      <c r="CJ363" s="169"/>
      <c r="CK363" s="169"/>
      <c r="CL363" s="169"/>
      <c r="CM363" s="169"/>
      <c r="CN363" s="169"/>
      <c r="CO363" s="169"/>
      <c r="CP363" s="169"/>
      <c r="CQ363" s="169"/>
      <c r="CR363" s="169"/>
      <c r="CS363" s="169"/>
      <c r="CT363" s="169"/>
      <c r="CU363" s="169"/>
      <c r="CV363" s="169"/>
      <c r="CW363" s="169"/>
      <c r="CX363" s="169"/>
      <c r="CY363" s="169"/>
      <c r="CZ363" s="169"/>
      <c r="DA363" s="169"/>
      <c r="DB363" s="169"/>
      <c r="DC363" s="169"/>
      <c r="DD363" s="169"/>
      <c r="DE363" s="169"/>
      <c r="DF363" s="169"/>
      <c r="DG363" s="169"/>
      <c r="DH363" s="169"/>
      <c r="DI363" s="169"/>
      <c r="DJ363" s="169"/>
      <c r="DK363" s="169"/>
      <c r="DL363" s="169"/>
      <c r="DM363" s="169"/>
      <c r="DN363" s="169"/>
      <c r="DO363" s="169"/>
      <c r="DP363" s="169"/>
      <c r="DQ363" s="169"/>
      <c r="DR363" s="169"/>
      <c r="DS363" s="169"/>
      <c r="DT363" s="169"/>
      <c r="DU363" s="169"/>
      <c r="DV363" s="169"/>
      <c r="DW363" s="169"/>
      <c r="DX363" s="169"/>
      <c r="DY363" s="169"/>
      <c r="DZ363" s="169"/>
      <c r="EA363" s="169"/>
      <c r="EB363" s="169"/>
      <c r="EC363" s="169"/>
      <c r="ED363" s="172"/>
      <c r="EE363" s="172"/>
      <c r="EF363" s="172"/>
      <c r="EG363" s="172"/>
      <c r="EH363" s="172"/>
      <c r="EI363" s="172"/>
      <c r="EJ363" s="172"/>
      <c r="EK363" s="172"/>
      <c r="EL363" s="172"/>
      <c r="EM363" s="172"/>
      <c r="EN363" s="172"/>
      <c r="EO363" s="172"/>
      <c r="EP363" s="172"/>
      <c r="EQ363" s="172"/>
      <c r="ER363" s="172"/>
      <c r="ES363" s="172"/>
      <c r="ET363" s="172"/>
      <c r="EU363" s="172"/>
      <c r="EV363" s="172"/>
      <c r="EW363" s="172"/>
      <c r="EX363" s="172"/>
      <c r="EY363" s="172"/>
      <c r="EZ363" s="172"/>
      <c r="FA363" s="172"/>
      <c r="FB363" s="172"/>
      <c r="FC363" s="172"/>
      <c r="FD363" s="172"/>
      <c r="FE363" s="172"/>
      <c r="FF363" s="172"/>
      <c r="FG363" s="172"/>
      <c r="FH363" s="172"/>
      <c r="FI363" s="172"/>
      <c r="FJ363" s="172"/>
      <c r="FK363" s="172"/>
      <c r="FL363" s="172"/>
      <c r="FM363" s="172"/>
      <c r="FN363" s="172"/>
      <c r="FO363" s="172"/>
      <c r="FP363" s="172"/>
      <c r="FQ363" s="172"/>
      <c r="FR363" s="172"/>
      <c r="FS363" s="172"/>
      <c r="FT363" s="172"/>
      <c r="FU363" s="172"/>
      <c r="FV363" s="172"/>
      <c r="FW363" s="172"/>
      <c r="FX363" s="172"/>
      <c r="FY363" s="172"/>
      <c r="FZ363" s="172"/>
      <c r="GA363" s="172"/>
      <c r="GB363" s="172"/>
      <c r="GC363" s="172"/>
      <c r="GD363" s="172"/>
      <c r="GE363" s="172"/>
      <c r="GF363" s="172"/>
      <c r="GG363" s="172"/>
      <c r="GH363" s="172"/>
      <c r="GI363" s="172"/>
      <c r="GJ363" s="172"/>
      <c r="GK363" s="172"/>
      <c r="GL363" s="172"/>
      <c r="GM363" s="172"/>
      <c r="GN363" s="172"/>
      <c r="GO363" s="172"/>
      <c r="GP363" s="172"/>
      <c r="GQ363" s="172"/>
      <c r="GR363" s="172"/>
      <c r="GS363" s="172"/>
      <c r="GT363" s="172"/>
      <c r="GU363" s="172"/>
      <c r="GV363" s="172"/>
      <c r="GW363" s="172"/>
      <c r="GX363" s="172"/>
      <c r="GY363" s="172"/>
      <c r="GZ363" s="172"/>
      <c r="HA363" s="172"/>
      <c r="HB363" s="172"/>
      <c r="HC363" s="172"/>
      <c r="HD363" s="172"/>
      <c r="HE363" s="172"/>
      <c r="HF363" s="172"/>
      <c r="HG363" s="172"/>
      <c r="HH363" s="172"/>
      <c r="HI363" s="172"/>
      <c r="HJ363" s="172"/>
      <c r="HK363" s="172"/>
      <c r="HL363" s="172"/>
      <c r="HM363" s="172"/>
      <c r="HN363" s="172"/>
      <c r="HO363" s="172"/>
      <c r="HP363" s="172"/>
      <c r="HQ363" s="172"/>
      <c r="HR363" s="172"/>
      <c r="HS363" s="172"/>
      <c r="HT363" s="172"/>
      <c r="HU363" s="172"/>
      <c r="HV363" s="172"/>
      <c r="HW363" s="172"/>
      <c r="HX363" s="172"/>
      <c r="HY363" s="172"/>
      <c r="HZ363" s="172"/>
      <c r="IA363" s="172"/>
      <c r="IB363" s="172"/>
      <c r="IC363" s="172"/>
      <c r="ID363" s="172"/>
      <c r="IE363" s="172"/>
      <c r="IF363" s="172"/>
      <c r="IG363" s="172"/>
      <c r="IH363" s="172"/>
      <c r="II363" s="172"/>
      <c r="IJ363" s="172"/>
      <c r="IK363" s="172"/>
      <c r="IL363" s="172"/>
      <c r="IM363" s="172"/>
      <c r="IN363" s="172"/>
      <c r="IO363" s="172"/>
      <c r="IP363" s="172"/>
      <c r="IQ363" s="172"/>
      <c r="IR363" s="172"/>
      <c r="IS363" s="172"/>
      <c r="IT363" s="172"/>
      <c r="IU363" s="172"/>
      <c r="IV363" s="172"/>
      <c r="IW363" s="172"/>
      <c r="IX363" s="172"/>
      <c r="IY363" s="172"/>
      <c r="IZ363" s="172"/>
      <c r="JA363" s="172"/>
      <c r="JB363" s="172"/>
      <c r="JC363" s="172"/>
      <c r="JD363" s="172"/>
      <c r="JE363" s="172"/>
      <c r="JF363" s="172"/>
      <c r="JG363" s="172"/>
      <c r="JH363" s="172"/>
      <c r="JI363" s="172"/>
      <c r="JJ363" s="172"/>
      <c r="JK363" s="172"/>
      <c r="JL363" s="172"/>
      <c r="JM363" s="172"/>
      <c r="JN363" s="172"/>
      <c r="JO363" s="172"/>
      <c r="JP363" s="172"/>
      <c r="JQ363" s="172"/>
      <c r="JR363" s="172"/>
      <c r="JS363" s="172"/>
      <c r="JT363" s="172"/>
      <c r="JU363" s="172"/>
      <c r="JV363" s="172"/>
      <c r="JW363" s="172"/>
      <c r="JX363" s="172"/>
      <c r="JY363" s="172"/>
      <c r="JZ363" s="172"/>
      <c r="KA363" s="172"/>
      <c r="KB363" s="172"/>
      <c r="KC363" s="172"/>
      <c r="KD363" s="172"/>
      <c r="KE363" s="172"/>
      <c r="KF363" s="172"/>
      <c r="KG363" s="172"/>
      <c r="KH363" s="172"/>
      <c r="KI363" s="172"/>
      <c r="KJ363" s="172"/>
      <c r="KK363" s="172"/>
      <c r="KL363" s="172"/>
      <c r="KM363" s="172"/>
      <c r="KN363" s="172"/>
      <c r="KO363" s="172"/>
      <c r="KP363" s="172"/>
      <c r="KQ363" s="172"/>
      <c r="KR363" s="172"/>
      <c r="KS363" s="172"/>
      <c r="KT363" s="172"/>
      <c r="KU363" s="172"/>
      <c r="KV363" s="172"/>
      <c r="KW363" s="172"/>
      <c r="KX363" s="172"/>
      <c r="KY363" s="172"/>
      <c r="KZ363" s="172"/>
      <c r="LA363" s="172"/>
      <c r="LB363" s="172"/>
      <c r="LC363" s="172"/>
      <c r="LD363" s="172"/>
      <c r="LE363" s="172"/>
      <c r="LF363" s="172"/>
      <c r="LG363" s="172"/>
      <c r="LH363" s="172"/>
      <c r="LI363" s="172"/>
      <c r="LJ363" s="172"/>
      <c r="LK363" s="172"/>
      <c r="LL363" s="172"/>
      <c r="LM363" s="172"/>
      <c r="LN363" s="172"/>
      <c r="LO363" s="172"/>
      <c r="LP363" s="172"/>
      <c r="LQ363" s="172"/>
      <c r="LR363" s="172"/>
      <c r="LS363" s="172"/>
      <c r="LT363" s="172"/>
      <c r="LU363" s="172"/>
      <c r="LV363" s="172"/>
      <c r="LW363" s="172"/>
      <c r="LX363" s="172"/>
      <c r="LY363" s="172"/>
      <c r="LZ363" s="172"/>
      <c r="MA363" s="172"/>
      <c r="MB363" s="172"/>
      <c r="MC363" s="172"/>
      <c r="MD363" s="172"/>
      <c r="ME363" s="172"/>
      <c r="MF363" s="172"/>
      <c r="MG363" s="172"/>
      <c r="MH363" s="172"/>
      <c r="MI363" s="172"/>
      <c r="MJ363" s="172"/>
      <c r="MK363" s="172"/>
      <c r="ML363" s="172"/>
      <c r="MM363" s="172"/>
      <c r="MN363" s="172"/>
      <c r="MO363" s="172"/>
      <c r="MP363" s="172"/>
      <c r="MQ363" s="172"/>
      <c r="MR363" s="172"/>
      <c r="MS363" s="172"/>
      <c r="MT363" s="172"/>
      <c r="MU363" s="172"/>
      <c r="MV363" s="172"/>
      <c r="MW363" s="172"/>
      <c r="MX363" s="172"/>
      <c r="MY363" s="172"/>
      <c r="MZ363" s="172"/>
      <c r="NA363" s="172"/>
      <c r="NB363" s="172"/>
      <c r="NC363" s="172"/>
      <c r="ND363" s="172"/>
      <c r="NE363" s="172"/>
      <c r="NF363" s="172"/>
      <c r="NG363" s="172"/>
      <c r="NH363" s="172"/>
      <c r="NI363" s="172"/>
      <c r="NJ363" s="172"/>
      <c r="NK363" s="172"/>
      <c r="NL363" s="172"/>
      <c r="NM363" s="172"/>
      <c r="NN363" s="172"/>
      <c r="NO363" s="172"/>
      <c r="NP363" s="172"/>
      <c r="NQ363" s="172"/>
      <c r="NR363" s="172"/>
      <c r="NS363" s="172"/>
      <c r="NT363" s="172"/>
      <c r="NU363" s="172"/>
      <c r="NV363" s="172"/>
      <c r="NW363" s="172"/>
      <c r="NX363" s="172"/>
      <c r="NY363" s="172"/>
      <c r="NZ363" s="172"/>
      <c r="OA363" s="172"/>
      <c r="OB363" s="172"/>
      <c r="OC363" s="172"/>
      <c r="OD363" s="172"/>
      <c r="OE363" s="172"/>
      <c r="OF363" s="172"/>
      <c r="OG363" s="172"/>
      <c r="OH363" s="172"/>
      <c r="OI363" s="172"/>
      <c r="OJ363" s="172"/>
      <c r="OK363" s="172"/>
      <c r="OL363" s="172"/>
      <c r="OM363" s="172"/>
      <c r="ON363" s="172"/>
      <c r="OO363" s="172"/>
      <c r="OP363" s="172"/>
      <c r="OQ363" s="172"/>
      <c r="OR363" s="172"/>
      <c r="OS363" s="172"/>
      <c r="OT363" s="172"/>
      <c r="OU363" s="172"/>
      <c r="OV363" s="172"/>
      <c r="OW363" s="172"/>
      <c r="OX363" s="172"/>
      <c r="OY363" s="172"/>
      <c r="OZ363" s="172"/>
      <c r="PA363" s="172"/>
      <c r="PB363" s="172"/>
      <c r="PC363" s="172"/>
      <c r="PD363" s="172"/>
      <c r="PE363" s="172"/>
      <c r="PF363" s="172"/>
      <c r="PG363" s="172"/>
      <c r="PH363" s="172"/>
      <c r="PI363" s="172"/>
      <c r="PJ363" s="172"/>
      <c r="PK363" s="172"/>
      <c r="PL363" s="172"/>
      <c r="PM363" s="172"/>
      <c r="PN363" s="172"/>
      <c r="PO363" s="172"/>
      <c r="PP363" s="172"/>
      <c r="PQ363" s="172"/>
      <c r="PR363" s="172"/>
      <c r="PS363" s="172"/>
      <c r="PT363" s="172"/>
      <c r="PU363" s="172"/>
      <c r="PV363" s="172"/>
      <c r="PW363" s="172"/>
      <c r="PX363" s="172"/>
      <c r="PY363" s="172"/>
      <c r="PZ363" s="172"/>
      <c r="QA363" s="172"/>
      <c r="QB363" s="172"/>
      <c r="QC363" s="172"/>
      <c r="QD363" s="172"/>
      <c r="QE363" s="172"/>
      <c r="QF363" s="172"/>
      <c r="QG363" s="172"/>
      <c r="QH363" s="172"/>
      <c r="QI363" s="172"/>
      <c r="QJ363" s="172"/>
      <c r="QK363" s="172"/>
      <c r="QL363" s="172"/>
      <c r="QM363" s="172"/>
      <c r="QN363" s="172"/>
      <c r="QO363" s="172"/>
      <c r="QP363" s="172"/>
      <c r="QQ363" s="172"/>
      <c r="QR363" s="172"/>
      <c r="QS363" s="172"/>
      <c r="QT363" s="172"/>
      <c r="QU363" s="172"/>
      <c r="QV363" s="172"/>
      <c r="QW363" s="172"/>
      <c r="QX363" s="172"/>
      <c r="QY363" s="172"/>
      <c r="QZ363" s="172"/>
      <c r="RA363" s="172"/>
      <c r="RB363" s="172"/>
      <c r="RC363" s="172"/>
      <c r="RD363" s="172"/>
      <c r="RE363" s="172"/>
      <c r="RF363" s="172"/>
      <c r="RG363" s="172"/>
      <c r="RH363" s="172"/>
      <c r="RI363" s="172"/>
      <c r="RJ363" s="172"/>
      <c r="RK363" s="172"/>
      <c r="RL363" s="172"/>
      <c r="RM363" s="172"/>
      <c r="RN363" s="172"/>
      <c r="RO363" s="172"/>
      <c r="RP363" s="172"/>
      <c r="RQ363" s="172"/>
      <c r="RR363" s="172"/>
      <c r="RS363" s="172"/>
      <c r="RT363" s="172"/>
      <c r="RU363" s="172"/>
      <c r="RV363" s="172"/>
      <c r="RW363" s="172"/>
      <c r="RX363" s="172"/>
      <c r="RY363" s="172"/>
      <c r="RZ363" s="172"/>
      <c r="SA363" s="172"/>
      <c r="SB363" s="172"/>
      <c r="SC363" s="172"/>
      <c r="SD363" s="172"/>
      <c r="SE363" s="172"/>
      <c r="SF363" s="172"/>
      <c r="SG363" s="172"/>
      <c r="SH363" s="172"/>
      <c r="SI363" s="172"/>
      <c r="SJ363" s="172"/>
      <c r="SK363" s="172"/>
      <c r="SL363" s="172"/>
      <c r="SM363" s="172"/>
      <c r="SN363" s="172"/>
      <c r="SO363" s="172"/>
      <c r="SP363" s="172"/>
      <c r="SQ363" s="172"/>
      <c r="SR363" s="172"/>
      <c r="SS363" s="172"/>
      <c r="ST363" s="172"/>
      <c r="SU363" s="172"/>
      <c r="SV363" s="172"/>
      <c r="SW363" s="172"/>
      <c r="SX363" s="172"/>
      <c r="SY363" s="172"/>
      <c r="SZ363" s="172"/>
      <c r="TA363" s="172"/>
      <c r="TB363" s="172"/>
      <c r="TC363" s="172"/>
      <c r="TD363" s="172"/>
      <c r="TE363" s="172"/>
      <c r="TF363" s="172"/>
      <c r="TG363" s="172"/>
      <c r="TH363" s="172"/>
      <c r="TI363" s="172"/>
      <c r="TJ363" s="172"/>
      <c r="TK363" s="172"/>
      <c r="TL363" s="172"/>
      <c r="TM363" s="172"/>
      <c r="TN363" s="172"/>
      <c r="TO363" s="172"/>
      <c r="TP363" s="172"/>
      <c r="TQ363" s="172"/>
      <c r="TR363" s="172"/>
      <c r="TS363" s="172"/>
      <c r="TT363" s="172"/>
      <c r="TU363" s="172"/>
      <c r="TV363" s="172"/>
      <c r="TW363" s="172"/>
      <c r="TX363" s="172"/>
      <c r="TY363" s="172"/>
      <c r="TZ363" s="172"/>
      <c r="UA363" s="172"/>
      <c r="UB363" s="172"/>
      <c r="UC363" s="172"/>
      <c r="UD363" s="172"/>
      <c r="UE363" s="172"/>
      <c r="UF363" s="172"/>
      <c r="UG363" s="172"/>
      <c r="UH363" s="172"/>
      <c r="UI363" s="172"/>
      <c r="UJ363" s="172"/>
      <c r="UK363" s="172"/>
      <c r="UL363" s="172"/>
      <c r="UM363" s="172"/>
      <c r="UN363" s="172"/>
      <c r="UO363" s="172"/>
      <c r="UP363" s="172"/>
      <c r="UQ363" s="172"/>
      <c r="UR363" s="172"/>
      <c r="US363" s="172"/>
      <c r="UT363" s="172"/>
      <c r="UU363" s="172"/>
      <c r="UV363" s="172"/>
      <c r="UW363" s="172"/>
      <c r="UX363" s="172"/>
      <c r="UY363" s="172"/>
      <c r="UZ363" s="172"/>
      <c r="VA363" s="172"/>
      <c r="VB363" s="172"/>
      <c r="VC363" s="172"/>
      <c r="VD363" s="172"/>
      <c r="VE363" s="172"/>
      <c r="VF363" s="172"/>
      <c r="VG363" s="172"/>
      <c r="VH363" s="172"/>
      <c r="VI363" s="172"/>
      <c r="VJ363" s="172"/>
      <c r="VK363" s="172"/>
      <c r="VL363" s="172"/>
      <c r="VM363" s="172"/>
      <c r="VN363" s="172"/>
      <c r="VO363" s="172"/>
      <c r="VP363" s="172"/>
      <c r="VQ363" s="172"/>
      <c r="VR363" s="172"/>
      <c r="VS363" s="172"/>
      <c r="VT363" s="172"/>
      <c r="VU363" s="172"/>
      <c r="VV363" s="172"/>
      <c r="VW363" s="172"/>
      <c r="VX363" s="172"/>
      <c r="VY363" s="172"/>
      <c r="VZ363" s="172"/>
      <c r="WA363" s="172"/>
      <c r="WB363" s="172"/>
      <c r="WC363" s="172"/>
      <c r="WD363" s="172"/>
      <c r="WE363" s="172"/>
      <c r="WF363" s="172"/>
      <c r="WG363" s="172"/>
      <c r="WH363" s="172"/>
      <c r="WI363" s="172"/>
      <c r="WJ363" s="172"/>
      <c r="WK363" s="172"/>
      <c r="WL363" s="172"/>
      <c r="WM363" s="172"/>
      <c r="WN363" s="172"/>
      <c r="WO363" s="172"/>
      <c r="WP363" s="172"/>
      <c r="WQ363" s="172"/>
      <c r="WR363" s="172"/>
      <c r="WS363" s="172"/>
      <c r="WT363" s="172"/>
      <c r="WU363" s="172"/>
      <c r="WV363" s="172"/>
      <c r="WW363" s="172"/>
      <c r="WX363" s="172"/>
      <c r="WY363" s="172"/>
      <c r="WZ363" s="172"/>
      <c r="XA363" s="172"/>
      <c r="XB363" s="172"/>
      <c r="XC363" s="172"/>
      <c r="XD363" s="172"/>
      <c r="XE363" s="172"/>
      <c r="XF363" s="172"/>
      <c r="XG363" s="172"/>
      <c r="XH363" s="172"/>
      <c r="XI363" s="172"/>
      <c r="XJ363" s="172"/>
      <c r="XK363" s="172"/>
      <c r="XL363" s="172"/>
      <c r="XM363" s="172"/>
      <c r="XN363" s="172"/>
      <c r="XO363" s="172"/>
      <c r="XP363" s="172"/>
      <c r="XQ363" s="172"/>
      <c r="XR363" s="172"/>
      <c r="XS363" s="172"/>
      <c r="XT363" s="172"/>
      <c r="XU363" s="172"/>
      <c r="XV363" s="172"/>
      <c r="XW363" s="172"/>
      <c r="XX363" s="172"/>
      <c r="XY363" s="172"/>
      <c r="XZ363" s="172"/>
      <c r="YA363" s="172"/>
      <c r="YB363" s="172"/>
      <c r="YC363" s="172"/>
      <c r="YD363" s="172"/>
      <c r="YE363" s="172"/>
      <c r="YF363" s="172"/>
      <c r="YG363" s="172"/>
      <c r="YH363" s="172"/>
      <c r="YI363" s="172"/>
      <c r="YJ363" s="172"/>
      <c r="YK363" s="172"/>
      <c r="YL363" s="172"/>
      <c r="YM363" s="172"/>
      <c r="YN363" s="172"/>
      <c r="YO363" s="172"/>
      <c r="YP363" s="172"/>
      <c r="YQ363" s="172"/>
      <c r="YR363" s="172"/>
      <c r="YS363" s="172"/>
      <c r="YT363" s="172"/>
      <c r="YU363" s="172"/>
      <c r="YV363" s="172"/>
      <c r="YW363" s="172"/>
      <c r="YX363" s="172"/>
      <c r="YY363" s="172"/>
      <c r="YZ363" s="172"/>
      <c r="ZA363" s="172"/>
      <c r="ZB363" s="172"/>
      <c r="ZC363" s="172"/>
      <c r="ZD363" s="172"/>
      <c r="ZE363" s="172"/>
      <c r="ZF363" s="172"/>
      <c r="ZG363" s="172"/>
      <c r="ZH363" s="172"/>
      <c r="ZI363" s="172"/>
      <c r="ZJ363" s="172"/>
      <c r="ZK363" s="172"/>
      <c r="ZL363" s="172"/>
      <c r="ZM363" s="172"/>
      <c r="ZN363" s="172"/>
      <c r="ZO363" s="172"/>
      <c r="ZP363" s="172"/>
      <c r="ZQ363" s="172"/>
      <c r="ZR363" s="172"/>
      <c r="ZS363" s="172"/>
      <c r="ZT363" s="172"/>
      <c r="ZU363" s="172"/>
      <c r="ZV363" s="172"/>
      <c r="ZW363" s="172"/>
      <c r="ZX363" s="172"/>
      <c r="ZY363" s="172"/>
      <c r="ZZ363" s="172"/>
      <c r="AAA363" s="172"/>
      <c r="AAB363" s="172"/>
      <c r="AAC363" s="172"/>
      <c r="AAD363" s="172"/>
      <c r="AAE363" s="172"/>
      <c r="AAF363" s="172"/>
      <c r="AAG363" s="172"/>
      <c r="AAH363" s="172"/>
      <c r="AAI363" s="172"/>
      <c r="AAJ363" s="172"/>
      <c r="AAK363" s="172"/>
      <c r="AAL363" s="172"/>
      <c r="AAM363" s="172"/>
      <c r="AAN363" s="172"/>
      <c r="AAO363" s="172"/>
      <c r="AAP363" s="172"/>
      <c r="AAQ363" s="172"/>
      <c r="AAR363" s="172"/>
      <c r="AAS363" s="172"/>
      <c r="AAT363" s="172"/>
      <c r="AAU363" s="172"/>
      <c r="AAV363" s="172"/>
      <c r="AAW363" s="172"/>
      <c r="AAX363" s="172"/>
      <c r="AAY363" s="172"/>
      <c r="AAZ363" s="172"/>
      <c r="ABA363" s="172"/>
      <c r="ABB363" s="172"/>
      <c r="ABC363" s="172"/>
      <c r="ABD363" s="172"/>
      <c r="ABE363" s="172"/>
      <c r="ABF363" s="172"/>
      <c r="ABG363" s="172"/>
      <c r="ABH363" s="172"/>
      <c r="ABI363" s="172"/>
      <c r="ABJ363" s="172"/>
      <c r="ABK363" s="172"/>
      <c r="ABL363" s="172"/>
      <c r="ABM363" s="172"/>
      <c r="ABN363" s="172"/>
      <c r="ABO363" s="172"/>
      <c r="ABP363" s="172"/>
      <c r="ABQ363" s="172"/>
      <c r="ABR363" s="172"/>
      <c r="ABS363" s="172"/>
      <c r="ABT363" s="172"/>
      <c r="ABU363" s="172"/>
      <c r="ABV363" s="172"/>
      <c r="ABW363" s="172"/>
      <c r="ABX363" s="172"/>
      <c r="ABY363" s="172"/>
      <c r="ABZ363" s="172"/>
      <c r="ACA363" s="172"/>
      <c r="ACB363" s="172"/>
      <c r="ACC363" s="172"/>
      <c r="ACD363" s="172"/>
      <c r="ACE363" s="172"/>
      <c r="ACF363" s="172"/>
      <c r="ACG363" s="172"/>
      <c r="ACH363" s="172"/>
      <c r="ACI363" s="172"/>
      <c r="ACJ363" s="172"/>
      <c r="ACK363" s="172"/>
      <c r="ACL363" s="172"/>
      <c r="ACM363" s="172"/>
      <c r="ACN363" s="172"/>
      <c r="ACO363" s="172"/>
      <c r="ACP363" s="172"/>
      <c r="ACQ363" s="172"/>
      <c r="ACR363" s="172"/>
      <c r="ACS363" s="172"/>
      <c r="ACT363" s="172"/>
      <c r="ACU363" s="172"/>
      <c r="ACV363" s="172"/>
      <c r="ACW363" s="172"/>
      <c r="ACX363" s="172"/>
      <c r="ACY363" s="172"/>
      <c r="ACZ363" s="172"/>
      <c r="ADA363" s="172"/>
    </row>
    <row r="364" spans="1:786" s="10" customFormat="1" ht="24" x14ac:dyDescent="0.3">
      <c r="A364" s="60">
        <v>3</v>
      </c>
      <c r="B364" s="69" t="s">
        <v>978</v>
      </c>
      <c r="C364" s="46" t="s">
        <v>97</v>
      </c>
      <c r="D364" s="47" t="s">
        <v>117</v>
      </c>
      <c r="E364" s="47" t="s">
        <v>135</v>
      </c>
      <c r="F364" s="47"/>
      <c r="G364" s="104"/>
      <c r="H364" s="47">
        <v>1</v>
      </c>
      <c r="I364" s="47" t="s">
        <v>45</v>
      </c>
      <c r="J364" s="47" t="s">
        <v>75</v>
      </c>
      <c r="K364" s="120">
        <v>62</v>
      </c>
      <c r="L364" s="50">
        <v>1941</v>
      </c>
      <c r="M364" s="117">
        <v>1941</v>
      </c>
      <c r="N364" s="52"/>
      <c r="O364" s="53"/>
      <c r="P364" s="53"/>
      <c r="Q364" s="54" t="s">
        <v>482</v>
      </c>
      <c r="R364" s="55" t="s">
        <v>979</v>
      </c>
      <c r="S364" s="56" t="s">
        <v>227</v>
      </c>
      <c r="T364" s="57" t="str">
        <f t="shared" si="77"/>
        <v>Cu</v>
      </c>
      <c r="U364" s="56">
        <v>3500</v>
      </c>
      <c r="V364" s="56">
        <v>0.75</v>
      </c>
      <c r="W364" s="56">
        <v>0.35</v>
      </c>
      <c r="X364" s="56">
        <v>1.210732740464636</v>
      </c>
      <c r="Y364" s="56">
        <v>1865</v>
      </c>
      <c r="Z364" s="56">
        <v>370</v>
      </c>
      <c r="AA364" s="56" t="s">
        <v>228</v>
      </c>
      <c r="AC364" s="58">
        <f t="shared" si="78"/>
        <v>0</v>
      </c>
      <c r="AD364" s="58">
        <f t="shared" si="79"/>
        <v>0</v>
      </c>
      <c r="AE364" s="58">
        <f t="shared" si="80"/>
        <v>0</v>
      </c>
      <c r="AF364" s="58">
        <f t="shared" si="81"/>
        <v>0</v>
      </c>
      <c r="AG364" s="59"/>
      <c r="AH364" s="59">
        <f>IF(A364=1,AF364,0)</f>
        <v>0</v>
      </c>
      <c r="AI364" s="59">
        <f>IF(A364=2,AF364,0)</f>
        <v>0</v>
      </c>
      <c r="AJ364" s="59">
        <f>IF(A364=3,AF364,0)</f>
        <v>0</v>
      </c>
      <c r="AK364" s="169"/>
      <c r="AL364" s="169"/>
      <c r="AM364" s="169"/>
      <c r="AN364" s="169"/>
      <c r="AO364" s="169"/>
      <c r="AP364" s="169"/>
      <c r="AQ364" s="169"/>
      <c r="AR364" s="169"/>
      <c r="AS364" s="169"/>
      <c r="AT364" s="169"/>
      <c r="AU364" s="169"/>
      <c r="AV364" s="169"/>
      <c r="AW364" s="169"/>
      <c r="AX364" s="169"/>
      <c r="AY364" s="169"/>
      <c r="AZ364" s="169"/>
      <c r="BA364" s="169"/>
      <c r="BB364" s="169"/>
      <c r="BC364" s="169"/>
      <c r="BD364" s="169"/>
      <c r="BE364" s="169"/>
      <c r="BF364" s="169"/>
      <c r="BG364" s="169"/>
      <c r="BH364" s="169"/>
      <c r="BI364" s="169"/>
      <c r="BJ364" s="169"/>
      <c r="BK364" s="169"/>
      <c r="BL364" s="169"/>
      <c r="BM364" s="169"/>
      <c r="BN364" s="169"/>
      <c r="BO364" s="169"/>
      <c r="BP364" s="169"/>
      <c r="BQ364" s="169"/>
      <c r="BR364" s="169"/>
      <c r="BS364" s="169"/>
      <c r="BT364" s="169"/>
      <c r="BU364" s="169"/>
      <c r="BV364" s="169"/>
      <c r="BW364" s="169"/>
      <c r="BX364" s="169"/>
      <c r="BY364" s="169"/>
      <c r="BZ364" s="169"/>
      <c r="CA364" s="169"/>
      <c r="CB364" s="169"/>
      <c r="CC364" s="169"/>
      <c r="CD364" s="169"/>
      <c r="CE364" s="169"/>
      <c r="CF364" s="169"/>
      <c r="CG364" s="169"/>
      <c r="CH364" s="169"/>
      <c r="CI364" s="169"/>
      <c r="CJ364" s="169"/>
      <c r="CK364" s="169"/>
      <c r="CL364" s="169"/>
      <c r="CM364" s="169"/>
      <c r="CN364" s="169"/>
      <c r="CO364" s="169"/>
      <c r="CP364" s="169"/>
      <c r="CQ364" s="169"/>
      <c r="CR364" s="169"/>
      <c r="CS364" s="169"/>
      <c r="CT364" s="169"/>
      <c r="CU364" s="169"/>
      <c r="CV364" s="169"/>
      <c r="CW364" s="169"/>
      <c r="CX364" s="169"/>
      <c r="CY364" s="169"/>
      <c r="CZ364" s="169"/>
      <c r="DA364" s="169"/>
      <c r="DB364" s="169"/>
      <c r="DC364" s="169"/>
      <c r="DD364" s="169"/>
      <c r="DE364" s="169"/>
      <c r="DF364" s="169"/>
      <c r="DG364" s="169"/>
      <c r="DH364" s="169"/>
      <c r="DI364" s="169"/>
      <c r="DJ364" s="169"/>
      <c r="DK364" s="169"/>
      <c r="DL364" s="169"/>
      <c r="DM364" s="169"/>
      <c r="DN364" s="169"/>
      <c r="DO364" s="169"/>
      <c r="DP364" s="169"/>
      <c r="DQ364" s="169"/>
      <c r="DR364" s="169"/>
      <c r="DS364" s="169"/>
      <c r="DT364" s="169"/>
      <c r="DU364" s="169"/>
      <c r="DV364" s="169"/>
      <c r="DW364" s="169"/>
      <c r="DX364" s="169"/>
      <c r="DY364" s="169"/>
      <c r="DZ364" s="169"/>
      <c r="EA364" s="169"/>
      <c r="EB364" s="169"/>
      <c r="EC364" s="169"/>
      <c r="ED364" s="172"/>
      <c r="EE364" s="172"/>
      <c r="EF364" s="172"/>
      <c r="EG364" s="172"/>
      <c r="EH364" s="172"/>
      <c r="EI364" s="172"/>
      <c r="EJ364" s="172"/>
      <c r="EK364" s="172"/>
      <c r="EL364" s="172"/>
      <c r="EM364" s="172"/>
      <c r="EN364" s="172"/>
      <c r="EO364" s="172"/>
      <c r="EP364" s="172"/>
      <c r="EQ364" s="172"/>
      <c r="ER364" s="172"/>
      <c r="ES364" s="172"/>
      <c r="ET364" s="172"/>
      <c r="EU364" s="172"/>
      <c r="EV364" s="172"/>
      <c r="EW364" s="172"/>
      <c r="EX364" s="172"/>
      <c r="EY364" s="172"/>
      <c r="EZ364" s="172"/>
      <c r="FA364" s="172"/>
      <c r="FB364" s="172"/>
      <c r="FC364" s="172"/>
      <c r="FD364" s="172"/>
      <c r="FE364" s="172"/>
      <c r="FF364" s="172"/>
      <c r="FG364" s="172"/>
      <c r="FH364" s="172"/>
      <c r="FI364" s="172"/>
      <c r="FJ364" s="172"/>
      <c r="FK364" s="172"/>
      <c r="FL364" s="172"/>
      <c r="FM364" s="172"/>
      <c r="FN364" s="172"/>
      <c r="FO364" s="172"/>
      <c r="FP364" s="172"/>
      <c r="FQ364" s="172"/>
      <c r="FR364" s="172"/>
      <c r="FS364" s="172"/>
      <c r="FT364" s="172"/>
      <c r="FU364" s="172"/>
      <c r="FV364" s="172"/>
      <c r="FW364" s="172"/>
      <c r="FX364" s="172"/>
      <c r="FY364" s="172"/>
      <c r="FZ364" s="172"/>
      <c r="GA364" s="172"/>
      <c r="GB364" s="172"/>
      <c r="GC364" s="172"/>
      <c r="GD364" s="172"/>
      <c r="GE364" s="172"/>
      <c r="GF364" s="172"/>
      <c r="GG364" s="172"/>
      <c r="GH364" s="172"/>
      <c r="GI364" s="172"/>
      <c r="GJ364" s="172"/>
      <c r="GK364" s="172"/>
      <c r="GL364" s="172"/>
      <c r="GM364" s="172"/>
      <c r="GN364" s="172"/>
      <c r="GO364" s="172"/>
      <c r="GP364" s="172"/>
      <c r="GQ364" s="172"/>
      <c r="GR364" s="172"/>
      <c r="GS364" s="172"/>
      <c r="GT364" s="172"/>
      <c r="GU364" s="172"/>
      <c r="GV364" s="172"/>
      <c r="GW364" s="172"/>
      <c r="GX364" s="172"/>
      <c r="GY364" s="172"/>
      <c r="GZ364" s="172"/>
      <c r="HA364" s="172"/>
      <c r="HB364" s="172"/>
      <c r="HC364" s="172"/>
      <c r="HD364" s="172"/>
      <c r="HE364" s="172"/>
      <c r="HF364" s="172"/>
      <c r="HG364" s="172"/>
      <c r="HH364" s="172"/>
      <c r="HI364" s="172"/>
      <c r="HJ364" s="172"/>
      <c r="HK364" s="172"/>
      <c r="HL364" s="172"/>
      <c r="HM364" s="172"/>
      <c r="HN364" s="172"/>
      <c r="HO364" s="172"/>
      <c r="HP364" s="172"/>
      <c r="HQ364" s="172"/>
      <c r="HR364" s="172"/>
      <c r="HS364" s="172"/>
      <c r="HT364" s="172"/>
      <c r="HU364" s="172"/>
      <c r="HV364" s="172"/>
      <c r="HW364" s="172"/>
      <c r="HX364" s="172"/>
      <c r="HY364" s="172"/>
      <c r="HZ364" s="172"/>
      <c r="IA364" s="172"/>
      <c r="IB364" s="172"/>
      <c r="IC364" s="172"/>
      <c r="ID364" s="172"/>
      <c r="IE364" s="172"/>
      <c r="IF364" s="172"/>
      <c r="IG364" s="172"/>
      <c r="IH364" s="172"/>
      <c r="II364" s="172"/>
      <c r="IJ364" s="172"/>
      <c r="IK364" s="172"/>
      <c r="IL364" s="172"/>
      <c r="IM364" s="172"/>
      <c r="IN364" s="172"/>
      <c r="IO364" s="172"/>
      <c r="IP364" s="172"/>
      <c r="IQ364" s="172"/>
      <c r="IR364" s="172"/>
      <c r="IS364" s="172"/>
      <c r="IT364" s="172"/>
      <c r="IU364" s="172"/>
      <c r="IV364" s="172"/>
      <c r="IW364" s="172"/>
      <c r="IX364" s="172"/>
      <c r="IY364" s="172"/>
      <c r="IZ364" s="172"/>
      <c r="JA364" s="172"/>
      <c r="JB364" s="172"/>
      <c r="JC364" s="172"/>
      <c r="JD364" s="172"/>
      <c r="JE364" s="172"/>
      <c r="JF364" s="172"/>
      <c r="JG364" s="172"/>
      <c r="JH364" s="172"/>
      <c r="JI364" s="172"/>
      <c r="JJ364" s="172"/>
      <c r="JK364" s="172"/>
      <c r="JL364" s="172"/>
      <c r="JM364" s="172"/>
      <c r="JN364" s="172"/>
      <c r="JO364" s="172"/>
      <c r="JP364" s="172"/>
      <c r="JQ364" s="172"/>
      <c r="JR364" s="172"/>
      <c r="JS364" s="172"/>
      <c r="JT364" s="172"/>
      <c r="JU364" s="172"/>
      <c r="JV364" s="172"/>
      <c r="JW364" s="172"/>
      <c r="JX364" s="172"/>
      <c r="JY364" s="172"/>
      <c r="JZ364" s="172"/>
      <c r="KA364" s="172"/>
      <c r="KB364" s="172"/>
      <c r="KC364" s="172"/>
      <c r="KD364" s="172"/>
      <c r="KE364" s="172"/>
      <c r="KF364" s="172"/>
      <c r="KG364" s="172"/>
      <c r="KH364" s="172"/>
      <c r="KI364" s="172"/>
      <c r="KJ364" s="172"/>
      <c r="KK364" s="172"/>
      <c r="KL364" s="172"/>
      <c r="KM364" s="172"/>
      <c r="KN364" s="172"/>
      <c r="KO364" s="172"/>
      <c r="KP364" s="172"/>
      <c r="KQ364" s="172"/>
      <c r="KR364" s="172"/>
      <c r="KS364" s="172"/>
      <c r="KT364" s="172"/>
      <c r="KU364" s="172"/>
      <c r="KV364" s="172"/>
      <c r="KW364" s="172"/>
      <c r="KX364" s="172"/>
      <c r="KY364" s="172"/>
      <c r="KZ364" s="172"/>
      <c r="LA364" s="172"/>
      <c r="LB364" s="172"/>
      <c r="LC364" s="172"/>
      <c r="LD364" s="172"/>
      <c r="LE364" s="172"/>
      <c r="LF364" s="172"/>
      <c r="LG364" s="172"/>
      <c r="LH364" s="172"/>
      <c r="LI364" s="172"/>
      <c r="LJ364" s="172"/>
      <c r="LK364" s="172"/>
      <c r="LL364" s="172"/>
      <c r="LM364" s="172"/>
      <c r="LN364" s="172"/>
      <c r="LO364" s="172"/>
      <c r="LP364" s="172"/>
      <c r="LQ364" s="172"/>
      <c r="LR364" s="172"/>
      <c r="LS364" s="172"/>
      <c r="LT364" s="172"/>
      <c r="LU364" s="172"/>
      <c r="LV364" s="172"/>
      <c r="LW364" s="172"/>
      <c r="LX364" s="172"/>
      <c r="LY364" s="172"/>
      <c r="LZ364" s="172"/>
      <c r="MA364" s="172"/>
      <c r="MB364" s="172"/>
      <c r="MC364" s="172"/>
      <c r="MD364" s="172"/>
      <c r="ME364" s="172"/>
      <c r="MF364" s="172"/>
      <c r="MG364" s="172"/>
      <c r="MH364" s="172"/>
      <c r="MI364" s="172"/>
      <c r="MJ364" s="172"/>
      <c r="MK364" s="172"/>
      <c r="ML364" s="172"/>
      <c r="MM364" s="172"/>
      <c r="MN364" s="172"/>
      <c r="MO364" s="172"/>
      <c r="MP364" s="172"/>
      <c r="MQ364" s="172"/>
      <c r="MR364" s="172"/>
      <c r="MS364" s="172"/>
      <c r="MT364" s="172"/>
      <c r="MU364" s="172"/>
      <c r="MV364" s="172"/>
      <c r="MW364" s="172"/>
      <c r="MX364" s="172"/>
      <c r="MY364" s="172"/>
      <c r="MZ364" s="172"/>
      <c r="NA364" s="172"/>
      <c r="NB364" s="172"/>
      <c r="NC364" s="172"/>
      <c r="ND364" s="172"/>
      <c r="NE364" s="172"/>
      <c r="NF364" s="172"/>
      <c r="NG364" s="172"/>
      <c r="NH364" s="172"/>
      <c r="NI364" s="172"/>
      <c r="NJ364" s="172"/>
      <c r="NK364" s="172"/>
      <c r="NL364" s="172"/>
      <c r="NM364" s="172"/>
      <c r="NN364" s="172"/>
      <c r="NO364" s="172"/>
      <c r="NP364" s="172"/>
      <c r="NQ364" s="172"/>
      <c r="NR364" s="172"/>
      <c r="NS364" s="172"/>
      <c r="NT364" s="172"/>
      <c r="NU364" s="172"/>
      <c r="NV364" s="172"/>
      <c r="NW364" s="172"/>
      <c r="NX364" s="172"/>
      <c r="NY364" s="172"/>
      <c r="NZ364" s="172"/>
      <c r="OA364" s="172"/>
      <c r="OB364" s="172"/>
      <c r="OC364" s="172"/>
      <c r="OD364" s="172"/>
      <c r="OE364" s="172"/>
      <c r="OF364" s="172"/>
      <c r="OG364" s="172"/>
      <c r="OH364" s="172"/>
      <c r="OI364" s="172"/>
      <c r="OJ364" s="172"/>
      <c r="OK364" s="172"/>
      <c r="OL364" s="172"/>
      <c r="OM364" s="172"/>
      <c r="ON364" s="172"/>
      <c r="OO364" s="172"/>
      <c r="OP364" s="172"/>
      <c r="OQ364" s="172"/>
      <c r="OR364" s="172"/>
      <c r="OS364" s="172"/>
      <c r="OT364" s="172"/>
      <c r="OU364" s="172"/>
      <c r="OV364" s="172"/>
      <c r="OW364" s="172"/>
      <c r="OX364" s="172"/>
      <c r="OY364" s="172"/>
      <c r="OZ364" s="172"/>
      <c r="PA364" s="172"/>
      <c r="PB364" s="172"/>
      <c r="PC364" s="172"/>
      <c r="PD364" s="172"/>
      <c r="PE364" s="172"/>
      <c r="PF364" s="172"/>
      <c r="PG364" s="172"/>
      <c r="PH364" s="172"/>
      <c r="PI364" s="172"/>
      <c r="PJ364" s="172"/>
      <c r="PK364" s="172"/>
      <c r="PL364" s="172"/>
      <c r="PM364" s="172"/>
      <c r="PN364" s="172"/>
      <c r="PO364" s="172"/>
      <c r="PP364" s="172"/>
      <c r="PQ364" s="172"/>
      <c r="PR364" s="172"/>
      <c r="PS364" s="172"/>
      <c r="PT364" s="172"/>
      <c r="PU364" s="172"/>
      <c r="PV364" s="172"/>
      <c r="PW364" s="172"/>
      <c r="PX364" s="172"/>
      <c r="PY364" s="172"/>
      <c r="PZ364" s="172"/>
      <c r="QA364" s="172"/>
      <c r="QB364" s="172"/>
      <c r="QC364" s="172"/>
      <c r="QD364" s="172"/>
      <c r="QE364" s="172"/>
      <c r="QF364" s="172"/>
      <c r="QG364" s="172"/>
      <c r="QH364" s="172"/>
      <c r="QI364" s="172"/>
      <c r="QJ364" s="172"/>
      <c r="QK364" s="172"/>
      <c r="QL364" s="172"/>
      <c r="QM364" s="172"/>
      <c r="QN364" s="172"/>
      <c r="QO364" s="172"/>
      <c r="QP364" s="172"/>
      <c r="QQ364" s="172"/>
      <c r="QR364" s="172"/>
      <c r="QS364" s="172"/>
      <c r="QT364" s="172"/>
      <c r="QU364" s="172"/>
      <c r="QV364" s="172"/>
      <c r="QW364" s="172"/>
      <c r="QX364" s="172"/>
      <c r="QY364" s="172"/>
      <c r="QZ364" s="172"/>
      <c r="RA364" s="172"/>
      <c r="RB364" s="172"/>
      <c r="RC364" s="172"/>
      <c r="RD364" s="172"/>
      <c r="RE364" s="172"/>
      <c r="RF364" s="172"/>
      <c r="RG364" s="172"/>
      <c r="RH364" s="172"/>
      <c r="RI364" s="172"/>
      <c r="RJ364" s="172"/>
      <c r="RK364" s="172"/>
      <c r="RL364" s="172"/>
      <c r="RM364" s="172"/>
      <c r="RN364" s="172"/>
      <c r="RO364" s="172"/>
      <c r="RP364" s="172"/>
      <c r="RQ364" s="172"/>
      <c r="RR364" s="172"/>
      <c r="RS364" s="172"/>
      <c r="RT364" s="172"/>
      <c r="RU364" s="172"/>
      <c r="RV364" s="172"/>
      <c r="RW364" s="172"/>
      <c r="RX364" s="172"/>
      <c r="RY364" s="172"/>
      <c r="RZ364" s="172"/>
      <c r="SA364" s="172"/>
      <c r="SB364" s="172"/>
      <c r="SC364" s="172"/>
      <c r="SD364" s="172"/>
      <c r="SE364" s="172"/>
      <c r="SF364" s="172"/>
      <c r="SG364" s="172"/>
      <c r="SH364" s="172"/>
      <c r="SI364" s="172"/>
      <c r="SJ364" s="172"/>
      <c r="SK364" s="172"/>
      <c r="SL364" s="172"/>
      <c r="SM364" s="172"/>
      <c r="SN364" s="172"/>
      <c r="SO364" s="172"/>
      <c r="SP364" s="172"/>
      <c r="SQ364" s="172"/>
      <c r="SR364" s="172"/>
      <c r="SS364" s="172"/>
      <c r="ST364" s="172"/>
      <c r="SU364" s="172"/>
      <c r="SV364" s="172"/>
      <c r="SW364" s="172"/>
      <c r="SX364" s="172"/>
      <c r="SY364" s="172"/>
      <c r="SZ364" s="172"/>
      <c r="TA364" s="172"/>
      <c r="TB364" s="172"/>
      <c r="TC364" s="172"/>
      <c r="TD364" s="172"/>
      <c r="TE364" s="172"/>
      <c r="TF364" s="172"/>
      <c r="TG364" s="172"/>
      <c r="TH364" s="172"/>
      <c r="TI364" s="172"/>
      <c r="TJ364" s="172"/>
      <c r="TK364" s="172"/>
      <c r="TL364" s="172"/>
      <c r="TM364" s="172"/>
      <c r="TN364" s="172"/>
      <c r="TO364" s="172"/>
      <c r="TP364" s="172"/>
      <c r="TQ364" s="172"/>
      <c r="TR364" s="172"/>
      <c r="TS364" s="172"/>
      <c r="TT364" s="172"/>
      <c r="TU364" s="172"/>
      <c r="TV364" s="172"/>
      <c r="TW364" s="172"/>
      <c r="TX364" s="172"/>
      <c r="TY364" s="172"/>
      <c r="TZ364" s="172"/>
      <c r="UA364" s="172"/>
      <c r="UB364" s="172"/>
      <c r="UC364" s="172"/>
      <c r="UD364" s="172"/>
      <c r="UE364" s="172"/>
      <c r="UF364" s="172"/>
      <c r="UG364" s="172"/>
      <c r="UH364" s="172"/>
      <c r="UI364" s="172"/>
      <c r="UJ364" s="172"/>
      <c r="UK364" s="172"/>
      <c r="UL364" s="172"/>
      <c r="UM364" s="172"/>
      <c r="UN364" s="172"/>
      <c r="UO364" s="172"/>
      <c r="UP364" s="172"/>
      <c r="UQ364" s="172"/>
      <c r="UR364" s="172"/>
      <c r="US364" s="172"/>
      <c r="UT364" s="172"/>
      <c r="UU364" s="172"/>
      <c r="UV364" s="172"/>
      <c r="UW364" s="172"/>
      <c r="UX364" s="172"/>
      <c r="UY364" s="172"/>
      <c r="UZ364" s="172"/>
      <c r="VA364" s="172"/>
      <c r="VB364" s="172"/>
      <c r="VC364" s="172"/>
      <c r="VD364" s="172"/>
      <c r="VE364" s="172"/>
      <c r="VF364" s="172"/>
      <c r="VG364" s="172"/>
      <c r="VH364" s="172"/>
      <c r="VI364" s="172"/>
      <c r="VJ364" s="172"/>
      <c r="VK364" s="172"/>
      <c r="VL364" s="172"/>
      <c r="VM364" s="172"/>
      <c r="VN364" s="172"/>
      <c r="VO364" s="172"/>
      <c r="VP364" s="172"/>
      <c r="VQ364" s="172"/>
      <c r="VR364" s="172"/>
      <c r="VS364" s="172"/>
      <c r="VT364" s="172"/>
      <c r="VU364" s="172"/>
      <c r="VV364" s="172"/>
      <c r="VW364" s="172"/>
      <c r="VX364" s="172"/>
      <c r="VY364" s="172"/>
      <c r="VZ364" s="172"/>
      <c r="WA364" s="172"/>
      <c r="WB364" s="172"/>
      <c r="WC364" s="172"/>
      <c r="WD364" s="172"/>
      <c r="WE364" s="172"/>
      <c r="WF364" s="172"/>
      <c r="WG364" s="172"/>
      <c r="WH364" s="172"/>
      <c r="WI364" s="172"/>
      <c r="WJ364" s="172"/>
      <c r="WK364" s="172"/>
      <c r="WL364" s="172"/>
      <c r="WM364" s="172"/>
      <c r="WN364" s="172"/>
      <c r="WO364" s="172"/>
      <c r="WP364" s="172"/>
      <c r="WQ364" s="172"/>
      <c r="WR364" s="172"/>
      <c r="WS364" s="172"/>
      <c r="WT364" s="172"/>
      <c r="WU364" s="172"/>
      <c r="WV364" s="172"/>
      <c r="WW364" s="172"/>
      <c r="WX364" s="172"/>
      <c r="WY364" s="172"/>
      <c r="WZ364" s="172"/>
      <c r="XA364" s="172"/>
      <c r="XB364" s="172"/>
      <c r="XC364" s="172"/>
      <c r="XD364" s="172"/>
      <c r="XE364" s="172"/>
      <c r="XF364" s="172"/>
      <c r="XG364" s="172"/>
      <c r="XH364" s="172"/>
      <c r="XI364" s="172"/>
      <c r="XJ364" s="172"/>
      <c r="XK364" s="172"/>
      <c r="XL364" s="172"/>
      <c r="XM364" s="172"/>
      <c r="XN364" s="172"/>
      <c r="XO364" s="172"/>
      <c r="XP364" s="172"/>
      <c r="XQ364" s="172"/>
      <c r="XR364" s="172"/>
      <c r="XS364" s="172"/>
      <c r="XT364" s="172"/>
      <c r="XU364" s="172"/>
      <c r="XV364" s="172"/>
      <c r="XW364" s="172"/>
      <c r="XX364" s="172"/>
      <c r="XY364" s="172"/>
      <c r="XZ364" s="172"/>
      <c r="YA364" s="172"/>
      <c r="YB364" s="172"/>
      <c r="YC364" s="172"/>
      <c r="YD364" s="172"/>
      <c r="YE364" s="172"/>
      <c r="YF364" s="172"/>
      <c r="YG364" s="172"/>
      <c r="YH364" s="172"/>
      <c r="YI364" s="172"/>
      <c r="YJ364" s="172"/>
      <c r="YK364" s="172"/>
      <c r="YL364" s="172"/>
      <c r="YM364" s="172"/>
      <c r="YN364" s="172"/>
      <c r="YO364" s="172"/>
      <c r="YP364" s="172"/>
      <c r="YQ364" s="172"/>
      <c r="YR364" s="172"/>
      <c r="YS364" s="172"/>
      <c r="YT364" s="172"/>
      <c r="YU364" s="172"/>
      <c r="YV364" s="172"/>
      <c r="YW364" s="172"/>
      <c r="YX364" s="172"/>
      <c r="YY364" s="172"/>
      <c r="YZ364" s="172"/>
      <c r="ZA364" s="172"/>
      <c r="ZB364" s="172"/>
      <c r="ZC364" s="172"/>
      <c r="ZD364" s="172"/>
      <c r="ZE364" s="172"/>
      <c r="ZF364" s="172"/>
      <c r="ZG364" s="172"/>
      <c r="ZH364" s="172"/>
      <c r="ZI364" s="172"/>
      <c r="ZJ364" s="172"/>
      <c r="ZK364" s="172"/>
      <c r="ZL364" s="172"/>
      <c r="ZM364" s="172"/>
      <c r="ZN364" s="172"/>
      <c r="ZO364" s="172"/>
      <c r="ZP364" s="172"/>
      <c r="ZQ364" s="172"/>
      <c r="ZR364" s="172"/>
      <c r="ZS364" s="172"/>
      <c r="ZT364" s="172"/>
      <c r="ZU364" s="172"/>
      <c r="ZV364" s="172"/>
      <c r="ZW364" s="172"/>
      <c r="ZX364" s="172"/>
      <c r="ZY364" s="172"/>
      <c r="ZZ364" s="172"/>
      <c r="AAA364" s="172"/>
      <c r="AAB364" s="172"/>
      <c r="AAC364" s="172"/>
      <c r="AAD364" s="172"/>
      <c r="AAE364" s="172"/>
      <c r="AAF364" s="172"/>
      <c r="AAG364" s="172"/>
      <c r="AAH364" s="172"/>
      <c r="AAI364" s="172"/>
      <c r="AAJ364" s="172"/>
      <c r="AAK364" s="172"/>
      <c r="AAL364" s="172"/>
      <c r="AAM364" s="172"/>
      <c r="AAN364" s="172"/>
      <c r="AAO364" s="172"/>
      <c r="AAP364" s="172"/>
      <c r="AAQ364" s="172"/>
      <c r="AAR364" s="172"/>
      <c r="AAS364" s="172"/>
      <c r="AAT364" s="172"/>
      <c r="AAU364" s="172"/>
      <c r="AAV364" s="172"/>
      <c r="AAW364" s="172"/>
      <c r="AAX364" s="172"/>
      <c r="AAY364" s="172"/>
      <c r="AAZ364" s="172"/>
      <c r="ABA364" s="172"/>
      <c r="ABB364" s="172"/>
      <c r="ABC364" s="172"/>
      <c r="ABD364" s="172"/>
      <c r="ABE364" s="172"/>
      <c r="ABF364" s="172"/>
      <c r="ABG364" s="172"/>
      <c r="ABH364" s="172"/>
      <c r="ABI364" s="172"/>
      <c r="ABJ364" s="172"/>
      <c r="ABK364" s="172"/>
      <c r="ABL364" s="172"/>
      <c r="ABM364" s="172"/>
      <c r="ABN364" s="172"/>
      <c r="ABO364" s="172"/>
      <c r="ABP364" s="172"/>
      <c r="ABQ364" s="172"/>
      <c r="ABR364" s="172"/>
      <c r="ABS364" s="172"/>
      <c r="ABT364" s="172"/>
      <c r="ABU364" s="172"/>
      <c r="ABV364" s="172"/>
      <c r="ABW364" s="172"/>
      <c r="ABX364" s="172"/>
      <c r="ABY364" s="172"/>
      <c r="ABZ364" s="172"/>
      <c r="ACA364" s="172"/>
      <c r="ACB364" s="172"/>
      <c r="ACC364" s="172"/>
      <c r="ACD364" s="172"/>
      <c r="ACE364" s="172"/>
      <c r="ACF364" s="172"/>
      <c r="ACG364" s="172"/>
      <c r="ACH364" s="172"/>
      <c r="ACI364" s="172"/>
      <c r="ACJ364" s="172"/>
      <c r="ACK364" s="172"/>
      <c r="ACL364" s="172"/>
      <c r="ACM364" s="172"/>
      <c r="ACN364" s="172"/>
      <c r="ACO364" s="172"/>
      <c r="ACP364" s="172"/>
      <c r="ACQ364" s="172"/>
      <c r="ACR364" s="172"/>
      <c r="ACS364" s="172"/>
      <c r="ACT364" s="172"/>
      <c r="ACU364" s="172"/>
      <c r="ACV364" s="172"/>
      <c r="ACW364" s="172"/>
      <c r="ACX364" s="172"/>
      <c r="ACY364" s="172"/>
      <c r="ACZ364" s="172"/>
      <c r="ADA364" s="172"/>
    </row>
    <row r="365" spans="1:786" customFormat="1" ht="24" x14ac:dyDescent="0.3">
      <c r="A365" s="60">
        <v>3</v>
      </c>
      <c r="B365" s="69" t="s">
        <v>980</v>
      </c>
      <c r="C365" s="46" t="s">
        <v>700</v>
      </c>
      <c r="D365" s="47" t="s">
        <v>117</v>
      </c>
      <c r="E365" s="47" t="s">
        <v>135</v>
      </c>
      <c r="F365" s="47">
        <v>15</v>
      </c>
      <c r="G365" s="104"/>
      <c r="H365" s="47">
        <v>1</v>
      </c>
      <c r="I365" s="47" t="s">
        <v>45</v>
      </c>
      <c r="J365" s="47" t="s">
        <v>51</v>
      </c>
      <c r="K365" s="120">
        <v>115</v>
      </c>
      <c r="L365" s="50">
        <v>1940</v>
      </c>
      <c r="M365" s="117">
        <v>1940</v>
      </c>
      <c r="N365" s="52"/>
      <c r="O365" s="53"/>
      <c r="P365" s="53"/>
      <c r="Q365" s="54" t="s">
        <v>482</v>
      </c>
      <c r="R365" s="55" t="s">
        <v>981</v>
      </c>
      <c r="S365" s="56"/>
      <c r="T365" s="57" t="str">
        <f t="shared" si="77"/>
        <v>Pb</v>
      </c>
      <c r="U365" s="56"/>
      <c r="V365" s="56"/>
      <c r="W365" s="56"/>
      <c r="X365" s="56"/>
      <c r="Y365" s="56"/>
      <c r="Z365" s="56"/>
      <c r="AA365" s="56"/>
      <c r="AB365" s="10"/>
      <c r="AC365" s="58">
        <f t="shared" si="78"/>
        <v>0</v>
      </c>
      <c r="AD365" s="58">
        <f t="shared" si="79"/>
        <v>0</v>
      </c>
      <c r="AE365" s="58">
        <f t="shared" si="80"/>
        <v>0</v>
      </c>
      <c r="AF365" s="58">
        <f t="shared" si="81"/>
        <v>0</v>
      </c>
      <c r="AG365" s="59"/>
      <c r="AH365" s="59">
        <f>IF(A365=1,AF365,0)</f>
        <v>0</v>
      </c>
      <c r="AI365" s="59">
        <f>IF(A365=2,AF365,0)</f>
        <v>0</v>
      </c>
      <c r="AJ365" s="59">
        <f>IF(A365=3,AF365,0)</f>
        <v>0</v>
      </c>
      <c r="AK365" s="169"/>
      <c r="AL365" s="169"/>
      <c r="AM365" s="169"/>
      <c r="AN365" s="169"/>
      <c r="AO365" s="169"/>
      <c r="AP365" s="169"/>
      <c r="AQ365" s="169"/>
      <c r="AR365" s="169"/>
      <c r="AS365" s="169"/>
      <c r="AT365" s="169"/>
      <c r="AU365" s="169"/>
      <c r="AV365" s="169"/>
      <c r="AW365" s="169"/>
      <c r="AX365" s="169"/>
      <c r="AY365" s="169"/>
      <c r="AZ365" s="169"/>
      <c r="BA365" s="169"/>
      <c r="BB365" s="169"/>
      <c r="BC365" s="169"/>
      <c r="BD365" s="169"/>
      <c r="BE365" s="169"/>
      <c r="BF365" s="169"/>
      <c r="BG365" s="169"/>
      <c r="BH365" s="169"/>
      <c r="BI365" s="169"/>
      <c r="BJ365" s="169"/>
      <c r="BK365" s="169"/>
      <c r="BL365" s="169"/>
      <c r="BM365" s="169"/>
      <c r="BN365" s="169"/>
      <c r="BO365" s="169"/>
      <c r="BP365" s="169"/>
      <c r="BQ365" s="169"/>
      <c r="BR365" s="169"/>
      <c r="BS365" s="169"/>
      <c r="BT365" s="169"/>
      <c r="BU365" s="169"/>
      <c r="BV365" s="169"/>
      <c r="BW365" s="169"/>
      <c r="BX365" s="169"/>
      <c r="BY365" s="169"/>
      <c r="BZ365" s="169"/>
      <c r="CA365" s="169"/>
      <c r="CB365" s="169"/>
      <c r="CC365" s="169"/>
      <c r="CD365" s="169"/>
      <c r="CE365" s="169"/>
      <c r="CF365" s="169"/>
      <c r="CG365" s="169"/>
      <c r="CH365" s="169"/>
      <c r="CI365" s="169"/>
      <c r="CJ365" s="169"/>
      <c r="CK365" s="169"/>
      <c r="CL365" s="169"/>
      <c r="CM365" s="169"/>
      <c r="CN365" s="169"/>
      <c r="CO365" s="169"/>
      <c r="CP365" s="169"/>
      <c r="CQ365" s="169"/>
      <c r="CR365" s="169"/>
      <c r="CS365" s="169"/>
      <c r="CT365" s="169"/>
      <c r="CU365" s="169"/>
      <c r="CV365" s="169"/>
      <c r="CW365" s="169"/>
      <c r="CX365" s="169"/>
      <c r="CY365" s="169"/>
      <c r="CZ365" s="169"/>
      <c r="DA365" s="169"/>
      <c r="DB365" s="169"/>
      <c r="DC365" s="169"/>
      <c r="DD365" s="169"/>
      <c r="DE365" s="169"/>
      <c r="DF365" s="169"/>
      <c r="DG365" s="169"/>
      <c r="DH365" s="169"/>
      <c r="DI365" s="169"/>
      <c r="DJ365" s="169"/>
      <c r="DK365" s="169"/>
      <c r="DL365" s="169"/>
      <c r="DM365" s="169"/>
      <c r="DN365" s="169"/>
      <c r="DO365" s="169"/>
      <c r="DP365" s="169"/>
      <c r="DQ365" s="169"/>
      <c r="DR365" s="169"/>
      <c r="DS365" s="169"/>
      <c r="DT365" s="169"/>
      <c r="DU365" s="169"/>
      <c r="DV365" s="169"/>
      <c r="DW365" s="169"/>
      <c r="DX365" s="169"/>
      <c r="DY365" s="169"/>
      <c r="DZ365" s="169"/>
      <c r="EA365" s="169"/>
      <c r="EB365" s="169"/>
      <c r="EC365" s="169"/>
      <c r="ED365" s="171"/>
      <c r="EE365" s="171"/>
      <c r="EF365" s="171"/>
      <c r="EG365" s="171"/>
      <c r="EH365" s="171"/>
      <c r="EI365" s="171"/>
      <c r="EJ365" s="171"/>
      <c r="EK365" s="171"/>
      <c r="EL365" s="171"/>
      <c r="EM365" s="171"/>
      <c r="EN365" s="171"/>
      <c r="EO365" s="171"/>
      <c r="EP365" s="171"/>
      <c r="EQ365" s="171"/>
      <c r="ER365" s="171"/>
      <c r="ES365" s="171"/>
      <c r="ET365" s="171"/>
      <c r="EU365" s="171"/>
      <c r="EV365" s="171"/>
      <c r="EW365" s="171"/>
      <c r="EX365" s="171"/>
      <c r="EY365" s="171"/>
      <c r="EZ365" s="171"/>
      <c r="FA365" s="171"/>
      <c r="FB365" s="171"/>
      <c r="FC365" s="171"/>
      <c r="FD365" s="171"/>
      <c r="FE365" s="171"/>
      <c r="FF365" s="171"/>
      <c r="FG365" s="171"/>
      <c r="FH365" s="171"/>
      <c r="FI365" s="171"/>
      <c r="FJ365" s="171"/>
      <c r="FK365" s="171"/>
      <c r="FL365" s="171"/>
      <c r="FM365" s="171"/>
      <c r="FN365" s="171"/>
      <c r="FO365" s="171"/>
      <c r="FP365" s="171"/>
      <c r="FQ365" s="171"/>
      <c r="FR365" s="171"/>
      <c r="FS365" s="171"/>
      <c r="FT365" s="171"/>
      <c r="FU365" s="171"/>
      <c r="FV365" s="171"/>
      <c r="FW365" s="171"/>
      <c r="FX365" s="171"/>
      <c r="FY365" s="171"/>
      <c r="FZ365" s="171"/>
      <c r="GA365" s="171"/>
      <c r="GB365" s="171"/>
      <c r="GC365" s="171"/>
      <c r="GD365" s="171"/>
      <c r="GE365" s="171"/>
      <c r="GF365" s="171"/>
      <c r="GG365" s="171"/>
      <c r="GH365" s="171"/>
      <c r="GI365" s="171"/>
      <c r="GJ365" s="171"/>
      <c r="GK365" s="171"/>
      <c r="GL365" s="171"/>
      <c r="GM365" s="171"/>
      <c r="GN365" s="171"/>
      <c r="GO365" s="171"/>
      <c r="GP365" s="171"/>
      <c r="GQ365" s="171"/>
      <c r="GR365" s="171"/>
      <c r="GS365" s="171"/>
      <c r="GT365" s="171"/>
      <c r="GU365" s="171"/>
      <c r="GV365" s="171"/>
      <c r="GW365" s="171"/>
      <c r="GX365" s="171"/>
      <c r="GY365" s="171"/>
      <c r="GZ365" s="171"/>
      <c r="HA365" s="171"/>
      <c r="HB365" s="171"/>
      <c r="HC365" s="171"/>
      <c r="HD365" s="171"/>
      <c r="HE365" s="171"/>
      <c r="HF365" s="171"/>
      <c r="HG365" s="171"/>
      <c r="HH365" s="171"/>
      <c r="HI365" s="171"/>
      <c r="HJ365" s="171"/>
      <c r="HK365" s="171"/>
      <c r="HL365" s="171"/>
      <c r="HM365" s="171"/>
      <c r="HN365" s="171"/>
      <c r="HO365" s="171"/>
      <c r="HP365" s="171"/>
      <c r="HQ365" s="171"/>
      <c r="HR365" s="171"/>
      <c r="HS365" s="171"/>
      <c r="HT365" s="171"/>
      <c r="HU365" s="171"/>
      <c r="HV365" s="171"/>
      <c r="HW365" s="171"/>
      <c r="HX365" s="171"/>
      <c r="HY365" s="171"/>
      <c r="HZ365" s="171"/>
      <c r="IA365" s="171"/>
      <c r="IB365" s="171"/>
      <c r="IC365" s="171"/>
      <c r="ID365" s="171"/>
      <c r="IE365" s="171"/>
      <c r="IF365" s="171"/>
      <c r="IG365" s="171"/>
      <c r="IH365" s="171"/>
      <c r="II365" s="171"/>
      <c r="IJ365" s="171"/>
      <c r="IK365" s="171"/>
      <c r="IL365" s="171"/>
      <c r="IM365" s="171"/>
      <c r="IN365" s="171"/>
      <c r="IO365" s="171"/>
      <c r="IP365" s="171"/>
      <c r="IQ365" s="171"/>
      <c r="IR365" s="171"/>
      <c r="IS365" s="171"/>
      <c r="IT365" s="171"/>
      <c r="IU365" s="171"/>
      <c r="IV365" s="171"/>
      <c r="IW365" s="171"/>
      <c r="IX365" s="171"/>
      <c r="IY365" s="171"/>
      <c r="IZ365" s="171"/>
      <c r="JA365" s="171"/>
      <c r="JB365" s="171"/>
      <c r="JC365" s="171"/>
      <c r="JD365" s="171"/>
      <c r="JE365" s="171"/>
      <c r="JF365" s="171"/>
      <c r="JG365" s="171"/>
      <c r="JH365" s="171"/>
      <c r="JI365" s="171"/>
      <c r="JJ365" s="171"/>
      <c r="JK365" s="171"/>
      <c r="JL365" s="171"/>
      <c r="JM365" s="171"/>
      <c r="JN365" s="171"/>
      <c r="JO365" s="171"/>
      <c r="JP365" s="171"/>
      <c r="JQ365" s="171"/>
      <c r="JR365" s="171"/>
      <c r="JS365" s="171"/>
      <c r="JT365" s="171"/>
      <c r="JU365" s="171"/>
      <c r="JV365" s="171"/>
      <c r="JW365" s="171"/>
      <c r="JX365" s="171"/>
      <c r="JY365" s="171"/>
      <c r="JZ365" s="171"/>
      <c r="KA365" s="171"/>
      <c r="KB365" s="171"/>
      <c r="KC365" s="171"/>
      <c r="KD365" s="171"/>
      <c r="KE365" s="171"/>
      <c r="KF365" s="171"/>
      <c r="KG365" s="171"/>
      <c r="KH365" s="171"/>
      <c r="KI365" s="171"/>
      <c r="KJ365" s="171"/>
      <c r="KK365" s="171"/>
      <c r="KL365" s="171"/>
      <c r="KM365" s="171"/>
      <c r="KN365" s="171"/>
      <c r="KO365" s="171"/>
      <c r="KP365" s="171"/>
      <c r="KQ365" s="171"/>
      <c r="KR365" s="171"/>
      <c r="KS365" s="171"/>
      <c r="KT365" s="171"/>
      <c r="KU365" s="171"/>
      <c r="KV365" s="171"/>
      <c r="KW365" s="171"/>
      <c r="KX365" s="171"/>
      <c r="KY365" s="171"/>
      <c r="KZ365" s="171"/>
      <c r="LA365" s="171"/>
      <c r="LB365" s="171"/>
      <c r="LC365" s="171"/>
      <c r="LD365" s="171"/>
      <c r="LE365" s="171"/>
      <c r="LF365" s="171"/>
      <c r="LG365" s="171"/>
      <c r="LH365" s="171"/>
      <c r="LI365" s="171"/>
      <c r="LJ365" s="171"/>
      <c r="LK365" s="171"/>
      <c r="LL365" s="171"/>
      <c r="LM365" s="171"/>
      <c r="LN365" s="171"/>
      <c r="LO365" s="171"/>
      <c r="LP365" s="171"/>
      <c r="LQ365" s="171"/>
      <c r="LR365" s="171"/>
      <c r="LS365" s="171"/>
      <c r="LT365" s="171"/>
      <c r="LU365" s="171"/>
      <c r="LV365" s="171"/>
      <c r="LW365" s="171"/>
      <c r="LX365" s="171"/>
      <c r="LY365" s="171"/>
      <c r="LZ365" s="171"/>
      <c r="MA365" s="171"/>
      <c r="MB365" s="171"/>
      <c r="MC365" s="171"/>
      <c r="MD365" s="171"/>
      <c r="ME365" s="171"/>
      <c r="MF365" s="171"/>
      <c r="MG365" s="171"/>
      <c r="MH365" s="171"/>
      <c r="MI365" s="171"/>
      <c r="MJ365" s="171"/>
      <c r="MK365" s="171"/>
      <c r="ML365" s="171"/>
      <c r="MM365" s="171"/>
      <c r="MN365" s="171"/>
      <c r="MO365" s="171"/>
      <c r="MP365" s="171"/>
      <c r="MQ365" s="171"/>
      <c r="MR365" s="171"/>
      <c r="MS365" s="171"/>
      <c r="MT365" s="171"/>
      <c r="MU365" s="171"/>
      <c r="MV365" s="171"/>
      <c r="MW365" s="171"/>
      <c r="MX365" s="171"/>
      <c r="MY365" s="171"/>
      <c r="MZ365" s="171"/>
      <c r="NA365" s="171"/>
      <c r="NB365" s="171"/>
      <c r="NC365" s="171"/>
      <c r="ND365" s="171"/>
      <c r="NE365" s="171"/>
      <c r="NF365" s="171"/>
      <c r="NG365" s="171"/>
      <c r="NH365" s="171"/>
      <c r="NI365" s="171"/>
      <c r="NJ365" s="171"/>
      <c r="NK365" s="171"/>
      <c r="NL365" s="171"/>
      <c r="NM365" s="171"/>
      <c r="NN365" s="171"/>
      <c r="NO365" s="171"/>
      <c r="NP365" s="171"/>
      <c r="NQ365" s="171"/>
      <c r="NR365" s="171"/>
      <c r="NS365" s="171"/>
      <c r="NT365" s="171"/>
      <c r="NU365" s="171"/>
      <c r="NV365" s="171"/>
      <c r="NW365" s="171"/>
      <c r="NX365" s="171"/>
      <c r="NY365" s="171"/>
      <c r="NZ365" s="171"/>
      <c r="OA365" s="171"/>
      <c r="OB365" s="171"/>
      <c r="OC365" s="171"/>
      <c r="OD365" s="171"/>
      <c r="OE365" s="171"/>
      <c r="OF365" s="171"/>
      <c r="OG365" s="171"/>
      <c r="OH365" s="171"/>
      <c r="OI365" s="171"/>
      <c r="OJ365" s="171"/>
      <c r="OK365" s="171"/>
      <c r="OL365" s="171"/>
      <c r="OM365" s="171"/>
      <c r="ON365" s="171"/>
      <c r="OO365" s="171"/>
      <c r="OP365" s="171"/>
      <c r="OQ365" s="171"/>
      <c r="OR365" s="171"/>
      <c r="OS365" s="171"/>
      <c r="OT365" s="171"/>
      <c r="OU365" s="171"/>
      <c r="OV365" s="171"/>
      <c r="OW365" s="171"/>
      <c r="OX365" s="171"/>
      <c r="OY365" s="171"/>
      <c r="OZ365" s="171"/>
      <c r="PA365" s="171"/>
      <c r="PB365" s="171"/>
      <c r="PC365" s="171"/>
      <c r="PD365" s="171"/>
      <c r="PE365" s="171"/>
      <c r="PF365" s="171"/>
      <c r="PG365" s="171"/>
      <c r="PH365" s="171"/>
      <c r="PI365" s="171"/>
      <c r="PJ365" s="171"/>
      <c r="PK365" s="171"/>
      <c r="PL365" s="171"/>
      <c r="PM365" s="171"/>
      <c r="PN365" s="171"/>
      <c r="PO365" s="171"/>
      <c r="PP365" s="171"/>
      <c r="PQ365" s="171"/>
      <c r="PR365" s="171"/>
      <c r="PS365" s="171"/>
      <c r="PT365" s="171"/>
      <c r="PU365" s="171"/>
      <c r="PV365" s="171"/>
      <c r="PW365" s="171"/>
      <c r="PX365" s="171"/>
      <c r="PY365" s="171"/>
      <c r="PZ365" s="171"/>
      <c r="QA365" s="171"/>
      <c r="QB365" s="171"/>
      <c r="QC365" s="171"/>
      <c r="QD365" s="171"/>
      <c r="QE365" s="171"/>
      <c r="QF365" s="171"/>
      <c r="QG365" s="171"/>
      <c r="QH365" s="171"/>
      <c r="QI365" s="171"/>
      <c r="QJ365" s="171"/>
      <c r="QK365" s="171"/>
      <c r="QL365" s="171"/>
      <c r="QM365" s="171"/>
      <c r="QN365" s="171"/>
      <c r="QO365" s="171"/>
      <c r="QP365" s="171"/>
      <c r="QQ365" s="171"/>
      <c r="QR365" s="171"/>
      <c r="QS365" s="171"/>
      <c r="QT365" s="171"/>
      <c r="QU365" s="171"/>
      <c r="QV365" s="171"/>
      <c r="QW365" s="171"/>
      <c r="QX365" s="171"/>
      <c r="QY365" s="171"/>
      <c r="QZ365" s="171"/>
      <c r="RA365" s="171"/>
      <c r="RB365" s="171"/>
      <c r="RC365" s="171"/>
      <c r="RD365" s="171"/>
      <c r="RE365" s="171"/>
      <c r="RF365" s="171"/>
      <c r="RG365" s="171"/>
      <c r="RH365" s="171"/>
      <c r="RI365" s="171"/>
      <c r="RJ365" s="171"/>
      <c r="RK365" s="171"/>
      <c r="RL365" s="171"/>
      <c r="RM365" s="171"/>
      <c r="RN365" s="171"/>
      <c r="RO365" s="171"/>
      <c r="RP365" s="171"/>
      <c r="RQ365" s="171"/>
      <c r="RR365" s="171"/>
      <c r="RS365" s="171"/>
      <c r="RT365" s="171"/>
      <c r="RU365" s="171"/>
      <c r="RV365" s="171"/>
      <c r="RW365" s="171"/>
      <c r="RX365" s="171"/>
      <c r="RY365" s="171"/>
      <c r="RZ365" s="171"/>
      <c r="SA365" s="171"/>
      <c r="SB365" s="171"/>
      <c r="SC365" s="171"/>
      <c r="SD365" s="171"/>
      <c r="SE365" s="171"/>
      <c r="SF365" s="171"/>
      <c r="SG365" s="171"/>
      <c r="SH365" s="171"/>
      <c r="SI365" s="171"/>
      <c r="SJ365" s="171"/>
      <c r="SK365" s="171"/>
      <c r="SL365" s="171"/>
      <c r="SM365" s="171"/>
      <c r="SN365" s="171"/>
      <c r="SO365" s="171"/>
      <c r="SP365" s="171"/>
      <c r="SQ365" s="171"/>
      <c r="SR365" s="171"/>
      <c r="SS365" s="171"/>
      <c r="ST365" s="171"/>
      <c r="SU365" s="171"/>
      <c r="SV365" s="171"/>
      <c r="SW365" s="171"/>
      <c r="SX365" s="171"/>
      <c r="SY365" s="171"/>
      <c r="SZ365" s="171"/>
      <c r="TA365" s="171"/>
      <c r="TB365" s="171"/>
      <c r="TC365" s="171"/>
      <c r="TD365" s="171"/>
      <c r="TE365" s="171"/>
      <c r="TF365" s="171"/>
      <c r="TG365" s="171"/>
      <c r="TH365" s="171"/>
      <c r="TI365" s="171"/>
      <c r="TJ365" s="171"/>
      <c r="TK365" s="171"/>
      <c r="TL365" s="171"/>
      <c r="TM365" s="171"/>
      <c r="TN365" s="171"/>
      <c r="TO365" s="171"/>
      <c r="TP365" s="171"/>
      <c r="TQ365" s="171"/>
      <c r="TR365" s="171"/>
      <c r="TS365" s="171"/>
      <c r="TT365" s="171"/>
      <c r="TU365" s="171"/>
      <c r="TV365" s="171"/>
      <c r="TW365" s="171"/>
      <c r="TX365" s="171"/>
      <c r="TY365" s="171"/>
      <c r="TZ365" s="171"/>
      <c r="UA365" s="171"/>
      <c r="UB365" s="171"/>
      <c r="UC365" s="171"/>
      <c r="UD365" s="171"/>
      <c r="UE365" s="171"/>
      <c r="UF365" s="171"/>
      <c r="UG365" s="171"/>
      <c r="UH365" s="171"/>
      <c r="UI365" s="171"/>
      <c r="UJ365" s="171"/>
      <c r="UK365" s="171"/>
      <c r="UL365" s="171"/>
      <c r="UM365" s="171"/>
      <c r="UN365" s="171"/>
      <c r="UO365" s="171"/>
      <c r="UP365" s="171"/>
      <c r="UQ365" s="171"/>
      <c r="UR365" s="171"/>
      <c r="US365" s="171"/>
      <c r="UT365" s="171"/>
      <c r="UU365" s="171"/>
      <c r="UV365" s="171"/>
      <c r="UW365" s="171"/>
      <c r="UX365" s="171"/>
      <c r="UY365" s="171"/>
      <c r="UZ365" s="171"/>
      <c r="VA365" s="171"/>
      <c r="VB365" s="171"/>
      <c r="VC365" s="171"/>
      <c r="VD365" s="171"/>
      <c r="VE365" s="171"/>
      <c r="VF365" s="171"/>
      <c r="VG365" s="171"/>
      <c r="VH365" s="171"/>
      <c r="VI365" s="171"/>
      <c r="VJ365" s="171"/>
      <c r="VK365" s="171"/>
      <c r="VL365" s="171"/>
      <c r="VM365" s="171"/>
      <c r="VN365" s="171"/>
      <c r="VO365" s="171"/>
      <c r="VP365" s="171"/>
      <c r="VQ365" s="171"/>
      <c r="VR365" s="171"/>
      <c r="VS365" s="171"/>
      <c r="VT365" s="171"/>
      <c r="VU365" s="171"/>
      <c r="VV365" s="171"/>
      <c r="VW365" s="171"/>
      <c r="VX365" s="171"/>
      <c r="VY365" s="171"/>
      <c r="VZ365" s="171"/>
      <c r="WA365" s="171"/>
      <c r="WB365" s="171"/>
      <c r="WC365" s="171"/>
      <c r="WD365" s="171"/>
      <c r="WE365" s="171"/>
      <c r="WF365" s="171"/>
      <c r="WG365" s="171"/>
      <c r="WH365" s="171"/>
      <c r="WI365" s="171"/>
      <c r="WJ365" s="171"/>
      <c r="WK365" s="171"/>
      <c r="WL365" s="171"/>
      <c r="WM365" s="171"/>
      <c r="WN365" s="171"/>
      <c r="WO365" s="171"/>
      <c r="WP365" s="171"/>
      <c r="WQ365" s="171"/>
      <c r="WR365" s="171"/>
      <c r="WS365" s="171"/>
      <c r="WT365" s="171"/>
      <c r="WU365" s="171"/>
      <c r="WV365" s="171"/>
      <c r="WW365" s="171"/>
      <c r="WX365" s="171"/>
      <c r="WY365" s="171"/>
      <c r="WZ365" s="171"/>
      <c r="XA365" s="171"/>
      <c r="XB365" s="171"/>
      <c r="XC365" s="171"/>
      <c r="XD365" s="171"/>
      <c r="XE365" s="171"/>
      <c r="XF365" s="171"/>
      <c r="XG365" s="171"/>
      <c r="XH365" s="171"/>
      <c r="XI365" s="171"/>
      <c r="XJ365" s="171"/>
      <c r="XK365" s="171"/>
      <c r="XL365" s="171"/>
      <c r="XM365" s="171"/>
      <c r="XN365" s="171"/>
      <c r="XO365" s="171"/>
      <c r="XP365" s="171"/>
      <c r="XQ365" s="171"/>
      <c r="XR365" s="171"/>
      <c r="XS365" s="171"/>
      <c r="XT365" s="171"/>
      <c r="XU365" s="171"/>
      <c r="XV365" s="171"/>
      <c r="XW365" s="171"/>
      <c r="XX365" s="171"/>
      <c r="XY365" s="171"/>
      <c r="XZ365" s="171"/>
      <c r="YA365" s="171"/>
      <c r="YB365" s="171"/>
      <c r="YC365" s="171"/>
      <c r="YD365" s="171"/>
      <c r="YE365" s="171"/>
      <c r="YF365" s="171"/>
      <c r="YG365" s="171"/>
      <c r="YH365" s="171"/>
      <c r="YI365" s="171"/>
      <c r="YJ365" s="171"/>
      <c r="YK365" s="171"/>
      <c r="YL365" s="171"/>
      <c r="YM365" s="171"/>
      <c r="YN365" s="171"/>
      <c r="YO365" s="171"/>
      <c r="YP365" s="171"/>
      <c r="YQ365" s="171"/>
      <c r="YR365" s="171"/>
      <c r="YS365" s="171"/>
      <c r="YT365" s="171"/>
      <c r="YU365" s="171"/>
      <c r="YV365" s="171"/>
      <c r="YW365" s="171"/>
      <c r="YX365" s="171"/>
      <c r="YY365" s="171"/>
      <c r="YZ365" s="171"/>
      <c r="ZA365" s="171"/>
      <c r="ZB365" s="171"/>
      <c r="ZC365" s="171"/>
      <c r="ZD365" s="171"/>
      <c r="ZE365" s="171"/>
      <c r="ZF365" s="171"/>
      <c r="ZG365" s="171"/>
      <c r="ZH365" s="171"/>
      <c r="ZI365" s="171"/>
      <c r="ZJ365" s="171"/>
      <c r="ZK365" s="171"/>
      <c r="ZL365" s="171"/>
      <c r="ZM365" s="171"/>
      <c r="ZN365" s="171"/>
      <c r="ZO365" s="171"/>
      <c r="ZP365" s="171"/>
      <c r="ZQ365" s="171"/>
      <c r="ZR365" s="171"/>
      <c r="ZS365" s="171"/>
      <c r="ZT365" s="171"/>
      <c r="ZU365" s="171"/>
      <c r="ZV365" s="171"/>
      <c r="ZW365" s="171"/>
      <c r="ZX365" s="171"/>
      <c r="ZY365" s="171"/>
      <c r="ZZ365" s="171"/>
      <c r="AAA365" s="171"/>
      <c r="AAB365" s="171"/>
      <c r="AAC365" s="171"/>
      <c r="AAD365" s="171"/>
      <c r="AAE365" s="171"/>
      <c r="AAF365" s="171"/>
      <c r="AAG365" s="171"/>
      <c r="AAH365" s="171"/>
      <c r="AAI365" s="171"/>
      <c r="AAJ365" s="171"/>
      <c r="AAK365" s="171"/>
      <c r="AAL365" s="171"/>
      <c r="AAM365" s="171"/>
      <c r="AAN365" s="171"/>
      <c r="AAO365" s="171"/>
      <c r="AAP365" s="171"/>
      <c r="AAQ365" s="171"/>
      <c r="AAR365" s="171"/>
      <c r="AAS365" s="171"/>
      <c r="AAT365" s="171"/>
      <c r="AAU365" s="171"/>
      <c r="AAV365" s="171"/>
      <c r="AAW365" s="171"/>
      <c r="AAX365" s="171"/>
      <c r="AAY365" s="171"/>
      <c r="AAZ365" s="171"/>
      <c r="ABA365" s="171"/>
      <c r="ABB365" s="171"/>
      <c r="ABC365" s="171"/>
      <c r="ABD365" s="171"/>
      <c r="ABE365" s="171"/>
      <c r="ABF365" s="171"/>
      <c r="ABG365" s="171"/>
      <c r="ABH365" s="171"/>
      <c r="ABI365" s="171"/>
      <c r="ABJ365" s="171"/>
      <c r="ABK365" s="171"/>
      <c r="ABL365" s="171"/>
      <c r="ABM365" s="171"/>
      <c r="ABN365" s="171"/>
      <c r="ABO365" s="171"/>
      <c r="ABP365" s="171"/>
      <c r="ABQ365" s="171"/>
      <c r="ABR365" s="171"/>
      <c r="ABS365" s="171"/>
      <c r="ABT365" s="171"/>
      <c r="ABU365" s="171"/>
      <c r="ABV365" s="171"/>
      <c r="ABW365" s="171"/>
      <c r="ABX365" s="171"/>
      <c r="ABY365" s="171"/>
      <c r="ABZ365" s="171"/>
      <c r="ACA365" s="171"/>
      <c r="ACB365" s="171"/>
      <c r="ACC365" s="171"/>
      <c r="ACD365" s="171"/>
      <c r="ACE365" s="171"/>
      <c r="ACF365" s="171"/>
      <c r="ACG365" s="171"/>
      <c r="ACH365" s="171"/>
      <c r="ACI365" s="171"/>
      <c r="ACJ365" s="171"/>
      <c r="ACK365" s="171"/>
      <c r="ACL365" s="171"/>
      <c r="ACM365" s="171"/>
      <c r="ACN365" s="171"/>
      <c r="ACO365" s="171"/>
      <c r="ACP365" s="171"/>
      <c r="ACQ365" s="171"/>
      <c r="ACR365" s="171"/>
      <c r="ACS365" s="171"/>
      <c r="ACT365" s="171"/>
      <c r="ACU365" s="171"/>
      <c r="ACV365" s="171"/>
      <c r="ACW365" s="171"/>
      <c r="ACX365" s="171"/>
      <c r="ACY365" s="171"/>
      <c r="ACZ365" s="171"/>
      <c r="ADA365" s="171"/>
      <c r="ADB365" s="150"/>
      <c r="ADC365" s="150"/>
      <c r="ADD365" s="150"/>
      <c r="ADE365" s="150"/>
      <c r="ADF365" s="150"/>
    </row>
    <row r="366" spans="1:786" ht="15.6" x14ac:dyDescent="0.3">
      <c r="A366" s="60">
        <v>3</v>
      </c>
      <c r="B366" s="123" t="s">
        <v>982</v>
      </c>
      <c r="C366" s="124" t="s">
        <v>97</v>
      </c>
      <c r="D366" s="125" t="s">
        <v>117</v>
      </c>
      <c r="E366" s="125" t="s">
        <v>135</v>
      </c>
      <c r="F366" s="125"/>
      <c r="G366" s="73"/>
      <c r="H366" s="125">
        <v>1</v>
      </c>
      <c r="I366" s="125" t="s">
        <v>45</v>
      </c>
      <c r="J366" s="125" t="s">
        <v>75</v>
      </c>
      <c r="K366" s="126">
        <v>21</v>
      </c>
      <c r="L366" s="127">
        <v>1939</v>
      </c>
      <c r="M366" s="146">
        <v>1939</v>
      </c>
      <c r="N366" s="129"/>
      <c r="O366" s="129"/>
      <c r="P366" s="78"/>
      <c r="Q366" s="78" t="s">
        <v>482</v>
      </c>
      <c r="R366" s="103" t="s">
        <v>975</v>
      </c>
      <c r="S366" s="56"/>
      <c r="T366" s="57" t="str">
        <f t="shared" si="77"/>
        <v>Cu</v>
      </c>
      <c r="U366" s="56">
        <v>4</v>
      </c>
      <c r="V366" s="56"/>
      <c r="W366" s="56"/>
      <c r="X366" s="56"/>
      <c r="Y366" s="56">
        <v>1882</v>
      </c>
      <c r="Z366" s="56"/>
      <c r="AA366" s="56" t="s">
        <v>442</v>
      </c>
      <c r="AC366" s="58">
        <f t="shared" si="78"/>
        <v>0</v>
      </c>
      <c r="AD366" s="58">
        <f t="shared" si="79"/>
        <v>0</v>
      </c>
      <c r="AE366" s="58">
        <f t="shared" si="80"/>
        <v>0</v>
      </c>
      <c r="AF366" s="58">
        <f t="shared" si="81"/>
        <v>0</v>
      </c>
      <c r="AG366" s="59"/>
      <c r="AH366" s="59">
        <f>IF(A366=1,AF366,0)</f>
        <v>0</v>
      </c>
      <c r="AI366" s="59">
        <f>IF(A366=2,AF366,0)</f>
        <v>0</v>
      </c>
      <c r="AJ366" s="59">
        <f>IF(A366=3,AF366,0)</f>
        <v>0</v>
      </c>
      <c r="AK366" s="169"/>
      <c r="AL366" s="169"/>
      <c r="AM366" s="169"/>
      <c r="AN366" s="169"/>
      <c r="AO366" s="169"/>
      <c r="AP366" s="169"/>
      <c r="AQ366" s="169"/>
      <c r="AR366" s="169"/>
      <c r="AS366" s="169"/>
      <c r="AT366" s="169"/>
      <c r="AU366" s="169"/>
      <c r="AV366" s="169"/>
      <c r="AW366" s="169"/>
      <c r="AX366" s="169"/>
      <c r="AY366" s="169"/>
      <c r="AZ366" s="169"/>
      <c r="BA366" s="169"/>
      <c r="BB366" s="169"/>
      <c r="BC366" s="169"/>
      <c r="BD366" s="169"/>
      <c r="BE366" s="169"/>
      <c r="BF366" s="169"/>
      <c r="BG366" s="169"/>
      <c r="BH366" s="169"/>
      <c r="BI366" s="169"/>
      <c r="BJ366" s="169"/>
      <c r="BK366" s="169"/>
      <c r="BL366" s="169"/>
      <c r="BM366" s="169"/>
      <c r="BN366" s="169"/>
      <c r="BO366" s="169"/>
      <c r="BP366" s="169"/>
      <c r="BQ366" s="169"/>
      <c r="BR366" s="169"/>
      <c r="BS366" s="169"/>
      <c r="BT366" s="169"/>
      <c r="BU366" s="169"/>
      <c r="BV366" s="169"/>
      <c r="BW366" s="169"/>
      <c r="BX366" s="169"/>
      <c r="BY366" s="169"/>
      <c r="BZ366" s="169"/>
      <c r="CA366" s="169"/>
      <c r="CB366" s="169"/>
      <c r="CC366" s="169"/>
      <c r="CD366" s="169"/>
      <c r="CE366" s="169"/>
      <c r="CF366" s="169"/>
      <c r="CG366" s="169"/>
      <c r="CH366" s="169"/>
      <c r="CI366" s="169"/>
      <c r="CJ366" s="169"/>
      <c r="CK366" s="169"/>
      <c r="CL366" s="169"/>
      <c r="CM366" s="169"/>
      <c r="CN366" s="169"/>
      <c r="CO366" s="169"/>
      <c r="CP366" s="169"/>
      <c r="CQ366" s="169"/>
      <c r="CR366" s="169"/>
      <c r="CS366" s="169"/>
      <c r="CT366" s="169"/>
      <c r="CU366" s="169"/>
      <c r="CV366" s="169"/>
      <c r="CW366" s="169"/>
      <c r="CX366" s="169"/>
      <c r="CY366" s="169"/>
      <c r="CZ366" s="169"/>
      <c r="DA366" s="169"/>
      <c r="DB366" s="169"/>
      <c r="DC366" s="169"/>
      <c r="DD366" s="169"/>
      <c r="DE366" s="169"/>
      <c r="DF366" s="169"/>
      <c r="DG366" s="169"/>
      <c r="DH366" s="169"/>
      <c r="DI366" s="169"/>
      <c r="DJ366" s="169"/>
      <c r="DK366" s="169"/>
      <c r="DL366" s="169"/>
      <c r="DM366" s="169"/>
      <c r="DN366" s="169"/>
      <c r="DO366" s="169"/>
      <c r="DP366" s="169"/>
      <c r="DQ366" s="169"/>
      <c r="DR366" s="169"/>
      <c r="DS366" s="169"/>
      <c r="DT366" s="169"/>
      <c r="DU366" s="169"/>
      <c r="DV366" s="169"/>
      <c r="DW366" s="169"/>
      <c r="DX366" s="169"/>
      <c r="DY366" s="169"/>
      <c r="DZ366" s="169"/>
      <c r="EA366" s="169"/>
      <c r="EB366" s="169"/>
      <c r="EC366" s="169"/>
      <c r="ED366" s="171"/>
      <c r="EE366" s="171"/>
      <c r="EF366" s="171"/>
      <c r="EG366" s="171"/>
      <c r="EH366" s="171"/>
      <c r="EI366" s="171"/>
      <c r="EJ366" s="171"/>
      <c r="EK366" s="171"/>
      <c r="EL366" s="171"/>
      <c r="EM366" s="171"/>
      <c r="EN366" s="171"/>
      <c r="EO366" s="171"/>
      <c r="EP366" s="171"/>
      <c r="EQ366" s="171"/>
      <c r="ER366" s="171"/>
      <c r="ES366" s="171"/>
      <c r="ET366" s="171"/>
      <c r="EU366" s="171"/>
      <c r="EV366" s="171"/>
      <c r="EW366" s="171"/>
      <c r="EX366" s="171"/>
      <c r="EY366" s="171"/>
      <c r="EZ366" s="171"/>
      <c r="FA366" s="171"/>
      <c r="FB366" s="171"/>
      <c r="FC366" s="171"/>
      <c r="FD366" s="171"/>
      <c r="FE366" s="171"/>
      <c r="FF366" s="171"/>
      <c r="FG366" s="171"/>
      <c r="FH366" s="171"/>
      <c r="FI366" s="171"/>
      <c r="FJ366" s="171"/>
      <c r="FK366" s="171"/>
      <c r="FL366" s="171"/>
      <c r="FM366" s="171"/>
      <c r="FN366" s="171"/>
      <c r="FO366" s="171"/>
      <c r="FP366" s="171"/>
      <c r="FQ366" s="171"/>
      <c r="FR366" s="171"/>
      <c r="FS366" s="171"/>
      <c r="FT366" s="171"/>
      <c r="FU366" s="171"/>
      <c r="FV366" s="171"/>
      <c r="FW366" s="171"/>
      <c r="FX366" s="171"/>
      <c r="FY366" s="171"/>
      <c r="FZ366" s="171"/>
      <c r="GA366" s="171"/>
      <c r="GB366" s="171"/>
      <c r="GC366" s="171"/>
      <c r="GD366" s="171"/>
      <c r="GE366" s="171"/>
      <c r="GF366" s="171"/>
      <c r="GG366" s="171"/>
      <c r="GH366" s="171"/>
      <c r="GI366" s="171"/>
      <c r="GJ366" s="171"/>
      <c r="GK366" s="171"/>
      <c r="GL366" s="171"/>
      <c r="GM366" s="171"/>
      <c r="GN366" s="171"/>
      <c r="GO366" s="171"/>
      <c r="GP366" s="171"/>
      <c r="GQ366" s="171"/>
      <c r="GR366" s="171"/>
      <c r="GS366" s="171"/>
      <c r="GT366" s="171"/>
      <c r="GU366" s="171"/>
      <c r="GV366" s="171"/>
      <c r="GW366" s="171"/>
      <c r="GX366" s="171"/>
      <c r="GY366" s="171"/>
      <c r="GZ366" s="171"/>
      <c r="HA366" s="171"/>
      <c r="HB366" s="171"/>
      <c r="HC366" s="171"/>
      <c r="HD366" s="171"/>
      <c r="HE366" s="171"/>
      <c r="HF366" s="171"/>
      <c r="HG366" s="171"/>
      <c r="HH366" s="171"/>
      <c r="HI366" s="171"/>
      <c r="HJ366" s="171"/>
      <c r="HK366" s="171"/>
      <c r="HL366" s="171"/>
      <c r="HM366" s="171"/>
      <c r="HN366" s="171"/>
      <c r="HO366" s="171"/>
      <c r="HP366" s="171"/>
      <c r="HQ366" s="171"/>
      <c r="HR366" s="171"/>
      <c r="HS366" s="171"/>
      <c r="HT366" s="171"/>
      <c r="HU366" s="171"/>
      <c r="HV366" s="171"/>
      <c r="HW366" s="171"/>
      <c r="HX366" s="171"/>
      <c r="HY366" s="171"/>
      <c r="HZ366" s="171"/>
      <c r="IA366" s="171"/>
      <c r="IB366" s="171"/>
      <c r="IC366" s="171"/>
      <c r="ID366" s="171"/>
      <c r="IE366" s="171"/>
      <c r="IF366" s="171"/>
      <c r="IG366" s="171"/>
      <c r="IH366" s="171"/>
      <c r="II366" s="171"/>
      <c r="IJ366" s="171"/>
      <c r="IK366" s="171"/>
      <c r="IL366" s="171"/>
      <c r="IM366" s="171"/>
      <c r="IN366" s="171"/>
      <c r="IO366" s="171"/>
      <c r="IP366" s="171"/>
      <c r="IQ366" s="171"/>
      <c r="IR366" s="171"/>
      <c r="IS366" s="171"/>
      <c r="IT366" s="171"/>
      <c r="IU366" s="171"/>
      <c r="IV366" s="171"/>
      <c r="IW366" s="171"/>
      <c r="IX366" s="171"/>
      <c r="IY366" s="171"/>
      <c r="IZ366" s="171"/>
      <c r="JA366" s="171"/>
      <c r="JB366" s="171"/>
      <c r="JC366" s="171"/>
      <c r="JD366" s="171"/>
      <c r="JE366" s="171"/>
      <c r="JF366" s="171"/>
      <c r="JG366" s="171"/>
      <c r="JH366" s="171"/>
      <c r="JI366" s="171"/>
      <c r="JJ366" s="171"/>
      <c r="JK366" s="171"/>
      <c r="JL366" s="171"/>
      <c r="JM366" s="171"/>
      <c r="JN366" s="171"/>
      <c r="JO366" s="171"/>
      <c r="JP366" s="171"/>
      <c r="JQ366" s="171"/>
      <c r="JR366" s="171"/>
      <c r="JS366" s="171"/>
      <c r="JT366" s="171"/>
      <c r="JU366" s="171"/>
      <c r="JV366" s="171"/>
      <c r="JW366" s="171"/>
      <c r="JX366" s="171"/>
      <c r="JY366" s="171"/>
      <c r="JZ366" s="171"/>
      <c r="KA366" s="171"/>
      <c r="KB366" s="171"/>
      <c r="KC366" s="171"/>
      <c r="KD366" s="171"/>
      <c r="KE366" s="171"/>
      <c r="KF366" s="171"/>
      <c r="KG366" s="171"/>
      <c r="KH366" s="171"/>
      <c r="KI366" s="171"/>
      <c r="KJ366" s="171"/>
      <c r="KK366" s="171"/>
      <c r="KL366" s="171"/>
      <c r="KM366" s="171"/>
      <c r="KN366" s="171"/>
      <c r="KO366" s="171"/>
      <c r="KP366" s="171"/>
      <c r="KQ366" s="171"/>
      <c r="KR366" s="171"/>
      <c r="KS366" s="171"/>
      <c r="KT366" s="171"/>
      <c r="KU366" s="171"/>
      <c r="KV366" s="171"/>
      <c r="KW366" s="171"/>
      <c r="KX366" s="171"/>
      <c r="KY366" s="171"/>
      <c r="KZ366" s="171"/>
      <c r="LA366" s="171"/>
      <c r="LB366" s="171"/>
      <c r="LC366" s="171"/>
      <c r="LD366" s="171"/>
      <c r="LE366" s="171"/>
      <c r="LF366" s="171"/>
      <c r="LG366" s="171"/>
      <c r="LH366" s="171"/>
      <c r="LI366" s="171"/>
      <c r="LJ366" s="171"/>
      <c r="LK366" s="171"/>
      <c r="LL366" s="171"/>
      <c r="LM366" s="171"/>
      <c r="LN366" s="171"/>
      <c r="LO366" s="171"/>
      <c r="LP366" s="171"/>
      <c r="LQ366" s="171"/>
      <c r="LR366" s="171"/>
      <c r="LS366" s="171"/>
      <c r="LT366" s="171"/>
      <c r="LU366" s="171"/>
      <c r="LV366" s="171"/>
      <c r="LW366" s="171"/>
      <c r="LX366" s="171"/>
      <c r="LY366" s="171"/>
      <c r="LZ366" s="171"/>
      <c r="MA366" s="171"/>
      <c r="MB366" s="171"/>
      <c r="MC366" s="171"/>
      <c r="MD366" s="171"/>
      <c r="ME366" s="171"/>
      <c r="MF366" s="171"/>
      <c r="MG366" s="171"/>
      <c r="MH366" s="171"/>
      <c r="MI366" s="171"/>
      <c r="MJ366" s="171"/>
      <c r="MK366" s="171"/>
      <c r="ML366" s="171"/>
      <c r="MM366" s="171"/>
      <c r="MN366" s="171"/>
      <c r="MO366" s="171"/>
      <c r="MP366" s="171"/>
      <c r="MQ366" s="171"/>
      <c r="MR366" s="171"/>
      <c r="MS366" s="171"/>
      <c r="MT366" s="171"/>
      <c r="MU366" s="171"/>
      <c r="MV366" s="171"/>
      <c r="MW366" s="171"/>
      <c r="MX366" s="171"/>
      <c r="MY366" s="171"/>
      <c r="MZ366" s="171"/>
      <c r="NA366" s="171"/>
      <c r="NB366" s="171"/>
      <c r="NC366" s="171"/>
      <c r="ND366" s="171"/>
      <c r="NE366" s="171"/>
      <c r="NF366" s="171"/>
      <c r="NG366" s="171"/>
      <c r="NH366" s="171"/>
      <c r="NI366" s="171"/>
      <c r="NJ366" s="171"/>
      <c r="NK366" s="171"/>
      <c r="NL366" s="171"/>
      <c r="NM366" s="171"/>
      <c r="NN366" s="171"/>
      <c r="NO366" s="171"/>
      <c r="NP366" s="171"/>
      <c r="NQ366" s="171"/>
      <c r="NR366" s="171"/>
      <c r="NS366" s="171"/>
      <c r="NT366" s="171"/>
      <c r="NU366" s="171"/>
      <c r="NV366" s="171"/>
      <c r="NW366" s="171"/>
      <c r="NX366" s="171"/>
      <c r="NY366" s="171"/>
      <c r="NZ366" s="171"/>
      <c r="OA366" s="171"/>
      <c r="OB366" s="171"/>
      <c r="OC366" s="171"/>
      <c r="OD366" s="171"/>
      <c r="OE366" s="171"/>
      <c r="OF366" s="171"/>
      <c r="OG366" s="171"/>
      <c r="OH366" s="171"/>
      <c r="OI366" s="171"/>
      <c r="OJ366" s="171"/>
      <c r="OK366" s="171"/>
      <c r="OL366" s="171"/>
      <c r="OM366" s="171"/>
      <c r="ON366" s="171"/>
      <c r="OO366" s="171"/>
      <c r="OP366" s="171"/>
      <c r="OQ366" s="171"/>
      <c r="OR366" s="171"/>
      <c r="OS366" s="171"/>
      <c r="OT366" s="171"/>
      <c r="OU366" s="171"/>
      <c r="OV366" s="171"/>
      <c r="OW366" s="171"/>
      <c r="OX366" s="171"/>
      <c r="OY366" s="171"/>
      <c r="OZ366" s="171"/>
      <c r="PA366" s="171"/>
      <c r="PB366" s="171"/>
      <c r="PC366" s="171"/>
      <c r="PD366" s="171"/>
      <c r="PE366" s="171"/>
      <c r="PF366" s="171"/>
      <c r="PG366" s="171"/>
      <c r="PH366" s="171"/>
      <c r="PI366" s="171"/>
      <c r="PJ366" s="171"/>
      <c r="PK366" s="171"/>
      <c r="PL366" s="171"/>
      <c r="PM366" s="171"/>
      <c r="PN366" s="171"/>
      <c r="PO366" s="171"/>
      <c r="PP366" s="171"/>
      <c r="PQ366" s="171"/>
      <c r="PR366" s="171"/>
      <c r="PS366" s="171"/>
      <c r="PT366" s="171"/>
      <c r="PU366" s="171"/>
      <c r="PV366" s="171"/>
      <c r="PW366" s="171"/>
      <c r="PX366" s="171"/>
      <c r="PY366" s="171"/>
      <c r="PZ366" s="171"/>
      <c r="QA366" s="171"/>
      <c r="QB366" s="171"/>
      <c r="QC366" s="171"/>
      <c r="QD366" s="171"/>
      <c r="QE366" s="171"/>
      <c r="QF366" s="171"/>
      <c r="QG366" s="171"/>
      <c r="QH366" s="171"/>
      <c r="QI366" s="171"/>
      <c r="QJ366" s="171"/>
      <c r="QK366" s="171"/>
      <c r="QL366" s="171"/>
      <c r="QM366" s="171"/>
      <c r="QN366" s="171"/>
      <c r="QO366" s="171"/>
      <c r="QP366" s="171"/>
      <c r="QQ366" s="171"/>
      <c r="QR366" s="171"/>
      <c r="QS366" s="171"/>
      <c r="QT366" s="171"/>
      <c r="QU366" s="171"/>
      <c r="QV366" s="171"/>
      <c r="QW366" s="171"/>
      <c r="QX366" s="171"/>
      <c r="QY366" s="171"/>
      <c r="QZ366" s="171"/>
      <c r="RA366" s="171"/>
      <c r="RB366" s="171"/>
      <c r="RC366" s="171"/>
      <c r="RD366" s="171"/>
      <c r="RE366" s="171"/>
      <c r="RF366" s="171"/>
      <c r="RG366" s="171"/>
      <c r="RH366" s="171"/>
      <c r="RI366" s="171"/>
      <c r="RJ366" s="171"/>
      <c r="RK366" s="171"/>
      <c r="RL366" s="171"/>
      <c r="RM366" s="171"/>
      <c r="RN366" s="171"/>
      <c r="RO366" s="171"/>
      <c r="RP366" s="171"/>
      <c r="RQ366" s="171"/>
      <c r="RR366" s="171"/>
      <c r="RS366" s="171"/>
      <c r="RT366" s="171"/>
      <c r="RU366" s="171"/>
      <c r="RV366" s="171"/>
      <c r="RW366" s="171"/>
      <c r="RX366" s="171"/>
      <c r="RY366" s="171"/>
      <c r="RZ366" s="171"/>
      <c r="SA366" s="171"/>
      <c r="SB366" s="171"/>
      <c r="SC366" s="171"/>
      <c r="SD366" s="171"/>
      <c r="SE366" s="171"/>
      <c r="SF366" s="171"/>
      <c r="SG366" s="171"/>
      <c r="SH366" s="171"/>
      <c r="SI366" s="171"/>
      <c r="SJ366" s="171"/>
      <c r="SK366" s="171"/>
      <c r="SL366" s="171"/>
      <c r="SM366" s="171"/>
      <c r="SN366" s="171"/>
      <c r="SO366" s="171"/>
      <c r="SP366" s="171"/>
      <c r="SQ366" s="171"/>
      <c r="SR366" s="171"/>
      <c r="SS366" s="171"/>
      <c r="ST366" s="171"/>
      <c r="SU366" s="171"/>
      <c r="SV366" s="171"/>
      <c r="SW366" s="171"/>
      <c r="SX366" s="171"/>
      <c r="SY366" s="171"/>
      <c r="SZ366" s="171"/>
      <c r="TA366" s="171"/>
      <c r="TB366" s="171"/>
      <c r="TC366" s="171"/>
      <c r="TD366" s="171"/>
      <c r="TE366" s="171"/>
      <c r="TF366" s="171"/>
      <c r="TG366" s="171"/>
      <c r="TH366" s="171"/>
      <c r="TI366" s="171"/>
      <c r="TJ366" s="171"/>
      <c r="TK366" s="171"/>
      <c r="TL366" s="171"/>
      <c r="TM366" s="171"/>
      <c r="TN366" s="171"/>
      <c r="TO366" s="171"/>
      <c r="TP366" s="171"/>
      <c r="TQ366" s="171"/>
      <c r="TR366" s="171"/>
      <c r="TS366" s="171"/>
      <c r="TT366" s="171"/>
      <c r="TU366" s="171"/>
      <c r="TV366" s="171"/>
      <c r="TW366" s="171"/>
      <c r="TX366" s="171"/>
      <c r="TY366" s="171"/>
      <c r="TZ366" s="171"/>
      <c r="UA366" s="171"/>
      <c r="UB366" s="171"/>
      <c r="UC366" s="171"/>
      <c r="UD366" s="171"/>
      <c r="UE366" s="171"/>
      <c r="UF366" s="171"/>
      <c r="UG366" s="171"/>
      <c r="UH366" s="171"/>
      <c r="UI366" s="171"/>
      <c r="UJ366" s="171"/>
      <c r="UK366" s="171"/>
      <c r="UL366" s="171"/>
      <c r="UM366" s="171"/>
      <c r="UN366" s="171"/>
      <c r="UO366" s="171"/>
      <c r="UP366" s="171"/>
      <c r="UQ366" s="171"/>
      <c r="UR366" s="171"/>
      <c r="US366" s="171"/>
      <c r="UT366" s="171"/>
      <c r="UU366" s="171"/>
      <c r="UV366" s="171"/>
      <c r="UW366" s="171"/>
      <c r="UX366" s="171"/>
      <c r="UY366" s="171"/>
      <c r="UZ366" s="171"/>
      <c r="VA366" s="171"/>
      <c r="VB366" s="171"/>
      <c r="VC366" s="171"/>
      <c r="VD366" s="171"/>
      <c r="VE366" s="171"/>
      <c r="VF366" s="171"/>
      <c r="VG366" s="171"/>
      <c r="VH366" s="171"/>
      <c r="VI366" s="171"/>
      <c r="VJ366" s="171"/>
      <c r="VK366" s="171"/>
      <c r="VL366" s="171"/>
      <c r="VM366" s="171"/>
      <c r="VN366" s="171"/>
      <c r="VO366" s="171"/>
      <c r="VP366" s="171"/>
      <c r="VQ366" s="171"/>
      <c r="VR366" s="171"/>
      <c r="VS366" s="171"/>
      <c r="VT366" s="171"/>
      <c r="VU366" s="171"/>
      <c r="VV366" s="171"/>
      <c r="VW366" s="171"/>
      <c r="VX366" s="171"/>
      <c r="VY366" s="171"/>
      <c r="VZ366" s="171"/>
      <c r="WA366" s="171"/>
      <c r="WB366" s="171"/>
      <c r="WC366" s="171"/>
      <c r="WD366" s="171"/>
      <c r="WE366" s="171"/>
      <c r="WF366" s="171"/>
      <c r="WG366" s="171"/>
      <c r="WH366" s="171"/>
      <c r="WI366" s="171"/>
      <c r="WJ366" s="171"/>
      <c r="WK366" s="171"/>
      <c r="WL366" s="171"/>
      <c r="WM366" s="171"/>
      <c r="WN366" s="171"/>
      <c r="WO366" s="171"/>
      <c r="WP366" s="171"/>
      <c r="WQ366" s="171"/>
      <c r="WR366" s="171"/>
      <c r="WS366" s="171"/>
      <c r="WT366" s="171"/>
      <c r="WU366" s="171"/>
      <c r="WV366" s="171"/>
      <c r="WW366" s="171"/>
      <c r="WX366" s="171"/>
      <c r="WY366" s="171"/>
      <c r="WZ366" s="171"/>
      <c r="XA366" s="171"/>
      <c r="XB366" s="171"/>
      <c r="XC366" s="171"/>
      <c r="XD366" s="171"/>
      <c r="XE366" s="171"/>
      <c r="XF366" s="171"/>
      <c r="XG366" s="171"/>
      <c r="XH366" s="171"/>
      <c r="XI366" s="171"/>
      <c r="XJ366" s="171"/>
      <c r="XK366" s="171"/>
      <c r="XL366" s="171"/>
      <c r="XM366" s="171"/>
      <c r="XN366" s="171"/>
      <c r="XO366" s="171"/>
      <c r="XP366" s="171"/>
      <c r="XQ366" s="171"/>
      <c r="XR366" s="171"/>
      <c r="XS366" s="171"/>
      <c r="XT366" s="171"/>
      <c r="XU366" s="171"/>
      <c r="XV366" s="171"/>
      <c r="XW366" s="171"/>
      <c r="XX366" s="171"/>
      <c r="XY366" s="171"/>
      <c r="XZ366" s="171"/>
      <c r="YA366" s="171"/>
      <c r="YB366" s="171"/>
      <c r="YC366" s="171"/>
      <c r="YD366" s="171"/>
      <c r="YE366" s="171"/>
      <c r="YF366" s="171"/>
      <c r="YG366" s="171"/>
      <c r="YH366" s="171"/>
      <c r="YI366" s="171"/>
      <c r="YJ366" s="171"/>
      <c r="YK366" s="171"/>
      <c r="YL366" s="171"/>
      <c r="YM366" s="171"/>
      <c r="YN366" s="171"/>
      <c r="YO366" s="171"/>
      <c r="YP366" s="171"/>
      <c r="YQ366" s="171"/>
      <c r="YR366" s="171"/>
      <c r="YS366" s="171"/>
      <c r="YT366" s="171"/>
      <c r="YU366" s="171"/>
      <c r="YV366" s="171"/>
      <c r="YW366" s="171"/>
      <c r="YX366" s="171"/>
      <c r="YY366" s="171"/>
      <c r="YZ366" s="171"/>
      <c r="ZA366" s="171"/>
      <c r="ZB366" s="171"/>
      <c r="ZC366" s="171"/>
      <c r="ZD366" s="171"/>
      <c r="ZE366" s="171"/>
      <c r="ZF366" s="171"/>
      <c r="ZG366" s="171"/>
      <c r="ZH366" s="171"/>
      <c r="ZI366" s="171"/>
      <c r="ZJ366" s="171"/>
      <c r="ZK366" s="171"/>
      <c r="ZL366" s="171"/>
      <c r="ZM366" s="171"/>
      <c r="ZN366" s="171"/>
      <c r="ZO366" s="171"/>
      <c r="ZP366" s="171"/>
      <c r="ZQ366" s="171"/>
      <c r="ZR366" s="171"/>
      <c r="ZS366" s="171"/>
      <c r="ZT366" s="171"/>
      <c r="ZU366" s="171"/>
      <c r="ZV366" s="171"/>
      <c r="ZW366" s="171"/>
      <c r="ZX366" s="171"/>
      <c r="ZY366" s="171"/>
      <c r="ZZ366" s="171"/>
      <c r="AAA366" s="171"/>
      <c r="AAB366" s="171"/>
      <c r="AAC366" s="171"/>
      <c r="AAD366" s="171"/>
      <c r="AAE366" s="171"/>
      <c r="AAF366" s="171"/>
      <c r="AAG366" s="171"/>
      <c r="AAH366" s="171"/>
      <c r="AAI366" s="171"/>
      <c r="AAJ366" s="171"/>
      <c r="AAK366" s="171"/>
      <c r="AAL366" s="171"/>
      <c r="AAM366" s="171"/>
      <c r="AAN366" s="171"/>
      <c r="AAO366" s="171"/>
      <c r="AAP366" s="171"/>
      <c r="AAQ366" s="171"/>
      <c r="AAR366" s="171"/>
      <c r="AAS366" s="171"/>
      <c r="AAT366" s="171"/>
      <c r="AAU366" s="171"/>
      <c r="AAV366" s="171"/>
      <c r="AAW366" s="171"/>
      <c r="AAX366" s="171"/>
      <c r="AAY366" s="171"/>
      <c r="AAZ366" s="171"/>
      <c r="ABA366" s="171"/>
      <c r="ABB366" s="171"/>
      <c r="ABC366" s="171"/>
      <c r="ABD366" s="171"/>
      <c r="ABE366" s="171"/>
      <c r="ABF366" s="171"/>
      <c r="ABG366" s="171"/>
      <c r="ABH366" s="171"/>
      <c r="ABI366" s="171"/>
      <c r="ABJ366" s="171"/>
      <c r="ABK366" s="171"/>
      <c r="ABL366" s="171"/>
      <c r="ABM366" s="171"/>
      <c r="ABN366" s="171"/>
      <c r="ABO366" s="171"/>
      <c r="ABP366" s="171"/>
      <c r="ABQ366" s="171"/>
      <c r="ABR366" s="171"/>
      <c r="ABS366" s="171"/>
      <c r="ABT366" s="171"/>
      <c r="ABU366" s="171"/>
      <c r="ABV366" s="171"/>
      <c r="ABW366" s="171"/>
      <c r="ABX366" s="171"/>
      <c r="ABY366" s="171"/>
      <c r="ABZ366" s="171"/>
      <c r="ACA366" s="171"/>
      <c r="ACB366" s="171"/>
      <c r="ACC366" s="171"/>
      <c r="ACD366" s="171"/>
      <c r="ACE366" s="171"/>
      <c r="ACF366" s="171"/>
      <c r="ACG366" s="171"/>
      <c r="ACH366" s="171"/>
      <c r="ACI366" s="171"/>
      <c r="ACJ366" s="171"/>
      <c r="ACK366" s="171"/>
      <c r="ACL366" s="171"/>
      <c r="ACM366" s="171"/>
      <c r="ACN366" s="171"/>
      <c r="ACO366" s="171"/>
      <c r="ACP366" s="171"/>
      <c r="ACQ366" s="171"/>
      <c r="ACR366" s="171"/>
      <c r="ACS366" s="171"/>
      <c r="ACT366" s="171"/>
      <c r="ACU366" s="171"/>
      <c r="ACV366" s="171"/>
      <c r="ACW366" s="171"/>
      <c r="ACX366" s="171"/>
      <c r="ACY366" s="171"/>
      <c r="ACZ366" s="171"/>
      <c r="ADB366" s="152"/>
      <c r="ADC366" s="152"/>
      <c r="ADD366" s="152"/>
      <c r="ADE366" s="152"/>
      <c r="ADF366" s="152"/>
    </row>
    <row r="367" spans="1:786" ht="15.6" x14ac:dyDescent="0.3">
      <c r="A367" s="63">
        <v>2</v>
      </c>
      <c r="B367" s="123" t="s">
        <v>983</v>
      </c>
      <c r="C367" s="124" t="s">
        <v>66</v>
      </c>
      <c r="D367" s="125"/>
      <c r="E367" s="125"/>
      <c r="F367" s="125">
        <v>37</v>
      </c>
      <c r="G367" s="73"/>
      <c r="H367" s="125">
        <v>1</v>
      </c>
      <c r="I367" s="125" t="s">
        <v>45</v>
      </c>
      <c r="J367" s="125" t="s">
        <v>75</v>
      </c>
      <c r="K367" s="126"/>
      <c r="L367" s="127">
        <v>1939</v>
      </c>
      <c r="M367" s="146">
        <v>1939</v>
      </c>
      <c r="N367" s="128">
        <v>164000</v>
      </c>
      <c r="O367" s="129">
        <v>0.6</v>
      </c>
      <c r="P367" s="78"/>
      <c r="Q367" s="78" t="s">
        <v>355</v>
      </c>
      <c r="R367" s="103"/>
      <c r="S367" s="56"/>
      <c r="T367" s="57" t="str">
        <f t="shared" si="77"/>
        <v>Coal</v>
      </c>
      <c r="U367" s="56"/>
      <c r="V367" s="56"/>
      <c r="W367" s="56"/>
      <c r="X367" s="56"/>
      <c r="Y367" s="56"/>
      <c r="Z367" s="56"/>
      <c r="AA367" s="56"/>
      <c r="AC367" s="58"/>
      <c r="AD367" s="58"/>
      <c r="AE367" s="58"/>
      <c r="AF367" s="58"/>
      <c r="AG367" s="59"/>
      <c r="AH367" s="59"/>
      <c r="AI367" s="59"/>
      <c r="AJ367" s="59"/>
      <c r="AK367" s="169"/>
      <c r="AL367" s="169"/>
      <c r="AM367" s="169"/>
      <c r="AN367" s="169"/>
      <c r="AO367" s="169"/>
      <c r="AP367" s="169"/>
      <c r="AQ367" s="169"/>
      <c r="AR367" s="169"/>
      <c r="AS367" s="169"/>
      <c r="AT367" s="169"/>
      <c r="AU367" s="169"/>
      <c r="AV367" s="169"/>
      <c r="AW367" s="169"/>
      <c r="AX367" s="169"/>
      <c r="AY367" s="169"/>
      <c r="AZ367" s="169"/>
      <c r="BA367" s="169"/>
      <c r="BB367" s="169"/>
      <c r="BC367" s="169"/>
      <c r="BD367" s="169"/>
      <c r="BE367" s="169"/>
      <c r="BF367" s="169"/>
      <c r="BG367" s="169"/>
      <c r="BH367" s="169"/>
      <c r="BI367" s="169"/>
      <c r="BJ367" s="169"/>
      <c r="BK367" s="169"/>
      <c r="BL367" s="169"/>
      <c r="BM367" s="169"/>
      <c r="BN367" s="169"/>
      <c r="BO367" s="169"/>
      <c r="BP367" s="169"/>
      <c r="BQ367" s="169"/>
      <c r="BR367" s="169"/>
      <c r="BS367" s="169"/>
      <c r="BT367" s="169"/>
      <c r="BU367" s="169"/>
      <c r="BV367" s="169"/>
      <c r="BW367" s="169"/>
      <c r="BX367" s="169"/>
      <c r="BY367" s="169"/>
      <c r="BZ367" s="169"/>
      <c r="CA367" s="169"/>
      <c r="CB367" s="169"/>
      <c r="CC367" s="169"/>
      <c r="CD367" s="169"/>
      <c r="CE367" s="169"/>
      <c r="CF367" s="169"/>
      <c r="CG367" s="169"/>
      <c r="CH367" s="169"/>
      <c r="CI367" s="169"/>
      <c r="CJ367" s="169"/>
      <c r="CK367" s="169"/>
      <c r="CL367" s="169"/>
      <c r="CM367" s="169"/>
      <c r="CN367" s="169"/>
      <c r="CO367" s="169"/>
      <c r="CP367" s="169"/>
      <c r="CQ367" s="169"/>
      <c r="CR367" s="169"/>
      <c r="CS367" s="169"/>
      <c r="CT367" s="169"/>
      <c r="CU367" s="169"/>
      <c r="CV367" s="169"/>
      <c r="CW367" s="169"/>
      <c r="CX367" s="169"/>
      <c r="CY367" s="169"/>
      <c r="CZ367" s="169"/>
      <c r="DA367" s="169"/>
      <c r="DB367" s="169"/>
      <c r="DC367" s="169"/>
      <c r="DD367" s="169"/>
      <c r="DE367" s="169"/>
      <c r="DF367" s="169"/>
      <c r="DG367" s="169"/>
      <c r="DH367" s="169"/>
      <c r="DI367" s="169"/>
      <c r="DJ367" s="169"/>
      <c r="DK367" s="169"/>
      <c r="DL367" s="169"/>
      <c r="DM367" s="169"/>
      <c r="DN367" s="169"/>
      <c r="DO367" s="169"/>
      <c r="DP367" s="169"/>
      <c r="DQ367" s="169"/>
      <c r="DR367" s="169"/>
      <c r="DS367" s="169"/>
      <c r="DT367" s="169"/>
      <c r="DU367" s="169"/>
      <c r="DV367" s="169"/>
      <c r="DW367" s="169"/>
      <c r="DX367" s="169"/>
      <c r="DY367" s="169"/>
      <c r="DZ367" s="169"/>
      <c r="EA367" s="169"/>
      <c r="EB367" s="169"/>
      <c r="EC367" s="172"/>
      <c r="ED367" s="171"/>
      <c r="EE367" s="171"/>
      <c r="EF367" s="171"/>
      <c r="EG367" s="171"/>
      <c r="EH367" s="171"/>
      <c r="EI367" s="171"/>
      <c r="EJ367" s="171"/>
      <c r="EK367" s="171"/>
      <c r="EL367" s="171"/>
      <c r="EM367" s="171"/>
      <c r="EN367" s="171"/>
      <c r="EO367" s="171"/>
      <c r="EP367" s="171"/>
      <c r="EQ367" s="171"/>
      <c r="ER367" s="171"/>
      <c r="ES367" s="171"/>
      <c r="ET367" s="171"/>
      <c r="EU367" s="171"/>
      <c r="EV367" s="171"/>
      <c r="EW367" s="171"/>
      <c r="EX367" s="171"/>
      <c r="EY367" s="171"/>
      <c r="EZ367" s="171"/>
      <c r="FA367" s="171"/>
      <c r="FB367" s="171"/>
      <c r="FC367" s="171"/>
      <c r="FD367" s="171"/>
      <c r="FE367" s="171"/>
      <c r="FF367" s="171"/>
      <c r="FG367" s="171"/>
      <c r="FH367" s="171"/>
      <c r="FI367" s="171"/>
      <c r="FJ367" s="171"/>
      <c r="FK367" s="171"/>
      <c r="FL367" s="171"/>
      <c r="FM367" s="171"/>
      <c r="FN367" s="171"/>
      <c r="FO367" s="171"/>
      <c r="FP367" s="171"/>
      <c r="FQ367" s="171"/>
      <c r="FR367" s="171"/>
      <c r="FS367" s="171"/>
      <c r="FT367" s="171"/>
      <c r="FU367" s="171"/>
      <c r="FV367" s="171"/>
      <c r="FW367" s="171"/>
      <c r="FX367" s="171"/>
      <c r="FY367" s="171"/>
      <c r="FZ367" s="171"/>
      <c r="GA367" s="171"/>
      <c r="GB367" s="171"/>
      <c r="GC367" s="171"/>
      <c r="GD367" s="171"/>
      <c r="GE367" s="171"/>
      <c r="GF367" s="171"/>
      <c r="GG367" s="171"/>
      <c r="GH367" s="171"/>
      <c r="GI367" s="171"/>
      <c r="GJ367" s="171"/>
      <c r="GK367" s="171"/>
      <c r="GL367" s="171"/>
      <c r="GM367" s="171"/>
      <c r="GN367" s="171"/>
      <c r="GO367" s="171"/>
      <c r="GP367" s="171"/>
      <c r="GQ367" s="171"/>
      <c r="GR367" s="171"/>
      <c r="GS367" s="171"/>
      <c r="GT367" s="171"/>
      <c r="GU367" s="171"/>
      <c r="GV367" s="171"/>
      <c r="GW367" s="171"/>
      <c r="GX367" s="171"/>
      <c r="GY367" s="171"/>
      <c r="GZ367" s="171"/>
      <c r="HA367" s="171"/>
      <c r="HB367" s="171"/>
      <c r="HC367" s="171"/>
      <c r="HD367" s="171"/>
      <c r="HE367" s="171"/>
      <c r="HF367" s="171"/>
      <c r="HG367" s="171"/>
      <c r="HH367" s="171"/>
      <c r="HI367" s="171"/>
      <c r="HJ367" s="171"/>
      <c r="HK367" s="171"/>
      <c r="HL367" s="171"/>
      <c r="HM367" s="171"/>
      <c r="HN367" s="171"/>
      <c r="HO367" s="171"/>
      <c r="HP367" s="171"/>
      <c r="HQ367" s="171"/>
      <c r="HR367" s="171"/>
      <c r="HS367" s="171"/>
      <c r="HT367" s="171"/>
      <c r="HU367" s="171"/>
      <c r="HV367" s="171"/>
      <c r="HW367" s="171"/>
      <c r="HX367" s="171"/>
      <c r="HY367" s="171"/>
      <c r="HZ367" s="171"/>
      <c r="IA367" s="171"/>
      <c r="IB367" s="171"/>
      <c r="IC367" s="171"/>
      <c r="ID367" s="171"/>
      <c r="IE367" s="171"/>
      <c r="IF367" s="171"/>
      <c r="IG367" s="171"/>
      <c r="IH367" s="171"/>
      <c r="II367" s="171"/>
      <c r="IJ367" s="171"/>
      <c r="IK367" s="171"/>
      <c r="IL367" s="171"/>
      <c r="IM367" s="171"/>
      <c r="IN367" s="171"/>
      <c r="IO367" s="171"/>
      <c r="IP367" s="171"/>
      <c r="IQ367" s="171"/>
      <c r="IR367" s="171"/>
      <c r="IS367" s="171"/>
      <c r="IT367" s="171"/>
      <c r="IU367" s="171"/>
      <c r="IV367" s="171"/>
      <c r="IW367" s="171"/>
      <c r="IX367" s="171"/>
      <c r="IY367" s="171"/>
      <c r="IZ367" s="171"/>
      <c r="JA367" s="171"/>
      <c r="JB367" s="171"/>
      <c r="JC367" s="171"/>
      <c r="JD367" s="171"/>
      <c r="JE367" s="171"/>
      <c r="JF367" s="171"/>
      <c r="JG367" s="171"/>
      <c r="JH367" s="171"/>
      <c r="JI367" s="171"/>
      <c r="JJ367" s="171"/>
      <c r="JK367" s="171"/>
      <c r="JL367" s="171"/>
      <c r="JM367" s="171"/>
      <c r="JN367" s="171"/>
      <c r="JO367" s="171"/>
      <c r="JP367" s="171"/>
      <c r="JQ367" s="171"/>
      <c r="JR367" s="171"/>
      <c r="JS367" s="171"/>
      <c r="JT367" s="171"/>
      <c r="JU367" s="171"/>
      <c r="JV367" s="171"/>
      <c r="JW367" s="171"/>
      <c r="JX367" s="171"/>
      <c r="JY367" s="171"/>
      <c r="JZ367" s="171"/>
      <c r="KA367" s="171"/>
      <c r="KB367" s="171"/>
      <c r="KC367" s="171"/>
      <c r="KD367" s="171"/>
      <c r="KE367" s="171"/>
      <c r="KF367" s="171"/>
      <c r="KG367" s="171"/>
      <c r="KH367" s="171"/>
      <c r="KI367" s="171"/>
      <c r="KJ367" s="171"/>
      <c r="KK367" s="171"/>
      <c r="KL367" s="171"/>
      <c r="KM367" s="171"/>
      <c r="KN367" s="171"/>
      <c r="KO367" s="171"/>
      <c r="KP367" s="171"/>
      <c r="KQ367" s="171"/>
      <c r="KR367" s="171"/>
      <c r="KS367" s="171"/>
      <c r="KT367" s="171"/>
      <c r="KU367" s="171"/>
      <c r="KV367" s="171"/>
      <c r="KW367" s="171"/>
      <c r="KX367" s="171"/>
      <c r="KY367" s="171"/>
      <c r="KZ367" s="171"/>
      <c r="LA367" s="171"/>
      <c r="LB367" s="171"/>
      <c r="LC367" s="171"/>
      <c r="LD367" s="171"/>
      <c r="LE367" s="171"/>
      <c r="LF367" s="171"/>
      <c r="LG367" s="171"/>
      <c r="LH367" s="171"/>
      <c r="LI367" s="171"/>
      <c r="LJ367" s="171"/>
      <c r="LK367" s="171"/>
      <c r="LL367" s="171"/>
      <c r="LM367" s="171"/>
      <c r="LN367" s="171"/>
      <c r="LO367" s="171"/>
      <c r="LP367" s="171"/>
      <c r="LQ367" s="171"/>
      <c r="LR367" s="171"/>
      <c r="LS367" s="171"/>
      <c r="LT367" s="171"/>
      <c r="LU367" s="171"/>
      <c r="LV367" s="171"/>
      <c r="LW367" s="171"/>
      <c r="LX367" s="171"/>
      <c r="LY367" s="171"/>
      <c r="LZ367" s="171"/>
      <c r="MA367" s="171"/>
      <c r="MB367" s="171"/>
      <c r="MC367" s="171"/>
      <c r="MD367" s="171"/>
      <c r="ME367" s="171"/>
      <c r="MF367" s="171"/>
      <c r="MG367" s="171"/>
      <c r="MH367" s="171"/>
      <c r="MI367" s="171"/>
      <c r="MJ367" s="171"/>
      <c r="MK367" s="171"/>
      <c r="ML367" s="171"/>
      <c r="MM367" s="171"/>
      <c r="MN367" s="171"/>
      <c r="MO367" s="171"/>
      <c r="MP367" s="171"/>
      <c r="MQ367" s="171"/>
      <c r="MR367" s="171"/>
      <c r="MS367" s="171"/>
      <c r="MT367" s="171"/>
      <c r="MU367" s="171"/>
      <c r="MV367" s="171"/>
      <c r="MW367" s="171"/>
      <c r="MX367" s="171"/>
      <c r="MY367" s="171"/>
      <c r="MZ367" s="171"/>
      <c r="NA367" s="171"/>
      <c r="NB367" s="171"/>
      <c r="NC367" s="171"/>
      <c r="ND367" s="171"/>
      <c r="NE367" s="171"/>
      <c r="NF367" s="171"/>
      <c r="NG367" s="171"/>
      <c r="NH367" s="171"/>
      <c r="NI367" s="171"/>
      <c r="NJ367" s="171"/>
      <c r="NK367" s="171"/>
      <c r="NL367" s="171"/>
      <c r="NM367" s="171"/>
      <c r="NN367" s="171"/>
      <c r="NO367" s="171"/>
      <c r="NP367" s="171"/>
      <c r="NQ367" s="171"/>
      <c r="NR367" s="171"/>
      <c r="NS367" s="171"/>
      <c r="NT367" s="171"/>
      <c r="NU367" s="171"/>
      <c r="NV367" s="171"/>
      <c r="NW367" s="171"/>
      <c r="NX367" s="171"/>
      <c r="NY367" s="171"/>
      <c r="NZ367" s="171"/>
      <c r="OA367" s="171"/>
      <c r="OB367" s="171"/>
      <c r="OC367" s="171"/>
      <c r="OD367" s="171"/>
      <c r="OE367" s="171"/>
      <c r="OF367" s="171"/>
      <c r="OG367" s="171"/>
      <c r="OH367" s="171"/>
      <c r="OI367" s="171"/>
      <c r="OJ367" s="171"/>
      <c r="OK367" s="171"/>
      <c r="OL367" s="171"/>
      <c r="OM367" s="171"/>
      <c r="ON367" s="171"/>
      <c r="OO367" s="171"/>
      <c r="OP367" s="171"/>
      <c r="OQ367" s="171"/>
      <c r="OR367" s="171"/>
      <c r="OS367" s="171"/>
      <c r="OT367" s="171"/>
      <c r="OU367" s="171"/>
      <c r="OV367" s="171"/>
      <c r="OW367" s="171"/>
      <c r="OX367" s="171"/>
      <c r="OY367" s="171"/>
      <c r="OZ367" s="171"/>
      <c r="PA367" s="171"/>
      <c r="PB367" s="171"/>
      <c r="PC367" s="171"/>
      <c r="PD367" s="171"/>
      <c r="PE367" s="171"/>
      <c r="PF367" s="171"/>
      <c r="PG367" s="171"/>
      <c r="PH367" s="171"/>
      <c r="PI367" s="171"/>
      <c r="PJ367" s="171"/>
      <c r="PK367" s="171"/>
      <c r="PL367" s="171"/>
      <c r="PM367" s="171"/>
      <c r="PN367" s="171"/>
      <c r="PO367" s="171"/>
      <c r="PP367" s="171"/>
      <c r="PQ367" s="171"/>
      <c r="PR367" s="171"/>
      <c r="PS367" s="171"/>
      <c r="PT367" s="171"/>
      <c r="PU367" s="171"/>
      <c r="PV367" s="171"/>
      <c r="PW367" s="171"/>
      <c r="PX367" s="171"/>
      <c r="PY367" s="171"/>
      <c r="PZ367" s="171"/>
      <c r="QA367" s="171"/>
      <c r="QB367" s="171"/>
      <c r="QC367" s="171"/>
      <c r="QD367" s="171"/>
      <c r="QE367" s="171"/>
      <c r="QF367" s="171"/>
      <c r="QG367" s="171"/>
      <c r="QH367" s="171"/>
      <c r="QI367" s="171"/>
      <c r="QJ367" s="171"/>
      <c r="QK367" s="171"/>
      <c r="QL367" s="171"/>
      <c r="QM367" s="171"/>
      <c r="QN367" s="171"/>
      <c r="QO367" s="171"/>
      <c r="QP367" s="171"/>
      <c r="QQ367" s="171"/>
      <c r="QR367" s="171"/>
      <c r="QS367" s="171"/>
      <c r="QT367" s="171"/>
      <c r="QU367" s="171"/>
      <c r="QV367" s="171"/>
      <c r="QW367" s="171"/>
      <c r="QX367" s="171"/>
      <c r="QY367" s="171"/>
      <c r="QZ367" s="171"/>
      <c r="RA367" s="171"/>
      <c r="RB367" s="171"/>
      <c r="RC367" s="171"/>
      <c r="RD367" s="171"/>
      <c r="RE367" s="171"/>
      <c r="RF367" s="171"/>
      <c r="RG367" s="171"/>
      <c r="RH367" s="171"/>
      <c r="RI367" s="171"/>
      <c r="RJ367" s="171"/>
      <c r="RK367" s="171"/>
      <c r="RL367" s="171"/>
      <c r="RM367" s="171"/>
      <c r="RN367" s="171"/>
      <c r="RO367" s="171"/>
      <c r="RP367" s="171"/>
      <c r="RQ367" s="171"/>
      <c r="RR367" s="171"/>
      <c r="RS367" s="171"/>
      <c r="RT367" s="171"/>
      <c r="RU367" s="171"/>
      <c r="RV367" s="171"/>
      <c r="RW367" s="171"/>
      <c r="RX367" s="171"/>
      <c r="RY367" s="171"/>
      <c r="RZ367" s="171"/>
      <c r="SA367" s="171"/>
      <c r="SB367" s="171"/>
      <c r="SC367" s="171"/>
      <c r="SD367" s="171"/>
      <c r="SE367" s="171"/>
      <c r="SF367" s="171"/>
      <c r="SG367" s="171"/>
      <c r="SH367" s="171"/>
      <c r="SI367" s="171"/>
      <c r="SJ367" s="171"/>
      <c r="SK367" s="171"/>
      <c r="SL367" s="171"/>
      <c r="SM367" s="171"/>
      <c r="SN367" s="171"/>
      <c r="SO367" s="171"/>
      <c r="SP367" s="171"/>
      <c r="SQ367" s="171"/>
      <c r="SR367" s="171"/>
      <c r="SS367" s="171"/>
      <c r="ST367" s="171"/>
      <c r="SU367" s="171"/>
      <c r="SV367" s="171"/>
      <c r="SW367" s="171"/>
      <c r="SX367" s="171"/>
      <c r="SY367" s="171"/>
      <c r="SZ367" s="171"/>
      <c r="TA367" s="171"/>
      <c r="TB367" s="171"/>
      <c r="TC367" s="171"/>
      <c r="TD367" s="171"/>
      <c r="TE367" s="171"/>
      <c r="TF367" s="171"/>
      <c r="TG367" s="171"/>
      <c r="TH367" s="171"/>
      <c r="TI367" s="171"/>
      <c r="TJ367" s="171"/>
      <c r="TK367" s="171"/>
      <c r="TL367" s="171"/>
      <c r="TM367" s="171"/>
      <c r="TN367" s="171"/>
      <c r="TO367" s="171"/>
      <c r="TP367" s="171"/>
      <c r="TQ367" s="171"/>
      <c r="TR367" s="171"/>
      <c r="TS367" s="171"/>
      <c r="TT367" s="171"/>
      <c r="TU367" s="171"/>
      <c r="TV367" s="171"/>
      <c r="TW367" s="171"/>
      <c r="TX367" s="171"/>
      <c r="TY367" s="171"/>
      <c r="TZ367" s="171"/>
      <c r="UA367" s="171"/>
      <c r="UB367" s="171"/>
      <c r="UC367" s="171"/>
      <c r="UD367" s="171"/>
      <c r="UE367" s="171"/>
      <c r="UF367" s="171"/>
      <c r="UG367" s="171"/>
      <c r="UH367" s="171"/>
      <c r="UI367" s="171"/>
      <c r="UJ367" s="171"/>
      <c r="UK367" s="171"/>
      <c r="UL367" s="171"/>
      <c r="UM367" s="171"/>
      <c r="UN367" s="171"/>
      <c r="UO367" s="171"/>
      <c r="UP367" s="171"/>
      <c r="UQ367" s="171"/>
      <c r="UR367" s="171"/>
      <c r="US367" s="171"/>
      <c r="UT367" s="171"/>
      <c r="UU367" s="171"/>
      <c r="UV367" s="171"/>
      <c r="UW367" s="171"/>
      <c r="UX367" s="171"/>
      <c r="UY367" s="171"/>
      <c r="UZ367" s="171"/>
      <c r="VA367" s="171"/>
      <c r="VB367" s="171"/>
      <c r="VC367" s="171"/>
      <c r="VD367" s="171"/>
      <c r="VE367" s="171"/>
      <c r="VF367" s="171"/>
      <c r="VG367" s="171"/>
      <c r="VH367" s="171"/>
      <c r="VI367" s="171"/>
      <c r="VJ367" s="171"/>
      <c r="VK367" s="171"/>
      <c r="VL367" s="171"/>
      <c r="VM367" s="171"/>
      <c r="VN367" s="171"/>
      <c r="VO367" s="171"/>
      <c r="VP367" s="171"/>
      <c r="VQ367" s="171"/>
      <c r="VR367" s="171"/>
      <c r="VS367" s="171"/>
      <c r="VT367" s="171"/>
      <c r="VU367" s="171"/>
      <c r="VV367" s="171"/>
      <c r="VW367" s="171"/>
      <c r="VX367" s="171"/>
      <c r="VY367" s="171"/>
      <c r="VZ367" s="171"/>
      <c r="WA367" s="171"/>
      <c r="WB367" s="171"/>
      <c r="WC367" s="171"/>
      <c r="WD367" s="171"/>
      <c r="WE367" s="171"/>
      <c r="WF367" s="171"/>
      <c r="WG367" s="171"/>
      <c r="WH367" s="171"/>
      <c r="WI367" s="171"/>
      <c r="WJ367" s="171"/>
      <c r="WK367" s="171"/>
      <c r="WL367" s="171"/>
      <c r="WM367" s="171"/>
      <c r="WN367" s="171"/>
      <c r="WO367" s="171"/>
      <c r="WP367" s="171"/>
      <c r="WQ367" s="171"/>
      <c r="WR367" s="171"/>
      <c r="WS367" s="171"/>
      <c r="WT367" s="171"/>
      <c r="WU367" s="171"/>
      <c r="WV367" s="171"/>
      <c r="WW367" s="171"/>
      <c r="WX367" s="171"/>
      <c r="WY367" s="171"/>
      <c r="WZ367" s="171"/>
      <c r="XA367" s="171"/>
      <c r="XB367" s="171"/>
      <c r="XC367" s="171"/>
      <c r="XD367" s="171"/>
      <c r="XE367" s="171"/>
      <c r="XF367" s="171"/>
      <c r="XG367" s="171"/>
      <c r="XH367" s="171"/>
      <c r="XI367" s="171"/>
      <c r="XJ367" s="171"/>
      <c r="XK367" s="171"/>
      <c r="XL367" s="171"/>
      <c r="XM367" s="171"/>
      <c r="XN367" s="171"/>
      <c r="XO367" s="171"/>
      <c r="XP367" s="171"/>
      <c r="XQ367" s="171"/>
      <c r="XR367" s="171"/>
      <c r="XS367" s="171"/>
      <c r="XT367" s="171"/>
      <c r="XU367" s="171"/>
      <c r="XV367" s="171"/>
      <c r="XW367" s="171"/>
      <c r="XX367" s="171"/>
      <c r="XY367" s="171"/>
      <c r="XZ367" s="171"/>
      <c r="YA367" s="171"/>
      <c r="YB367" s="171"/>
      <c r="YC367" s="171"/>
      <c r="YD367" s="171"/>
      <c r="YE367" s="171"/>
      <c r="YF367" s="171"/>
      <c r="YG367" s="171"/>
      <c r="YH367" s="171"/>
      <c r="YI367" s="171"/>
      <c r="YJ367" s="171"/>
      <c r="YK367" s="171"/>
      <c r="YL367" s="171"/>
      <c r="YM367" s="171"/>
      <c r="YN367" s="171"/>
      <c r="YO367" s="171"/>
      <c r="YP367" s="171"/>
      <c r="YQ367" s="171"/>
      <c r="YR367" s="171"/>
      <c r="YS367" s="171"/>
      <c r="YT367" s="171"/>
      <c r="YU367" s="171"/>
      <c r="YV367" s="171"/>
      <c r="YW367" s="171"/>
      <c r="YX367" s="171"/>
      <c r="YY367" s="171"/>
      <c r="YZ367" s="171"/>
      <c r="ZA367" s="171"/>
      <c r="ZB367" s="171"/>
      <c r="ZC367" s="171"/>
      <c r="ZD367" s="171"/>
      <c r="ZE367" s="171"/>
      <c r="ZF367" s="171"/>
      <c r="ZG367" s="171"/>
      <c r="ZH367" s="171"/>
      <c r="ZI367" s="171"/>
      <c r="ZJ367" s="171"/>
      <c r="ZK367" s="171"/>
      <c r="ZL367" s="171"/>
      <c r="ZM367" s="171"/>
      <c r="ZN367" s="171"/>
      <c r="ZO367" s="171"/>
      <c r="ZP367" s="171"/>
      <c r="ZQ367" s="171"/>
      <c r="ZR367" s="171"/>
      <c r="ZS367" s="171"/>
      <c r="ZT367" s="171"/>
      <c r="ZU367" s="171"/>
      <c r="ZV367" s="171"/>
      <c r="ZW367" s="171"/>
      <c r="ZX367" s="171"/>
      <c r="ZY367" s="171"/>
      <c r="ZZ367" s="171"/>
      <c r="AAA367" s="171"/>
      <c r="AAB367" s="171"/>
      <c r="AAC367" s="171"/>
      <c r="AAD367" s="171"/>
      <c r="AAE367" s="171"/>
      <c r="AAF367" s="171"/>
      <c r="AAG367" s="171"/>
      <c r="AAH367" s="171"/>
      <c r="AAI367" s="171"/>
      <c r="AAJ367" s="171"/>
      <c r="AAK367" s="171"/>
      <c r="AAL367" s="171"/>
      <c r="AAM367" s="171"/>
      <c r="AAN367" s="171"/>
      <c r="AAO367" s="171"/>
      <c r="AAP367" s="171"/>
      <c r="AAQ367" s="171"/>
      <c r="AAR367" s="171"/>
      <c r="AAS367" s="171"/>
      <c r="AAT367" s="171"/>
      <c r="AAU367" s="171"/>
      <c r="AAV367" s="171"/>
      <c r="AAW367" s="171"/>
      <c r="AAX367" s="171"/>
      <c r="AAY367" s="171"/>
      <c r="AAZ367" s="171"/>
      <c r="ABA367" s="171"/>
      <c r="ABB367" s="171"/>
      <c r="ABC367" s="171"/>
      <c r="ABD367" s="171"/>
      <c r="ABE367" s="171"/>
      <c r="ABF367" s="171"/>
      <c r="ABG367" s="171"/>
      <c r="ABH367" s="171"/>
      <c r="ABI367" s="171"/>
      <c r="ABJ367" s="171"/>
      <c r="ABK367" s="171"/>
      <c r="ABL367" s="171"/>
      <c r="ABM367" s="171"/>
      <c r="ABN367" s="171"/>
      <c r="ABO367" s="171"/>
      <c r="ABP367" s="171"/>
      <c r="ABQ367" s="171"/>
      <c r="ABR367" s="171"/>
      <c r="ABS367" s="171"/>
      <c r="ABT367" s="171"/>
      <c r="ABU367" s="171"/>
      <c r="ABV367" s="171"/>
      <c r="ABW367" s="171"/>
      <c r="ABX367" s="171"/>
      <c r="ABY367" s="171"/>
      <c r="ABZ367" s="171"/>
      <c r="ACA367" s="171"/>
      <c r="ACB367" s="171"/>
      <c r="ACC367" s="171"/>
      <c r="ACD367" s="171"/>
      <c r="ACE367" s="171"/>
      <c r="ACF367" s="171"/>
      <c r="ACG367" s="171"/>
      <c r="ACH367" s="171"/>
      <c r="ACI367" s="171"/>
      <c r="ACJ367" s="171"/>
      <c r="ACK367" s="171"/>
      <c r="ACL367" s="171"/>
      <c r="ACM367" s="171"/>
      <c r="ACN367" s="171"/>
      <c r="ACO367" s="171"/>
      <c r="ACP367" s="171"/>
      <c r="ACQ367" s="171"/>
      <c r="ACR367" s="171"/>
      <c r="ACS367" s="171"/>
      <c r="ACT367" s="171"/>
      <c r="ACU367" s="171"/>
      <c r="ACV367" s="171"/>
      <c r="ACW367" s="171"/>
      <c r="ACX367" s="171"/>
      <c r="ACY367" s="171"/>
      <c r="ACZ367" s="171"/>
      <c r="ADB367" s="152"/>
      <c r="ADC367" s="152"/>
      <c r="ADD367" s="152"/>
      <c r="ADE367" s="152"/>
      <c r="ADF367" s="152"/>
    </row>
    <row r="368" spans="1:786" s="10" customFormat="1" ht="36" x14ac:dyDescent="0.3">
      <c r="A368" s="82">
        <v>1</v>
      </c>
      <c r="B368" s="123" t="s">
        <v>984</v>
      </c>
      <c r="C368" s="124" t="s">
        <v>145</v>
      </c>
      <c r="D368" s="125" t="s">
        <v>117</v>
      </c>
      <c r="E368" s="125" t="s">
        <v>135</v>
      </c>
      <c r="F368" s="125">
        <v>35</v>
      </c>
      <c r="G368" s="73">
        <v>11480000</v>
      </c>
      <c r="H368" s="125">
        <v>1</v>
      </c>
      <c r="I368" s="125" t="s">
        <v>81</v>
      </c>
      <c r="J368" s="125" t="s">
        <v>46</v>
      </c>
      <c r="K368" s="126"/>
      <c r="L368" s="127">
        <v>1937</v>
      </c>
      <c r="M368" s="148">
        <v>13662</v>
      </c>
      <c r="N368" s="128">
        <v>2500000</v>
      </c>
      <c r="O368" s="129">
        <v>11</v>
      </c>
      <c r="P368" s="173">
        <v>300</v>
      </c>
      <c r="Q368" s="145" t="s">
        <v>985</v>
      </c>
      <c r="R368" s="103" t="s">
        <v>986</v>
      </c>
      <c r="S368" s="56"/>
      <c r="T368" s="57" t="str">
        <f t="shared" si="77"/>
        <v>Au Ag</v>
      </c>
      <c r="U368" s="56"/>
      <c r="V368" s="56"/>
      <c r="W368" s="56"/>
      <c r="X368" s="56"/>
      <c r="Y368" s="56"/>
      <c r="Z368" s="56"/>
      <c r="AA368" s="56"/>
      <c r="AC368" s="58">
        <f t="shared" si="78"/>
        <v>1.318111431031401</v>
      </c>
      <c r="AD368" s="58">
        <f t="shared" si="79"/>
        <v>0.28205128205128205</v>
      </c>
      <c r="AE368" s="58">
        <f t="shared" si="80"/>
        <v>21.428571428571427</v>
      </c>
      <c r="AF368" s="58">
        <f t="shared" si="81"/>
        <v>23.028734141654109</v>
      </c>
      <c r="AG368" s="59"/>
      <c r="AH368" s="59">
        <f>IF(A368=1,AF368,0)</f>
        <v>23.028734141654109</v>
      </c>
      <c r="AI368" s="59">
        <f>IF(A368=2,AF368,0)</f>
        <v>0</v>
      </c>
      <c r="AJ368" s="59">
        <f>IF(A368=3,AF368,0)</f>
        <v>0</v>
      </c>
      <c r="AK368" s="169"/>
      <c r="AL368" s="169"/>
      <c r="AM368" s="169"/>
      <c r="AN368" s="169"/>
      <c r="AO368" s="169"/>
      <c r="AP368" s="169"/>
      <c r="AQ368" s="169"/>
      <c r="AR368" s="169"/>
      <c r="AS368" s="169"/>
      <c r="AT368" s="169"/>
      <c r="AU368" s="169"/>
      <c r="AV368" s="169"/>
      <c r="AW368" s="169"/>
      <c r="AX368" s="169"/>
      <c r="AY368" s="169"/>
      <c r="AZ368" s="169"/>
      <c r="BA368" s="169"/>
      <c r="BB368" s="169"/>
      <c r="BC368" s="169"/>
      <c r="BD368" s="169"/>
      <c r="BE368" s="169"/>
      <c r="BF368" s="169"/>
      <c r="BG368" s="169"/>
      <c r="BH368" s="169"/>
      <c r="BI368" s="169"/>
      <c r="BJ368" s="169"/>
      <c r="BK368" s="169"/>
      <c r="BL368" s="169"/>
      <c r="BM368" s="169"/>
      <c r="BN368" s="169"/>
      <c r="BO368" s="169"/>
      <c r="BP368" s="169"/>
      <c r="BQ368" s="169"/>
      <c r="BR368" s="169"/>
      <c r="BS368" s="169"/>
      <c r="BT368" s="169"/>
      <c r="BU368" s="169"/>
      <c r="BV368" s="169"/>
      <c r="BW368" s="169"/>
      <c r="BX368" s="169"/>
      <c r="BY368" s="169"/>
      <c r="BZ368" s="169"/>
      <c r="CA368" s="169"/>
      <c r="CB368" s="169"/>
      <c r="CC368" s="169"/>
      <c r="CD368" s="169"/>
      <c r="CE368" s="169"/>
      <c r="CF368" s="169"/>
      <c r="CG368" s="169"/>
      <c r="CH368" s="169"/>
      <c r="CI368" s="169"/>
      <c r="CJ368" s="169"/>
      <c r="CK368" s="169"/>
      <c r="CL368" s="169"/>
      <c r="CM368" s="169"/>
      <c r="CN368" s="169"/>
      <c r="CO368" s="169"/>
      <c r="CP368" s="169"/>
      <c r="CQ368" s="169"/>
      <c r="CR368" s="169"/>
      <c r="CS368" s="169"/>
      <c r="CT368" s="169"/>
      <c r="CU368" s="169"/>
      <c r="CV368" s="169"/>
      <c r="CW368" s="169"/>
      <c r="CX368" s="169"/>
      <c r="CY368" s="169"/>
      <c r="CZ368" s="169"/>
      <c r="DA368" s="169"/>
      <c r="DB368" s="169"/>
      <c r="DC368" s="169"/>
      <c r="DD368" s="169"/>
      <c r="DE368" s="169"/>
      <c r="DF368" s="169"/>
      <c r="DG368" s="169"/>
      <c r="DH368" s="169"/>
      <c r="DI368" s="169"/>
      <c r="DJ368" s="169"/>
      <c r="DK368" s="169"/>
      <c r="DL368" s="169"/>
      <c r="DM368" s="169"/>
      <c r="DN368" s="169"/>
      <c r="DO368" s="169"/>
      <c r="DP368" s="169"/>
      <c r="DQ368" s="169"/>
      <c r="DR368" s="169"/>
      <c r="DS368" s="169"/>
      <c r="DT368" s="169"/>
      <c r="DU368" s="169"/>
      <c r="DV368" s="169"/>
      <c r="DW368" s="169"/>
      <c r="DX368" s="169"/>
      <c r="DY368" s="169"/>
      <c r="DZ368" s="169"/>
      <c r="EA368" s="169"/>
      <c r="EB368" s="169"/>
      <c r="EC368" s="172"/>
      <c r="ED368" s="172"/>
      <c r="EE368" s="172"/>
      <c r="EF368" s="172"/>
      <c r="EG368" s="172"/>
      <c r="EH368" s="172"/>
      <c r="EI368" s="172"/>
      <c r="EJ368" s="172"/>
      <c r="EK368" s="172"/>
      <c r="EL368" s="172"/>
      <c r="EM368" s="172"/>
      <c r="EN368" s="172"/>
      <c r="EO368" s="172"/>
      <c r="EP368" s="172"/>
      <c r="EQ368" s="172"/>
      <c r="ER368" s="172"/>
      <c r="ES368" s="172"/>
      <c r="ET368" s="172"/>
      <c r="EU368" s="172"/>
      <c r="EV368" s="172"/>
      <c r="EW368" s="172"/>
      <c r="EX368" s="172"/>
      <c r="EY368" s="172"/>
      <c r="EZ368" s="172"/>
      <c r="FA368" s="172"/>
      <c r="FB368" s="172"/>
      <c r="FC368" s="172"/>
      <c r="FD368" s="172"/>
      <c r="FE368" s="172"/>
      <c r="FF368" s="172"/>
      <c r="FG368" s="172"/>
      <c r="FH368" s="172"/>
      <c r="FI368" s="172"/>
      <c r="FJ368" s="172"/>
      <c r="FK368" s="172"/>
      <c r="FL368" s="172"/>
      <c r="FM368" s="172"/>
      <c r="FN368" s="172"/>
      <c r="FO368" s="172"/>
      <c r="FP368" s="172"/>
      <c r="FQ368" s="172"/>
      <c r="FR368" s="172"/>
      <c r="FS368" s="172"/>
      <c r="FT368" s="172"/>
      <c r="FU368" s="172"/>
      <c r="FV368" s="172"/>
      <c r="FW368" s="172"/>
      <c r="FX368" s="172"/>
      <c r="FY368" s="172"/>
      <c r="FZ368" s="172"/>
      <c r="GA368" s="172"/>
      <c r="GB368" s="172"/>
      <c r="GC368" s="172"/>
      <c r="GD368" s="172"/>
      <c r="GE368" s="172"/>
      <c r="GF368" s="172"/>
      <c r="GG368" s="172"/>
      <c r="GH368" s="172"/>
      <c r="GI368" s="172"/>
      <c r="GJ368" s="172"/>
      <c r="GK368" s="172"/>
      <c r="GL368" s="172"/>
      <c r="GM368" s="172"/>
      <c r="GN368" s="172"/>
      <c r="GO368" s="172"/>
      <c r="GP368" s="172"/>
      <c r="GQ368" s="172"/>
      <c r="GR368" s="172"/>
      <c r="GS368" s="172"/>
      <c r="GT368" s="172"/>
      <c r="GU368" s="172"/>
      <c r="GV368" s="172"/>
      <c r="GW368" s="172"/>
      <c r="GX368" s="172"/>
      <c r="GY368" s="172"/>
      <c r="GZ368" s="172"/>
      <c r="HA368" s="172"/>
      <c r="HB368" s="172"/>
      <c r="HC368" s="172"/>
      <c r="HD368" s="172"/>
      <c r="HE368" s="172"/>
      <c r="HF368" s="172"/>
      <c r="HG368" s="172"/>
      <c r="HH368" s="172"/>
      <c r="HI368" s="172"/>
      <c r="HJ368" s="172"/>
      <c r="HK368" s="172"/>
      <c r="HL368" s="172"/>
      <c r="HM368" s="172"/>
      <c r="HN368" s="172"/>
      <c r="HO368" s="172"/>
      <c r="HP368" s="172"/>
      <c r="HQ368" s="172"/>
      <c r="HR368" s="172"/>
      <c r="HS368" s="172"/>
      <c r="HT368" s="172"/>
      <c r="HU368" s="172"/>
      <c r="HV368" s="172"/>
      <c r="HW368" s="172"/>
      <c r="HX368" s="172"/>
      <c r="HY368" s="172"/>
      <c r="HZ368" s="172"/>
      <c r="IA368" s="172"/>
      <c r="IB368" s="172"/>
      <c r="IC368" s="172"/>
      <c r="ID368" s="172"/>
      <c r="IE368" s="172"/>
      <c r="IF368" s="172"/>
      <c r="IG368" s="172"/>
      <c r="IH368" s="172"/>
      <c r="II368" s="172"/>
      <c r="IJ368" s="172"/>
      <c r="IK368" s="172"/>
      <c r="IL368" s="172"/>
      <c r="IM368" s="172"/>
      <c r="IN368" s="172"/>
      <c r="IO368" s="172"/>
      <c r="IP368" s="172"/>
      <c r="IQ368" s="172"/>
      <c r="IR368" s="172"/>
      <c r="IS368" s="172"/>
      <c r="IT368" s="172"/>
      <c r="IU368" s="172"/>
      <c r="IV368" s="172"/>
      <c r="IW368" s="172"/>
      <c r="IX368" s="172"/>
      <c r="IY368" s="172"/>
      <c r="IZ368" s="172"/>
      <c r="JA368" s="172"/>
      <c r="JB368" s="172"/>
      <c r="JC368" s="172"/>
      <c r="JD368" s="172"/>
      <c r="JE368" s="172"/>
      <c r="JF368" s="172"/>
      <c r="JG368" s="172"/>
      <c r="JH368" s="172"/>
      <c r="JI368" s="172"/>
      <c r="JJ368" s="172"/>
      <c r="JK368" s="172"/>
      <c r="JL368" s="172"/>
      <c r="JM368" s="172"/>
      <c r="JN368" s="172"/>
      <c r="JO368" s="172"/>
      <c r="JP368" s="172"/>
      <c r="JQ368" s="172"/>
      <c r="JR368" s="172"/>
      <c r="JS368" s="172"/>
      <c r="JT368" s="172"/>
      <c r="JU368" s="172"/>
      <c r="JV368" s="172"/>
      <c r="JW368" s="172"/>
      <c r="JX368" s="172"/>
      <c r="JY368" s="172"/>
      <c r="JZ368" s="172"/>
      <c r="KA368" s="172"/>
      <c r="KB368" s="172"/>
      <c r="KC368" s="172"/>
      <c r="KD368" s="172"/>
      <c r="KE368" s="172"/>
      <c r="KF368" s="172"/>
      <c r="KG368" s="172"/>
      <c r="KH368" s="172"/>
      <c r="KI368" s="172"/>
      <c r="KJ368" s="172"/>
      <c r="KK368" s="172"/>
      <c r="KL368" s="172"/>
      <c r="KM368" s="172"/>
      <c r="KN368" s="172"/>
      <c r="KO368" s="172"/>
      <c r="KP368" s="172"/>
      <c r="KQ368" s="172"/>
      <c r="KR368" s="172"/>
      <c r="KS368" s="172"/>
      <c r="KT368" s="172"/>
      <c r="KU368" s="172"/>
      <c r="KV368" s="172"/>
      <c r="KW368" s="172"/>
      <c r="KX368" s="172"/>
      <c r="KY368" s="172"/>
      <c r="KZ368" s="172"/>
      <c r="LA368" s="172"/>
      <c r="LB368" s="172"/>
      <c r="LC368" s="172"/>
      <c r="LD368" s="172"/>
      <c r="LE368" s="172"/>
      <c r="LF368" s="172"/>
      <c r="LG368" s="172"/>
      <c r="LH368" s="172"/>
      <c r="LI368" s="172"/>
      <c r="LJ368" s="172"/>
      <c r="LK368" s="172"/>
      <c r="LL368" s="172"/>
      <c r="LM368" s="172"/>
      <c r="LN368" s="172"/>
      <c r="LO368" s="172"/>
      <c r="LP368" s="172"/>
      <c r="LQ368" s="172"/>
      <c r="LR368" s="172"/>
      <c r="LS368" s="172"/>
      <c r="LT368" s="172"/>
      <c r="LU368" s="172"/>
      <c r="LV368" s="172"/>
      <c r="LW368" s="172"/>
      <c r="LX368" s="172"/>
      <c r="LY368" s="172"/>
      <c r="LZ368" s="172"/>
      <c r="MA368" s="172"/>
      <c r="MB368" s="172"/>
      <c r="MC368" s="172"/>
      <c r="MD368" s="172"/>
      <c r="ME368" s="172"/>
      <c r="MF368" s="172"/>
      <c r="MG368" s="172"/>
      <c r="MH368" s="172"/>
      <c r="MI368" s="172"/>
      <c r="MJ368" s="172"/>
      <c r="MK368" s="172"/>
      <c r="ML368" s="172"/>
      <c r="MM368" s="172"/>
      <c r="MN368" s="172"/>
      <c r="MO368" s="172"/>
      <c r="MP368" s="172"/>
      <c r="MQ368" s="172"/>
      <c r="MR368" s="172"/>
      <c r="MS368" s="172"/>
      <c r="MT368" s="172"/>
      <c r="MU368" s="172"/>
      <c r="MV368" s="172"/>
      <c r="MW368" s="172"/>
      <c r="MX368" s="172"/>
      <c r="MY368" s="172"/>
      <c r="MZ368" s="172"/>
      <c r="NA368" s="172"/>
      <c r="NB368" s="172"/>
      <c r="NC368" s="172"/>
      <c r="ND368" s="172"/>
      <c r="NE368" s="172"/>
      <c r="NF368" s="172"/>
      <c r="NG368" s="172"/>
      <c r="NH368" s="172"/>
      <c r="NI368" s="172"/>
      <c r="NJ368" s="172"/>
      <c r="NK368" s="172"/>
      <c r="NL368" s="172"/>
      <c r="NM368" s="172"/>
      <c r="NN368" s="172"/>
      <c r="NO368" s="172"/>
      <c r="NP368" s="172"/>
      <c r="NQ368" s="172"/>
      <c r="NR368" s="172"/>
      <c r="NS368" s="172"/>
      <c r="NT368" s="172"/>
      <c r="NU368" s="172"/>
      <c r="NV368" s="172"/>
      <c r="NW368" s="172"/>
      <c r="NX368" s="172"/>
      <c r="NY368" s="172"/>
      <c r="NZ368" s="172"/>
      <c r="OA368" s="172"/>
      <c r="OB368" s="172"/>
      <c r="OC368" s="172"/>
      <c r="OD368" s="172"/>
      <c r="OE368" s="172"/>
      <c r="OF368" s="172"/>
      <c r="OG368" s="172"/>
      <c r="OH368" s="172"/>
      <c r="OI368" s="172"/>
      <c r="OJ368" s="172"/>
      <c r="OK368" s="172"/>
      <c r="OL368" s="172"/>
      <c r="OM368" s="172"/>
      <c r="ON368" s="172"/>
      <c r="OO368" s="172"/>
      <c r="OP368" s="172"/>
      <c r="OQ368" s="172"/>
      <c r="OR368" s="172"/>
      <c r="OS368" s="172"/>
      <c r="OT368" s="172"/>
      <c r="OU368" s="172"/>
      <c r="OV368" s="172"/>
      <c r="OW368" s="172"/>
      <c r="OX368" s="172"/>
      <c r="OY368" s="172"/>
      <c r="OZ368" s="172"/>
      <c r="PA368" s="172"/>
      <c r="PB368" s="172"/>
      <c r="PC368" s="172"/>
      <c r="PD368" s="172"/>
      <c r="PE368" s="172"/>
      <c r="PF368" s="172"/>
      <c r="PG368" s="172"/>
      <c r="PH368" s="172"/>
      <c r="PI368" s="172"/>
      <c r="PJ368" s="172"/>
      <c r="PK368" s="172"/>
      <c r="PL368" s="172"/>
      <c r="PM368" s="172"/>
      <c r="PN368" s="172"/>
      <c r="PO368" s="172"/>
      <c r="PP368" s="172"/>
      <c r="PQ368" s="172"/>
      <c r="PR368" s="172"/>
      <c r="PS368" s="172"/>
      <c r="PT368" s="172"/>
      <c r="PU368" s="172"/>
      <c r="PV368" s="172"/>
      <c r="PW368" s="172"/>
      <c r="PX368" s="172"/>
      <c r="PY368" s="172"/>
      <c r="PZ368" s="172"/>
      <c r="QA368" s="172"/>
      <c r="QB368" s="172"/>
      <c r="QC368" s="172"/>
      <c r="QD368" s="172"/>
      <c r="QE368" s="172"/>
      <c r="QF368" s="172"/>
      <c r="QG368" s="172"/>
      <c r="QH368" s="172"/>
      <c r="QI368" s="172"/>
      <c r="QJ368" s="172"/>
      <c r="QK368" s="172"/>
      <c r="QL368" s="172"/>
      <c r="QM368" s="172"/>
      <c r="QN368" s="172"/>
      <c r="QO368" s="172"/>
      <c r="QP368" s="172"/>
      <c r="QQ368" s="172"/>
      <c r="QR368" s="172"/>
      <c r="QS368" s="172"/>
      <c r="QT368" s="172"/>
      <c r="QU368" s="172"/>
      <c r="QV368" s="172"/>
      <c r="QW368" s="172"/>
      <c r="QX368" s="172"/>
      <c r="QY368" s="172"/>
      <c r="QZ368" s="172"/>
      <c r="RA368" s="172"/>
      <c r="RB368" s="172"/>
      <c r="RC368" s="172"/>
      <c r="RD368" s="172"/>
      <c r="RE368" s="172"/>
      <c r="RF368" s="172"/>
      <c r="RG368" s="172"/>
      <c r="RH368" s="172"/>
      <c r="RI368" s="172"/>
      <c r="RJ368" s="172"/>
      <c r="RK368" s="172"/>
      <c r="RL368" s="172"/>
      <c r="RM368" s="172"/>
      <c r="RN368" s="172"/>
      <c r="RO368" s="172"/>
      <c r="RP368" s="172"/>
      <c r="RQ368" s="172"/>
      <c r="RR368" s="172"/>
      <c r="RS368" s="172"/>
      <c r="RT368" s="172"/>
      <c r="RU368" s="172"/>
      <c r="RV368" s="172"/>
      <c r="RW368" s="172"/>
      <c r="RX368" s="172"/>
      <c r="RY368" s="172"/>
      <c r="RZ368" s="172"/>
      <c r="SA368" s="172"/>
      <c r="SB368" s="172"/>
      <c r="SC368" s="172"/>
      <c r="SD368" s="172"/>
      <c r="SE368" s="172"/>
      <c r="SF368" s="172"/>
      <c r="SG368" s="172"/>
      <c r="SH368" s="172"/>
      <c r="SI368" s="172"/>
      <c r="SJ368" s="172"/>
      <c r="SK368" s="172"/>
      <c r="SL368" s="172"/>
      <c r="SM368" s="172"/>
      <c r="SN368" s="172"/>
      <c r="SO368" s="172"/>
      <c r="SP368" s="172"/>
      <c r="SQ368" s="172"/>
      <c r="SR368" s="172"/>
      <c r="SS368" s="172"/>
      <c r="ST368" s="172"/>
      <c r="SU368" s="172"/>
      <c r="SV368" s="172"/>
      <c r="SW368" s="172"/>
      <c r="SX368" s="172"/>
      <c r="SY368" s="172"/>
      <c r="SZ368" s="172"/>
      <c r="TA368" s="172"/>
      <c r="TB368" s="172"/>
      <c r="TC368" s="172"/>
      <c r="TD368" s="172"/>
      <c r="TE368" s="172"/>
      <c r="TF368" s="172"/>
      <c r="TG368" s="172"/>
      <c r="TH368" s="172"/>
      <c r="TI368" s="172"/>
      <c r="TJ368" s="172"/>
      <c r="TK368" s="172"/>
      <c r="TL368" s="172"/>
      <c r="TM368" s="172"/>
      <c r="TN368" s="172"/>
      <c r="TO368" s="172"/>
      <c r="TP368" s="172"/>
      <c r="TQ368" s="172"/>
      <c r="TR368" s="172"/>
      <c r="TS368" s="172"/>
      <c r="TT368" s="172"/>
      <c r="TU368" s="172"/>
      <c r="TV368" s="172"/>
      <c r="TW368" s="172"/>
      <c r="TX368" s="172"/>
      <c r="TY368" s="172"/>
      <c r="TZ368" s="172"/>
      <c r="UA368" s="172"/>
      <c r="UB368" s="172"/>
      <c r="UC368" s="172"/>
      <c r="UD368" s="172"/>
      <c r="UE368" s="172"/>
      <c r="UF368" s="172"/>
      <c r="UG368" s="172"/>
      <c r="UH368" s="172"/>
      <c r="UI368" s="172"/>
      <c r="UJ368" s="172"/>
      <c r="UK368" s="172"/>
      <c r="UL368" s="172"/>
      <c r="UM368" s="172"/>
      <c r="UN368" s="172"/>
      <c r="UO368" s="172"/>
      <c r="UP368" s="172"/>
      <c r="UQ368" s="172"/>
      <c r="UR368" s="172"/>
      <c r="US368" s="172"/>
      <c r="UT368" s="172"/>
      <c r="UU368" s="172"/>
      <c r="UV368" s="172"/>
      <c r="UW368" s="172"/>
      <c r="UX368" s="172"/>
      <c r="UY368" s="172"/>
      <c r="UZ368" s="172"/>
      <c r="VA368" s="172"/>
      <c r="VB368" s="172"/>
      <c r="VC368" s="172"/>
      <c r="VD368" s="172"/>
      <c r="VE368" s="172"/>
      <c r="VF368" s="172"/>
      <c r="VG368" s="172"/>
      <c r="VH368" s="172"/>
      <c r="VI368" s="172"/>
      <c r="VJ368" s="172"/>
      <c r="VK368" s="172"/>
      <c r="VL368" s="172"/>
      <c r="VM368" s="172"/>
      <c r="VN368" s="172"/>
      <c r="VO368" s="172"/>
      <c r="VP368" s="172"/>
      <c r="VQ368" s="172"/>
      <c r="VR368" s="172"/>
      <c r="VS368" s="172"/>
      <c r="VT368" s="172"/>
      <c r="VU368" s="172"/>
      <c r="VV368" s="172"/>
      <c r="VW368" s="172"/>
      <c r="VX368" s="172"/>
      <c r="VY368" s="172"/>
      <c r="VZ368" s="172"/>
      <c r="WA368" s="172"/>
      <c r="WB368" s="172"/>
      <c r="WC368" s="172"/>
      <c r="WD368" s="172"/>
      <c r="WE368" s="172"/>
      <c r="WF368" s="172"/>
      <c r="WG368" s="172"/>
      <c r="WH368" s="172"/>
      <c r="WI368" s="172"/>
      <c r="WJ368" s="172"/>
      <c r="WK368" s="172"/>
      <c r="WL368" s="172"/>
      <c r="WM368" s="172"/>
      <c r="WN368" s="172"/>
      <c r="WO368" s="172"/>
      <c r="WP368" s="172"/>
      <c r="WQ368" s="172"/>
      <c r="WR368" s="172"/>
      <c r="WS368" s="172"/>
      <c r="WT368" s="172"/>
      <c r="WU368" s="172"/>
      <c r="WV368" s="172"/>
      <c r="WW368" s="172"/>
      <c r="WX368" s="172"/>
      <c r="WY368" s="172"/>
      <c r="WZ368" s="172"/>
      <c r="XA368" s="172"/>
      <c r="XB368" s="172"/>
      <c r="XC368" s="172"/>
      <c r="XD368" s="172"/>
      <c r="XE368" s="172"/>
      <c r="XF368" s="172"/>
      <c r="XG368" s="172"/>
      <c r="XH368" s="172"/>
      <c r="XI368" s="172"/>
      <c r="XJ368" s="172"/>
      <c r="XK368" s="172"/>
      <c r="XL368" s="172"/>
      <c r="XM368" s="172"/>
      <c r="XN368" s="172"/>
      <c r="XO368" s="172"/>
      <c r="XP368" s="172"/>
      <c r="XQ368" s="172"/>
      <c r="XR368" s="172"/>
      <c r="XS368" s="172"/>
      <c r="XT368" s="172"/>
      <c r="XU368" s="172"/>
      <c r="XV368" s="172"/>
      <c r="XW368" s="172"/>
      <c r="XX368" s="172"/>
      <c r="XY368" s="172"/>
      <c r="XZ368" s="172"/>
      <c r="YA368" s="172"/>
      <c r="YB368" s="172"/>
      <c r="YC368" s="172"/>
      <c r="YD368" s="172"/>
      <c r="YE368" s="172"/>
      <c r="YF368" s="172"/>
      <c r="YG368" s="172"/>
      <c r="YH368" s="172"/>
      <c r="YI368" s="172"/>
      <c r="YJ368" s="172"/>
      <c r="YK368" s="172"/>
      <c r="YL368" s="172"/>
      <c r="YM368" s="172"/>
      <c r="YN368" s="172"/>
      <c r="YO368" s="172"/>
      <c r="YP368" s="172"/>
      <c r="YQ368" s="172"/>
      <c r="YR368" s="172"/>
      <c r="YS368" s="172"/>
      <c r="YT368" s="172"/>
      <c r="YU368" s="172"/>
      <c r="YV368" s="172"/>
      <c r="YW368" s="172"/>
      <c r="YX368" s="172"/>
      <c r="YY368" s="172"/>
      <c r="YZ368" s="172"/>
      <c r="ZA368" s="172"/>
      <c r="ZB368" s="172"/>
      <c r="ZC368" s="172"/>
      <c r="ZD368" s="172"/>
      <c r="ZE368" s="172"/>
      <c r="ZF368" s="172"/>
      <c r="ZG368" s="172"/>
      <c r="ZH368" s="172"/>
      <c r="ZI368" s="172"/>
      <c r="ZJ368" s="172"/>
      <c r="ZK368" s="172"/>
      <c r="ZL368" s="172"/>
      <c r="ZM368" s="172"/>
      <c r="ZN368" s="172"/>
      <c r="ZO368" s="172"/>
      <c r="ZP368" s="172"/>
      <c r="ZQ368" s="172"/>
      <c r="ZR368" s="172"/>
      <c r="ZS368" s="172"/>
      <c r="ZT368" s="172"/>
      <c r="ZU368" s="172"/>
      <c r="ZV368" s="172"/>
      <c r="ZW368" s="172"/>
      <c r="ZX368" s="172"/>
      <c r="ZY368" s="172"/>
      <c r="ZZ368" s="172"/>
      <c r="AAA368" s="172"/>
      <c r="AAB368" s="172"/>
      <c r="AAC368" s="172"/>
      <c r="AAD368" s="172"/>
      <c r="AAE368" s="172"/>
      <c r="AAF368" s="172"/>
      <c r="AAG368" s="172"/>
      <c r="AAH368" s="172"/>
      <c r="AAI368" s="172"/>
      <c r="AAJ368" s="172"/>
      <c r="AAK368" s="172"/>
      <c r="AAL368" s="172"/>
      <c r="AAM368" s="172"/>
      <c r="AAN368" s="172"/>
      <c r="AAO368" s="172"/>
      <c r="AAP368" s="172"/>
      <c r="AAQ368" s="172"/>
      <c r="AAR368" s="172"/>
      <c r="AAS368" s="172"/>
      <c r="AAT368" s="172"/>
      <c r="AAU368" s="172"/>
      <c r="AAV368" s="172"/>
      <c r="AAW368" s="172"/>
      <c r="AAX368" s="172"/>
      <c r="AAY368" s="172"/>
      <c r="AAZ368" s="172"/>
      <c r="ABA368" s="172"/>
      <c r="ABB368" s="172"/>
      <c r="ABC368" s="172"/>
      <c r="ABD368" s="172"/>
      <c r="ABE368" s="172"/>
      <c r="ABF368" s="172"/>
      <c r="ABG368" s="172"/>
      <c r="ABH368" s="172"/>
      <c r="ABI368" s="172"/>
      <c r="ABJ368" s="172"/>
      <c r="ABK368" s="172"/>
      <c r="ABL368" s="172"/>
      <c r="ABM368" s="172"/>
      <c r="ABN368" s="172"/>
      <c r="ABO368" s="172"/>
      <c r="ABP368" s="172"/>
      <c r="ABQ368" s="172"/>
      <c r="ABR368" s="172"/>
      <c r="ABS368" s="172"/>
      <c r="ABT368" s="172"/>
      <c r="ABU368" s="172"/>
      <c r="ABV368" s="172"/>
      <c r="ABW368" s="172"/>
      <c r="ABX368" s="172"/>
      <c r="ABY368" s="172"/>
      <c r="ABZ368" s="172"/>
      <c r="ACA368" s="172"/>
      <c r="ACB368" s="172"/>
      <c r="ACC368" s="172"/>
      <c r="ACD368" s="172"/>
      <c r="ACE368" s="172"/>
      <c r="ACF368" s="172"/>
      <c r="ACG368" s="172"/>
      <c r="ACH368" s="172"/>
      <c r="ACI368" s="172"/>
      <c r="ACJ368" s="172"/>
      <c r="ACK368" s="172"/>
      <c r="ACL368" s="172"/>
      <c r="ACM368" s="172"/>
      <c r="ACN368" s="172"/>
      <c r="ACO368" s="172"/>
      <c r="ACP368" s="172"/>
      <c r="ACQ368" s="172"/>
      <c r="ACR368" s="172"/>
      <c r="ACS368" s="172"/>
      <c r="ACT368" s="172"/>
      <c r="ACU368" s="172"/>
      <c r="ACV368" s="172"/>
      <c r="ACW368" s="172"/>
      <c r="ACX368" s="172"/>
      <c r="ACY368" s="172"/>
      <c r="ACZ368" s="172"/>
    </row>
    <row r="369" spans="1:781" s="10" customFormat="1" ht="36" x14ac:dyDescent="0.3">
      <c r="A369" s="63">
        <v>2</v>
      </c>
      <c r="B369" s="123" t="s">
        <v>987</v>
      </c>
      <c r="C369" s="124" t="s">
        <v>70</v>
      </c>
      <c r="D369" s="125" t="s">
        <v>117</v>
      </c>
      <c r="E369" s="125" t="s">
        <v>135</v>
      </c>
      <c r="F369" s="125"/>
      <c r="G369" s="73"/>
      <c r="H369" s="125">
        <v>1</v>
      </c>
      <c r="I369" s="125" t="s">
        <v>45</v>
      </c>
      <c r="J369" s="125" t="s">
        <v>75</v>
      </c>
      <c r="K369" s="126">
        <v>110</v>
      </c>
      <c r="L369" s="127">
        <v>1937</v>
      </c>
      <c r="M369" s="146">
        <v>1937</v>
      </c>
      <c r="N369" s="129"/>
      <c r="O369" s="129"/>
      <c r="P369" s="129">
        <v>2</v>
      </c>
      <c r="Q369" s="78" t="s">
        <v>988</v>
      </c>
      <c r="R369" s="103" t="s">
        <v>989</v>
      </c>
      <c r="S369" s="56" t="s">
        <v>526</v>
      </c>
      <c r="T369" s="57" t="str">
        <f t="shared" si="77"/>
        <v>Au</v>
      </c>
      <c r="U369" s="56"/>
      <c r="V369" s="56"/>
      <c r="W369" s="56"/>
      <c r="X369" s="56"/>
      <c r="Y369" s="56"/>
      <c r="Z369" s="56"/>
      <c r="AA369" s="56"/>
      <c r="AC369" s="58">
        <f t="shared" si="78"/>
        <v>0</v>
      </c>
      <c r="AD369" s="58">
        <f t="shared" si="79"/>
        <v>0</v>
      </c>
      <c r="AE369" s="58">
        <f t="shared" si="80"/>
        <v>0.14285714285714285</v>
      </c>
      <c r="AF369" s="58">
        <f t="shared" si="81"/>
        <v>0.14285714285714285</v>
      </c>
      <c r="AG369" s="59"/>
      <c r="AH369" s="59">
        <f>IF(A369=1,AF369,0)</f>
        <v>0</v>
      </c>
      <c r="AI369" s="59">
        <f>IF(A369=2,AF369,0)</f>
        <v>0.14285714285714285</v>
      </c>
      <c r="AJ369" s="59">
        <f>IF(A369=3,AF369,0)</f>
        <v>0</v>
      </c>
      <c r="AK369" s="169"/>
      <c r="AL369" s="169"/>
      <c r="AM369" s="169"/>
      <c r="AN369" s="169"/>
      <c r="AO369" s="169"/>
      <c r="AP369" s="169"/>
      <c r="AQ369" s="169"/>
      <c r="AR369" s="169"/>
      <c r="AS369" s="169"/>
      <c r="AT369" s="169"/>
      <c r="AU369" s="169"/>
      <c r="AV369" s="169"/>
      <c r="AW369" s="169"/>
      <c r="AX369" s="169"/>
      <c r="AY369" s="169"/>
      <c r="AZ369" s="169"/>
      <c r="BA369" s="169"/>
      <c r="BB369" s="169"/>
      <c r="BC369" s="169"/>
      <c r="BD369" s="169"/>
      <c r="BE369" s="169"/>
      <c r="BF369" s="169"/>
      <c r="BG369" s="169"/>
      <c r="BH369" s="169"/>
      <c r="BI369" s="169"/>
      <c r="BJ369" s="169"/>
      <c r="BK369" s="169"/>
      <c r="BL369" s="169"/>
      <c r="BM369" s="169"/>
      <c r="BN369" s="169"/>
      <c r="BO369" s="169"/>
      <c r="BP369" s="169"/>
      <c r="BQ369" s="169"/>
      <c r="BR369" s="169"/>
      <c r="BS369" s="169"/>
      <c r="BT369" s="169"/>
      <c r="BU369" s="169"/>
      <c r="BV369" s="169"/>
      <c r="BW369" s="169"/>
      <c r="BX369" s="169"/>
      <c r="BY369" s="169"/>
      <c r="BZ369" s="169"/>
      <c r="CA369" s="169"/>
      <c r="CB369" s="169"/>
      <c r="CC369" s="169"/>
      <c r="CD369" s="169"/>
      <c r="CE369" s="169"/>
      <c r="CF369" s="169"/>
      <c r="CG369" s="169"/>
      <c r="CH369" s="169"/>
      <c r="CI369" s="169"/>
      <c r="CJ369" s="169"/>
      <c r="CK369" s="169"/>
      <c r="CL369" s="169"/>
      <c r="CM369" s="169"/>
      <c r="CN369" s="169"/>
      <c r="CO369" s="169"/>
      <c r="CP369" s="169"/>
      <c r="CQ369" s="169"/>
      <c r="CR369" s="169"/>
      <c r="CS369" s="169"/>
      <c r="CT369" s="169"/>
      <c r="CU369" s="169"/>
      <c r="CV369" s="169"/>
      <c r="CW369" s="169"/>
      <c r="CX369" s="169"/>
      <c r="CY369" s="169"/>
      <c r="CZ369" s="169"/>
      <c r="DA369" s="169"/>
      <c r="DB369" s="169"/>
      <c r="DC369" s="169"/>
      <c r="DD369" s="169"/>
      <c r="DE369" s="169"/>
      <c r="DF369" s="169"/>
      <c r="DG369" s="169"/>
      <c r="DH369" s="169"/>
      <c r="DI369" s="169"/>
      <c r="DJ369" s="169"/>
      <c r="DK369" s="169"/>
      <c r="DL369" s="169"/>
      <c r="DM369" s="169"/>
      <c r="DN369" s="169"/>
      <c r="DO369" s="169"/>
      <c r="DP369" s="169"/>
      <c r="DQ369" s="169"/>
      <c r="DR369" s="169"/>
      <c r="DS369" s="169"/>
      <c r="DT369" s="169"/>
      <c r="DU369" s="169"/>
      <c r="DV369" s="169"/>
      <c r="DW369" s="169"/>
      <c r="DX369" s="169"/>
      <c r="DY369" s="169"/>
      <c r="DZ369" s="169"/>
      <c r="EA369" s="169"/>
      <c r="EB369" s="169"/>
      <c r="EC369" s="172"/>
      <c r="ED369" s="172"/>
      <c r="EE369" s="172"/>
      <c r="EF369" s="172"/>
      <c r="EG369" s="172"/>
      <c r="EH369" s="172"/>
      <c r="EI369" s="172"/>
      <c r="EJ369" s="172"/>
      <c r="EK369" s="172"/>
      <c r="EL369" s="172"/>
      <c r="EM369" s="172"/>
      <c r="EN369" s="172"/>
      <c r="EO369" s="172"/>
      <c r="EP369" s="172"/>
      <c r="EQ369" s="172"/>
      <c r="ER369" s="172"/>
      <c r="ES369" s="172"/>
      <c r="ET369" s="172"/>
      <c r="EU369" s="172"/>
      <c r="EV369" s="172"/>
      <c r="EW369" s="172"/>
      <c r="EX369" s="172"/>
      <c r="EY369" s="172"/>
      <c r="EZ369" s="172"/>
      <c r="FA369" s="172"/>
      <c r="FB369" s="172"/>
      <c r="FC369" s="172"/>
      <c r="FD369" s="172"/>
      <c r="FE369" s="172"/>
      <c r="FF369" s="172"/>
      <c r="FG369" s="172"/>
      <c r="FH369" s="172"/>
      <c r="FI369" s="172"/>
      <c r="FJ369" s="172"/>
      <c r="FK369" s="172"/>
      <c r="FL369" s="172"/>
      <c r="FM369" s="172"/>
      <c r="FN369" s="172"/>
      <c r="FO369" s="172"/>
      <c r="FP369" s="172"/>
      <c r="FQ369" s="172"/>
      <c r="FR369" s="172"/>
      <c r="FS369" s="172"/>
      <c r="FT369" s="172"/>
      <c r="FU369" s="172"/>
      <c r="FV369" s="172"/>
      <c r="FW369" s="172"/>
      <c r="FX369" s="172"/>
      <c r="FY369" s="172"/>
      <c r="FZ369" s="172"/>
      <c r="GA369" s="172"/>
      <c r="GB369" s="172"/>
      <c r="GC369" s="172"/>
      <c r="GD369" s="172"/>
      <c r="GE369" s="172"/>
      <c r="GF369" s="172"/>
      <c r="GG369" s="172"/>
      <c r="GH369" s="172"/>
      <c r="GI369" s="172"/>
      <c r="GJ369" s="172"/>
      <c r="GK369" s="172"/>
      <c r="GL369" s="172"/>
      <c r="GM369" s="172"/>
      <c r="GN369" s="172"/>
      <c r="GO369" s="172"/>
      <c r="GP369" s="172"/>
      <c r="GQ369" s="172"/>
      <c r="GR369" s="172"/>
      <c r="GS369" s="172"/>
      <c r="GT369" s="172"/>
      <c r="GU369" s="172"/>
      <c r="GV369" s="172"/>
      <c r="GW369" s="172"/>
      <c r="GX369" s="172"/>
      <c r="GY369" s="172"/>
      <c r="GZ369" s="172"/>
      <c r="HA369" s="172"/>
      <c r="HB369" s="172"/>
      <c r="HC369" s="172"/>
      <c r="HD369" s="172"/>
      <c r="HE369" s="172"/>
      <c r="HF369" s="172"/>
      <c r="HG369" s="172"/>
      <c r="HH369" s="172"/>
      <c r="HI369" s="172"/>
      <c r="HJ369" s="172"/>
      <c r="HK369" s="172"/>
      <c r="HL369" s="172"/>
      <c r="HM369" s="172"/>
      <c r="HN369" s="172"/>
      <c r="HO369" s="172"/>
      <c r="HP369" s="172"/>
      <c r="HQ369" s="172"/>
      <c r="HR369" s="172"/>
      <c r="HS369" s="172"/>
      <c r="HT369" s="172"/>
      <c r="HU369" s="172"/>
      <c r="HV369" s="172"/>
      <c r="HW369" s="172"/>
      <c r="HX369" s="172"/>
      <c r="HY369" s="172"/>
      <c r="HZ369" s="172"/>
      <c r="IA369" s="172"/>
      <c r="IB369" s="172"/>
      <c r="IC369" s="172"/>
      <c r="ID369" s="172"/>
      <c r="IE369" s="172"/>
      <c r="IF369" s="172"/>
      <c r="IG369" s="172"/>
      <c r="IH369" s="172"/>
      <c r="II369" s="172"/>
      <c r="IJ369" s="172"/>
      <c r="IK369" s="172"/>
      <c r="IL369" s="172"/>
      <c r="IM369" s="172"/>
      <c r="IN369" s="172"/>
      <c r="IO369" s="172"/>
      <c r="IP369" s="172"/>
      <c r="IQ369" s="172"/>
      <c r="IR369" s="172"/>
      <c r="IS369" s="172"/>
      <c r="IT369" s="172"/>
      <c r="IU369" s="172"/>
      <c r="IV369" s="172"/>
      <c r="IW369" s="172"/>
      <c r="IX369" s="172"/>
      <c r="IY369" s="172"/>
      <c r="IZ369" s="172"/>
      <c r="JA369" s="172"/>
      <c r="JB369" s="172"/>
      <c r="JC369" s="172"/>
      <c r="JD369" s="172"/>
      <c r="JE369" s="172"/>
      <c r="JF369" s="172"/>
      <c r="JG369" s="172"/>
      <c r="JH369" s="172"/>
      <c r="JI369" s="172"/>
      <c r="JJ369" s="172"/>
      <c r="JK369" s="172"/>
      <c r="JL369" s="172"/>
      <c r="JM369" s="172"/>
      <c r="JN369" s="172"/>
      <c r="JO369" s="172"/>
      <c r="JP369" s="172"/>
      <c r="JQ369" s="172"/>
      <c r="JR369" s="172"/>
      <c r="JS369" s="172"/>
      <c r="JT369" s="172"/>
      <c r="JU369" s="172"/>
      <c r="JV369" s="172"/>
      <c r="JW369" s="172"/>
      <c r="JX369" s="172"/>
      <c r="JY369" s="172"/>
      <c r="JZ369" s="172"/>
      <c r="KA369" s="172"/>
      <c r="KB369" s="172"/>
      <c r="KC369" s="172"/>
      <c r="KD369" s="172"/>
      <c r="KE369" s="172"/>
      <c r="KF369" s="172"/>
      <c r="KG369" s="172"/>
      <c r="KH369" s="172"/>
      <c r="KI369" s="172"/>
      <c r="KJ369" s="172"/>
      <c r="KK369" s="172"/>
      <c r="KL369" s="172"/>
      <c r="KM369" s="172"/>
      <c r="KN369" s="172"/>
      <c r="KO369" s="172"/>
      <c r="KP369" s="172"/>
      <c r="KQ369" s="172"/>
      <c r="KR369" s="172"/>
      <c r="KS369" s="172"/>
      <c r="KT369" s="172"/>
      <c r="KU369" s="172"/>
      <c r="KV369" s="172"/>
      <c r="KW369" s="172"/>
      <c r="KX369" s="172"/>
      <c r="KY369" s="172"/>
      <c r="KZ369" s="172"/>
      <c r="LA369" s="172"/>
      <c r="LB369" s="172"/>
      <c r="LC369" s="172"/>
      <c r="LD369" s="172"/>
      <c r="LE369" s="172"/>
      <c r="LF369" s="172"/>
      <c r="LG369" s="172"/>
      <c r="LH369" s="172"/>
      <c r="LI369" s="172"/>
      <c r="LJ369" s="172"/>
      <c r="LK369" s="172"/>
      <c r="LL369" s="172"/>
      <c r="LM369" s="172"/>
      <c r="LN369" s="172"/>
      <c r="LO369" s="172"/>
      <c r="LP369" s="172"/>
      <c r="LQ369" s="172"/>
      <c r="LR369" s="172"/>
      <c r="LS369" s="172"/>
      <c r="LT369" s="172"/>
      <c r="LU369" s="172"/>
      <c r="LV369" s="172"/>
      <c r="LW369" s="172"/>
      <c r="LX369" s="172"/>
      <c r="LY369" s="172"/>
      <c r="LZ369" s="172"/>
      <c r="MA369" s="172"/>
      <c r="MB369" s="172"/>
      <c r="MC369" s="172"/>
      <c r="MD369" s="172"/>
      <c r="ME369" s="172"/>
      <c r="MF369" s="172"/>
      <c r="MG369" s="172"/>
      <c r="MH369" s="172"/>
      <c r="MI369" s="172"/>
      <c r="MJ369" s="172"/>
      <c r="MK369" s="172"/>
      <c r="ML369" s="172"/>
      <c r="MM369" s="172"/>
      <c r="MN369" s="172"/>
      <c r="MO369" s="172"/>
      <c r="MP369" s="172"/>
      <c r="MQ369" s="172"/>
      <c r="MR369" s="172"/>
      <c r="MS369" s="172"/>
      <c r="MT369" s="172"/>
      <c r="MU369" s="172"/>
      <c r="MV369" s="172"/>
      <c r="MW369" s="172"/>
      <c r="MX369" s="172"/>
      <c r="MY369" s="172"/>
      <c r="MZ369" s="172"/>
      <c r="NA369" s="172"/>
      <c r="NB369" s="172"/>
      <c r="NC369" s="172"/>
      <c r="ND369" s="172"/>
      <c r="NE369" s="172"/>
      <c r="NF369" s="172"/>
      <c r="NG369" s="172"/>
      <c r="NH369" s="172"/>
      <c r="NI369" s="172"/>
      <c r="NJ369" s="172"/>
      <c r="NK369" s="172"/>
      <c r="NL369" s="172"/>
      <c r="NM369" s="172"/>
      <c r="NN369" s="172"/>
      <c r="NO369" s="172"/>
      <c r="NP369" s="172"/>
      <c r="NQ369" s="172"/>
      <c r="NR369" s="172"/>
      <c r="NS369" s="172"/>
      <c r="NT369" s="172"/>
      <c r="NU369" s="172"/>
      <c r="NV369" s="172"/>
      <c r="NW369" s="172"/>
      <c r="NX369" s="172"/>
      <c r="NY369" s="172"/>
      <c r="NZ369" s="172"/>
      <c r="OA369" s="172"/>
      <c r="OB369" s="172"/>
      <c r="OC369" s="172"/>
      <c r="OD369" s="172"/>
      <c r="OE369" s="172"/>
      <c r="OF369" s="172"/>
      <c r="OG369" s="172"/>
      <c r="OH369" s="172"/>
      <c r="OI369" s="172"/>
      <c r="OJ369" s="172"/>
      <c r="OK369" s="172"/>
      <c r="OL369" s="172"/>
      <c r="OM369" s="172"/>
      <c r="ON369" s="172"/>
      <c r="OO369" s="172"/>
      <c r="OP369" s="172"/>
      <c r="OQ369" s="172"/>
      <c r="OR369" s="172"/>
      <c r="OS369" s="172"/>
      <c r="OT369" s="172"/>
      <c r="OU369" s="172"/>
      <c r="OV369" s="172"/>
      <c r="OW369" s="172"/>
      <c r="OX369" s="172"/>
      <c r="OY369" s="172"/>
      <c r="OZ369" s="172"/>
      <c r="PA369" s="172"/>
      <c r="PB369" s="172"/>
      <c r="PC369" s="172"/>
      <c r="PD369" s="172"/>
      <c r="PE369" s="172"/>
      <c r="PF369" s="172"/>
      <c r="PG369" s="172"/>
      <c r="PH369" s="172"/>
      <c r="PI369" s="172"/>
      <c r="PJ369" s="172"/>
      <c r="PK369" s="172"/>
      <c r="PL369" s="172"/>
      <c r="PM369" s="172"/>
      <c r="PN369" s="172"/>
      <c r="PO369" s="172"/>
      <c r="PP369" s="172"/>
      <c r="PQ369" s="172"/>
      <c r="PR369" s="172"/>
      <c r="PS369" s="172"/>
      <c r="PT369" s="172"/>
      <c r="PU369" s="172"/>
      <c r="PV369" s="172"/>
      <c r="PW369" s="172"/>
      <c r="PX369" s="172"/>
      <c r="PY369" s="172"/>
      <c r="PZ369" s="172"/>
      <c r="QA369" s="172"/>
      <c r="QB369" s="172"/>
      <c r="QC369" s="172"/>
      <c r="QD369" s="172"/>
      <c r="QE369" s="172"/>
      <c r="QF369" s="172"/>
      <c r="QG369" s="172"/>
      <c r="QH369" s="172"/>
      <c r="QI369" s="172"/>
      <c r="QJ369" s="172"/>
      <c r="QK369" s="172"/>
      <c r="QL369" s="172"/>
      <c r="QM369" s="172"/>
      <c r="QN369" s="172"/>
      <c r="QO369" s="172"/>
      <c r="QP369" s="172"/>
      <c r="QQ369" s="172"/>
      <c r="QR369" s="172"/>
      <c r="QS369" s="172"/>
      <c r="QT369" s="172"/>
      <c r="QU369" s="172"/>
      <c r="QV369" s="172"/>
      <c r="QW369" s="172"/>
      <c r="QX369" s="172"/>
      <c r="QY369" s="172"/>
      <c r="QZ369" s="172"/>
      <c r="RA369" s="172"/>
      <c r="RB369" s="172"/>
      <c r="RC369" s="172"/>
      <c r="RD369" s="172"/>
      <c r="RE369" s="172"/>
      <c r="RF369" s="172"/>
      <c r="RG369" s="172"/>
      <c r="RH369" s="172"/>
      <c r="RI369" s="172"/>
      <c r="RJ369" s="172"/>
      <c r="RK369" s="172"/>
      <c r="RL369" s="172"/>
      <c r="RM369" s="172"/>
      <c r="RN369" s="172"/>
      <c r="RO369" s="172"/>
      <c r="RP369" s="172"/>
      <c r="RQ369" s="172"/>
      <c r="RR369" s="172"/>
      <c r="RS369" s="172"/>
      <c r="RT369" s="172"/>
      <c r="RU369" s="172"/>
      <c r="RV369" s="172"/>
      <c r="RW369" s="172"/>
      <c r="RX369" s="172"/>
      <c r="RY369" s="172"/>
      <c r="RZ369" s="172"/>
      <c r="SA369" s="172"/>
      <c r="SB369" s="172"/>
      <c r="SC369" s="172"/>
      <c r="SD369" s="172"/>
      <c r="SE369" s="172"/>
      <c r="SF369" s="172"/>
      <c r="SG369" s="172"/>
      <c r="SH369" s="172"/>
      <c r="SI369" s="172"/>
      <c r="SJ369" s="172"/>
      <c r="SK369" s="172"/>
      <c r="SL369" s="172"/>
      <c r="SM369" s="172"/>
      <c r="SN369" s="172"/>
      <c r="SO369" s="172"/>
      <c r="SP369" s="172"/>
      <c r="SQ369" s="172"/>
      <c r="SR369" s="172"/>
      <c r="SS369" s="172"/>
      <c r="ST369" s="172"/>
      <c r="SU369" s="172"/>
      <c r="SV369" s="172"/>
      <c r="SW369" s="172"/>
      <c r="SX369" s="172"/>
      <c r="SY369" s="172"/>
      <c r="SZ369" s="172"/>
      <c r="TA369" s="172"/>
      <c r="TB369" s="172"/>
      <c r="TC369" s="172"/>
      <c r="TD369" s="172"/>
      <c r="TE369" s="172"/>
      <c r="TF369" s="172"/>
      <c r="TG369" s="172"/>
      <c r="TH369" s="172"/>
      <c r="TI369" s="172"/>
      <c r="TJ369" s="172"/>
      <c r="TK369" s="172"/>
      <c r="TL369" s="172"/>
      <c r="TM369" s="172"/>
      <c r="TN369" s="172"/>
      <c r="TO369" s="172"/>
      <c r="TP369" s="172"/>
      <c r="TQ369" s="172"/>
      <c r="TR369" s="172"/>
      <c r="TS369" s="172"/>
      <c r="TT369" s="172"/>
      <c r="TU369" s="172"/>
      <c r="TV369" s="172"/>
      <c r="TW369" s="172"/>
      <c r="TX369" s="172"/>
      <c r="TY369" s="172"/>
      <c r="TZ369" s="172"/>
      <c r="UA369" s="172"/>
      <c r="UB369" s="172"/>
      <c r="UC369" s="172"/>
      <c r="UD369" s="172"/>
      <c r="UE369" s="172"/>
      <c r="UF369" s="172"/>
      <c r="UG369" s="172"/>
      <c r="UH369" s="172"/>
      <c r="UI369" s="172"/>
      <c r="UJ369" s="172"/>
      <c r="UK369" s="172"/>
      <c r="UL369" s="172"/>
      <c r="UM369" s="172"/>
      <c r="UN369" s="172"/>
      <c r="UO369" s="172"/>
      <c r="UP369" s="172"/>
      <c r="UQ369" s="172"/>
      <c r="UR369" s="172"/>
      <c r="US369" s="172"/>
      <c r="UT369" s="172"/>
      <c r="UU369" s="172"/>
      <c r="UV369" s="172"/>
      <c r="UW369" s="172"/>
      <c r="UX369" s="172"/>
      <c r="UY369" s="172"/>
      <c r="UZ369" s="172"/>
      <c r="VA369" s="172"/>
      <c r="VB369" s="172"/>
      <c r="VC369" s="172"/>
      <c r="VD369" s="172"/>
      <c r="VE369" s="172"/>
      <c r="VF369" s="172"/>
      <c r="VG369" s="172"/>
      <c r="VH369" s="172"/>
      <c r="VI369" s="172"/>
      <c r="VJ369" s="172"/>
      <c r="VK369" s="172"/>
      <c r="VL369" s="172"/>
      <c r="VM369" s="172"/>
      <c r="VN369" s="172"/>
      <c r="VO369" s="172"/>
      <c r="VP369" s="172"/>
      <c r="VQ369" s="172"/>
      <c r="VR369" s="172"/>
      <c r="VS369" s="172"/>
      <c r="VT369" s="172"/>
      <c r="VU369" s="172"/>
      <c r="VV369" s="172"/>
      <c r="VW369" s="172"/>
      <c r="VX369" s="172"/>
      <c r="VY369" s="172"/>
      <c r="VZ369" s="172"/>
      <c r="WA369" s="172"/>
      <c r="WB369" s="172"/>
      <c r="WC369" s="172"/>
      <c r="WD369" s="172"/>
      <c r="WE369" s="172"/>
      <c r="WF369" s="172"/>
      <c r="WG369" s="172"/>
      <c r="WH369" s="172"/>
      <c r="WI369" s="172"/>
      <c r="WJ369" s="172"/>
      <c r="WK369" s="172"/>
      <c r="WL369" s="172"/>
      <c r="WM369" s="172"/>
      <c r="WN369" s="172"/>
      <c r="WO369" s="172"/>
      <c r="WP369" s="172"/>
      <c r="WQ369" s="172"/>
      <c r="WR369" s="172"/>
      <c r="WS369" s="172"/>
      <c r="WT369" s="172"/>
      <c r="WU369" s="172"/>
      <c r="WV369" s="172"/>
      <c r="WW369" s="172"/>
      <c r="WX369" s="172"/>
      <c r="WY369" s="172"/>
      <c r="WZ369" s="172"/>
      <c r="XA369" s="172"/>
      <c r="XB369" s="172"/>
      <c r="XC369" s="172"/>
      <c r="XD369" s="172"/>
      <c r="XE369" s="172"/>
      <c r="XF369" s="172"/>
      <c r="XG369" s="172"/>
      <c r="XH369" s="172"/>
      <c r="XI369" s="172"/>
      <c r="XJ369" s="172"/>
      <c r="XK369" s="172"/>
      <c r="XL369" s="172"/>
      <c r="XM369" s="172"/>
      <c r="XN369" s="172"/>
      <c r="XO369" s="172"/>
      <c r="XP369" s="172"/>
      <c r="XQ369" s="172"/>
      <c r="XR369" s="172"/>
      <c r="XS369" s="172"/>
      <c r="XT369" s="172"/>
      <c r="XU369" s="172"/>
      <c r="XV369" s="172"/>
      <c r="XW369" s="172"/>
      <c r="XX369" s="172"/>
      <c r="XY369" s="172"/>
      <c r="XZ369" s="172"/>
      <c r="YA369" s="172"/>
      <c r="YB369" s="172"/>
      <c r="YC369" s="172"/>
      <c r="YD369" s="172"/>
      <c r="YE369" s="172"/>
      <c r="YF369" s="172"/>
      <c r="YG369" s="172"/>
      <c r="YH369" s="172"/>
      <c r="YI369" s="172"/>
      <c r="YJ369" s="172"/>
      <c r="YK369" s="172"/>
      <c r="YL369" s="172"/>
      <c r="YM369" s="172"/>
      <c r="YN369" s="172"/>
      <c r="YO369" s="172"/>
      <c r="YP369" s="172"/>
      <c r="YQ369" s="172"/>
      <c r="YR369" s="172"/>
      <c r="YS369" s="172"/>
      <c r="YT369" s="172"/>
      <c r="YU369" s="172"/>
      <c r="YV369" s="172"/>
      <c r="YW369" s="172"/>
      <c r="YX369" s="172"/>
      <c r="YY369" s="172"/>
      <c r="YZ369" s="172"/>
      <c r="ZA369" s="172"/>
      <c r="ZB369" s="172"/>
      <c r="ZC369" s="172"/>
      <c r="ZD369" s="172"/>
      <c r="ZE369" s="172"/>
      <c r="ZF369" s="172"/>
      <c r="ZG369" s="172"/>
      <c r="ZH369" s="172"/>
      <c r="ZI369" s="172"/>
      <c r="ZJ369" s="172"/>
      <c r="ZK369" s="172"/>
      <c r="ZL369" s="172"/>
      <c r="ZM369" s="172"/>
      <c r="ZN369" s="172"/>
      <c r="ZO369" s="172"/>
      <c r="ZP369" s="172"/>
      <c r="ZQ369" s="172"/>
      <c r="ZR369" s="172"/>
      <c r="ZS369" s="172"/>
      <c r="ZT369" s="172"/>
      <c r="ZU369" s="172"/>
      <c r="ZV369" s="172"/>
      <c r="ZW369" s="172"/>
      <c r="ZX369" s="172"/>
      <c r="ZY369" s="172"/>
      <c r="ZZ369" s="172"/>
      <c r="AAA369" s="172"/>
      <c r="AAB369" s="172"/>
      <c r="AAC369" s="172"/>
      <c r="AAD369" s="172"/>
      <c r="AAE369" s="172"/>
      <c r="AAF369" s="172"/>
      <c r="AAG369" s="172"/>
      <c r="AAH369" s="172"/>
      <c r="AAI369" s="172"/>
      <c r="AAJ369" s="172"/>
      <c r="AAK369" s="172"/>
      <c r="AAL369" s="172"/>
      <c r="AAM369" s="172"/>
      <c r="AAN369" s="172"/>
      <c r="AAO369" s="172"/>
      <c r="AAP369" s="172"/>
      <c r="AAQ369" s="172"/>
      <c r="AAR369" s="172"/>
      <c r="AAS369" s="172"/>
      <c r="AAT369" s="172"/>
      <c r="AAU369" s="172"/>
      <c r="AAV369" s="172"/>
      <c r="AAW369" s="172"/>
      <c r="AAX369" s="172"/>
      <c r="AAY369" s="172"/>
      <c r="AAZ369" s="172"/>
      <c r="ABA369" s="172"/>
      <c r="ABB369" s="172"/>
      <c r="ABC369" s="172"/>
      <c r="ABD369" s="172"/>
      <c r="ABE369" s="172"/>
      <c r="ABF369" s="172"/>
      <c r="ABG369" s="172"/>
      <c r="ABH369" s="172"/>
      <c r="ABI369" s="172"/>
      <c r="ABJ369" s="172"/>
      <c r="ABK369" s="172"/>
      <c r="ABL369" s="172"/>
      <c r="ABM369" s="172"/>
      <c r="ABN369" s="172"/>
      <c r="ABO369" s="172"/>
      <c r="ABP369" s="172"/>
      <c r="ABQ369" s="172"/>
      <c r="ABR369" s="172"/>
      <c r="ABS369" s="172"/>
      <c r="ABT369" s="172"/>
      <c r="ABU369" s="172"/>
      <c r="ABV369" s="172"/>
      <c r="ABW369" s="172"/>
      <c r="ABX369" s="172"/>
      <c r="ABY369" s="172"/>
      <c r="ABZ369" s="172"/>
      <c r="ACA369" s="172"/>
      <c r="ACB369" s="172"/>
      <c r="ACC369" s="172"/>
      <c r="ACD369" s="172"/>
      <c r="ACE369" s="172"/>
      <c r="ACF369" s="172"/>
      <c r="ACG369" s="172"/>
      <c r="ACH369" s="172"/>
      <c r="ACI369" s="172"/>
      <c r="ACJ369" s="172"/>
      <c r="ACK369" s="172"/>
      <c r="ACL369" s="172"/>
      <c r="ACM369" s="172"/>
      <c r="ACN369" s="172"/>
      <c r="ACO369" s="172"/>
      <c r="ACP369" s="172"/>
      <c r="ACQ369" s="172"/>
      <c r="ACR369" s="172"/>
      <c r="ACS369" s="172"/>
      <c r="ACT369" s="172"/>
      <c r="ACU369" s="172"/>
      <c r="ACV369" s="172"/>
      <c r="ACW369" s="172"/>
      <c r="ACX369" s="172"/>
      <c r="ACY369" s="172"/>
      <c r="ACZ369" s="172"/>
    </row>
    <row r="370" spans="1:781" s="10" customFormat="1" ht="36" x14ac:dyDescent="0.3">
      <c r="A370" s="82">
        <v>1</v>
      </c>
      <c r="B370" s="69" t="s">
        <v>990</v>
      </c>
      <c r="C370" s="47" t="s">
        <v>97</v>
      </c>
      <c r="D370" s="47" t="s">
        <v>117</v>
      </c>
      <c r="E370" s="47" t="s">
        <v>302</v>
      </c>
      <c r="F370" s="47">
        <v>61</v>
      </c>
      <c r="G370" s="104">
        <v>20000000</v>
      </c>
      <c r="H370" s="47">
        <v>1</v>
      </c>
      <c r="I370" s="47" t="s">
        <v>45</v>
      </c>
      <c r="J370" s="47" t="s">
        <v>303</v>
      </c>
      <c r="K370" s="120">
        <v>9</v>
      </c>
      <c r="L370" s="50">
        <v>1928</v>
      </c>
      <c r="M370" s="51">
        <v>46762</v>
      </c>
      <c r="N370" s="52">
        <v>2800000</v>
      </c>
      <c r="O370" s="53"/>
      <c r="P370" s="53">
        <v>54</v>
      </c>
      <c r="Q370" s="54" t="s">
        <v>482</v>
      </c>
      <c r="R370" s="55" t="s">
        <v>991</v>
      </c>
      <c r="S370" s="56" t="s">
        <v>227</v>
      </c>
      <c r="T370" s="57" t="str">
        <f t="shared" si="77"/>
        <v>Cu</v>
      </c>
      <c r="U370" s="56">
        <v>12000</v>
      </c>
      <c r="V370" s="56">
        <v>1</v>
      </c>
      <c r="W370" s="56"/>
      <c r="X370" s="56">
        <v>1</v>
      </c>
      <c r="Y370" s="56"/>
      <c r="Z370" s="56">
        <v>35</v>
      </c>
      <c r="AA370" s="56" t="s">
        <v>228</v>
      </c>
      <c r="AC370" s="58">
        <f t="shared" si="78"/>
        <v>1.4762848027551692</v>
      </c>
      <c r="AD370" s="58">
        <f t="shared" si="79"/>
        <v>0</v>
      </c>
      <c r="AE370" s="58">
        <f t="shared" si="80"/>
        <v>3.8571428571428572</v>
      </c>
      <c r="AF370" s="58">
        <f t="shared" si="81"/>
        <v>5.3334276598980264</v>
      </c>
      <c r="AG370" s="59"/>
      <c r="AH370" s="59">
        <f>IF(A370=1,AF370,0)</f>
        <v>5.3334276598980264</v>
      </c>
      <c r="AI370" s="59">
        <f>IF(A370=2,AF370,0)</f>
        <v>0</v>
      </c>
      <c r="AJ370" s="59">
        <f>IF(A370=3,AF370,0)</f>
        <v>0</v>
      </c>
      <c r="AK370" s="169"/>
      <c r="AL370" s="169"/>
      <c r="AM370" s="169"/>
      <c r="AN370" s="169"/>
      <c r="AO370" s="169"/>
      <c r="AP370" s="169"/>
      <c r="AQ370" s="169"/>
      <c r="AR370" s="169"/>
      <c r="AS370" s="169"/>
      <c r="AT370" s="169"/>
      <c r="AU370" s="169"/>
      <c r="AV370" s="169"/>
      <c r="AW370" s="169"/>
      <c r="AX370" s="169"/>
      <c r="AY370" s="169"/>
      <c r="AZ370" s="169"/>
      <c r="BA370" s="169"/>
      <c r="BB370" s="169"/>
      <c r="BC370" s="169"/>
      <c r="BD370" s="169"/>
      <c r="BE370" s="169"/>
      <c r="BF370" s="169"/>
      <c r="BG370" s="169"/>
      <c r="BH370" s="169"/>
      <c r="BI370" s="169"/>
      <c r="BJ370" s="169"/>
      <c r="BK370" s="169"/>
      <c r="BL370" s="169"/>
      <c r="BM370" s="169"/>
      <c r="BN370" s="169"/>
      <c r="BO370" s="169"/>
      <c r="BP370" s="169"/>
      <c r="BQ370" s="169"/>
      <c r="BR370" s="169"/>
      <c r="BS370" s="169"/>
      <c r="BT370" s="169"/>
      <c r="BU370" s="169"/>
      <c r="BV370" s="169"/>
      <c r="BW370" s="169"/>
      <c r="BX370" s="169"/>
      <c r="BY370" s="169"/>
      <c r="BZ370" s="169"/>
      <c r="CA370" s="169"/>
      <c r="CB370" s="169"/>
      <c r="CC370" s="169"/>
      <c r="CD370" s="169"/>
      <c r="CE370" s="169"/>
      <c r="CF370" s="169"/>
      <c r="CG370" s="169"/>
      <c r="CH370" s="169"/>
      <c r="CI370" s="169"/>
      <c r="CJ370" s="169"/>
      <c r="CK370" s="169"/>
      <c r="CL370" s="169"/>
      <c r="CM370" s="169"/>
      <c r="CN370" s="169"/>
      <c r="CO370" s="169"/>
      <c r="CP370" s="169"/>
      <c r="CQ370" s="169"/>
      <c r="CR370" s="169"/>
      <c r="CS370" s="169"/>
      <c r="CT370" s="169"/>
      <c r="CU370" s="169"/>
      <c r="CV370" s="169"/>
      <c r="CW370" s="169"/>
      <c r="CX370" s="169"/>
      <c r="CY370" s="169"/>
      <c r="CZ370" s="169"/>
      <c r="DA370" s="169"/>
      <c r="DB370" s="169"/>
      <c r="DC370" s="169"/>
      <c r="DD370" s="169"/>
      <c r="DE370" s="169"/>
      <c r="DF370" s="169"/>
      <c r="DG370" s="169"/>
      <c r="DH370" s="169"/>
      <c r="DI370" s="169"/>
      <c r="DJ370" s="169"/>
      <c r="DK370" s="169"/>
      <c r="DL370" s="169"/>
      <c r="DM370" s="169"/>
      <c r="DN370" s="169"/>
      <c r="DO370" s="169"/>
      <c r="DP370" s="169"/>
      <c r="DQ370" s="169"/>
      <c r="DR370" s="169"/>
      <c r="DS370" s="169"/>
      <c r="DT370" s="169"/>
      <c r="DU370" s="169"/>
      <c r="DV370" s="169"/>
      <c r="DW370" s="169"/>
      <c r="DX370" s="169"/>
      <c r="DY370" s="169"/>
      <c r="DZ370" s="169"/>
      <c r="EA370" s="169"/>
      <c r="EB370" s="169"/>
      <c r="EC370" s="172"/>
      <c r="ED370" s="172"/>
      <c r="EE370" s="172"/>
      <c r="EF370" s="172"/>
      <c r="EG370" s="172"/>
      <c r="EH370" s="172"/>
      <c r="EI370" s="172"/>
      <c r="EJ370" s="172"/>
      <c r="EK370" s="172"/>
      <c r="EL370" s="172"/>
      <c r="EM370" s="172"/>
      <c r="EN370" s="172"/>
      <c r="EO370" s="172"/>
      <c r="EP370" s="172"/>
      <c r="EQ370" s="172"/>
      <c r="ER370" s="172"/>
      <c r="ES370" s="172"/>
      <c r="ET370" s="172"/>
      <c r="EU370" s="172"/>
      <c r="EV370" s="172"/>
      <c r="EW370" s="172"/>
      <c r="EX370" s="172"/>
      <c r="EY370" s="172"/>
      <c r="EZ370" s="172"/>
      <c r="FA370" s="172"/>
      <c r="FB370" s="172"/>
      <c r="FC370" s="172"/>
      <c r="FD370" s="172"/>
      <c r="FE370" s="172"/>
      <c r="FF370" s="172"/>
      <c r="FG370" s="172"/>
      <c r="FH370" s="172"/>
      <c r="FI370" s="172"/>
      <c r="FJ370" s="172"/>
      <c r="FK370" s="172"/>
      <c r="FL370" s="172"/>
      <c r="FM370" s="172"/>
      <c r="FN370" s="172"/>
      <c r="FO370" s="172"/>
      <c r="FP370" s="172"/>
      <c r="FQ370" s="172"/>
      <c r="FR370" s="172"/>
      <c r="FS370" s="172"/>
      <c r="FT370" s="172"/>
      <c r="FU370" s="172"/>
      <c r="FV370" s="172"/>
      <c r="FW370" s="172"/>
      <c r="FX370" s="172"/>
      <c r="FY370" s="172"/>
      <c r="FZ370" s="172"/>
      <c r="GA370" s="172"/>
      <c r="GB370" s="172"/>
      <c r="GC370" s="172"/>
      <c r="GD370" s="172"/>
      <c r="GE370" s="172"/>
      <c r="GF370" s="172"/>
      <c r="GG370" s="172"/>
      <c r="GH370" s="172"/>
      <c r="GI370" s="172"/>
      <c r="GJ370" s="172"/>
      <c r="GK370" s="172"/>
      <c r="GL370" s="172"/>
      <c r="GM370" s="172"/>
      <c r="GN370" s="172"/>
      <c r="GO370" s="172"/>
      <c r="GP370" s="172"/>
      <c r="GQ370" s="172"/>
      <c r="GR370" s="172"/>
      <c r="GS370" s="172"/>
      <c r="GT370" s="172"/>
      <c r="GU370" s="172"/>
      <c r="GV370" s="172"/>
      <c r="GW370" s="172"/>
      <c r="GX370" s="172"/>
      <c r="GY370" s="172"/>
      <c r="GZ370" s="172"/>
      <c r="HA370" s="172"/>
      <c r="HB370" s="172"/>
      <c r="HC370" s="172"/>
      <c r="HD370" s="172"/>
      <c r="HE370" s="172"/>
      <c r="HF370" s="172"/>
      <c r="HG370" s="172"/>
      <c r="HH370" s="172"/>
      <c r="HI370" s="172"/>
      <c r="HJ370" s="172"/>
      <c r="HK370" s="172"/>
      <c r="HL370" s="172"/>
      <c r="HM370" s="172"/>
      <c r="HN370" s="172"/>
      <c r="HO370" s="172"/>
      <c r="HP370" s="172"/>
      <c r="HQ370" s="172"/>
      <c r="HR370" s="172"/>
      <c r="HS370" s="172"/>
      <c r="HT370" s="172"/>
      <c r="HU370" s="172"/>
      <c r="HV370" s="172"/>
      <c r="HW370" s="172"/>
      <c r="HX370" s="172"/>
      <c r="HY370" s="172"/>
      <c r="HZ370" s="172"/>
      <c r="IA370" s="172"/>
      <c r="IB370" s="172"/>
      <c r="IC370" s="172"/>
      <c r="ID370" s="172"/>
      <c r="IE370" s="172"/>
      <c r="IF370" s="172"/>
      <c r="IG370" s="172"/>
      <c r="IH370" s="172"/>
      <c r="II370" s="172"/>
      <c r="IJ370" s="172"/>
      <c r="IK370" s="172"/>
      <c r="IL370" s="172"/>
      <c r="IM370" s="172"/>
      <c r="IN370" s="172"/>
      <c r="IO370" s="172"/>
      <c r="IP370" s="172"/>
      <c r="IQ370" s="172"/>
      <c r="IR370" s="172"/>
      <c r="IS370" s="172"/>
      <c r="IT370" s="172"/>
      <c r="IU370" s="172"/>
      <c r="IV370" s="172"/>
      <c r="IW370" s="172"/>
      <c r="IX370" s="172"/>
      <c r="IY370" s="172"/>
      <c r="IZ370" s="172"/>
      <c r="JA370" s="172"/>
      <c r="JB370" s="172"/>
      <c r="JC370" s="172"/>
      <c r="JD370" s="172"/>
      <c r="JE370" s="172"/>
      <c r="JF370" s="172"/>
      <c r="JG370" s="172"/>
      <c r="JH370" s="172"/>
      <c r="JI370" s="172"/>
      <c r="JJ370" s="172"/>
      <c r="JK370" s="172"/>
      <c r="JL370" s="172"/>
      <c r="JM370" s="172"/>
      <c r="JN370" s="172"/>
      <c r="JO370" s="172"/>
      <c r="JP370" s="172"/>
      <c r="JQ370" s="172"/>
      <c r="JR370" s="172"/>
      <c r="JS370" s="172"/>
      <c r="JT370" s="172"/>
      <c r="JU370" s="172"/>
      <c r="JV370" s="172"/>
      <c r="JW370" s="172"/>
      <c r="JX370" s="172"/>
      <c r="JY370" s="172"/>
      <c r="JZ370" s="172"/>
      <c r="KA370" s="172"/>
      <c r="KB370" s="172"/>
      <c r="KC370" s="172"/>
      <c r="KD370" s="172"/>
      <c r="KE370" s="172"/>
      <c r="KF370" s="172"/>
      <c r="KG370" s="172"/>
      <c r="KH370" s="172"/>
      <c r="KI370" s="172"/>
      <c r="KJ370" s="172"/>
      <c r="KK370" s="172"/>
      <c r="KL370" s="172"/>
      <c r="KM370" s="172"/>
      <c r="KN370" s="172"/>
      <c r="KO370" s="172"/>
      <c r="KP370" s="172"/>
      <c r="KQ370" s="172"/>
      <c r="KR370" s="172"/>
      <c r="KS370" s="172"/>
      <c r="KT370" s="172"/>
      <c r="KU370" s="172"/>
      <c r="KV370" s="172"/>
      <c r="KW370" s="172"/>
      <c r="KX370" s="172"/>
      <c r="KY370" s="172"/>
      <c r="KZ370" s="172"/>
      <c r="LA370" s="172"/>
      <c r="LB370" s="172"/>
      <c r="LC370" s="172"/>
      <c r="LD370" s="172"/>
      <c r="LE370" s="172"/>
      <c r="LF370" s="172"/>
      <c r="LG370" s="172"/>
      <c r="LH370" s="172"/>
      <c r="LI370" s="172"/>
      <c r="LJ370" s="172"/>
      <c r="LK370" s="172"/>
      <c r="LL370" s="172"/>
      <c r="LM370" s="172"/>
      <c r="LN370" s="172"/>
      <c r="LO370" s="172"/>
      <c r="LP370" s="172"/>
      <c r="LQ370" s="172"/>
      <c r="LR370" s="172"/>
      <c r="LS370" s="172"/>
      <c r="LT370" s="172"/>
      <c r="LU370" s="172"/>
      <c r="LV370" s="172"/>
      <c r="LW370" s="172"/>
      <c r="LX370" s="172"/>
      <c r="LY370" s="172"/>
      <c r="LZ370" s="172"/>
      <c r="MA370" s="172"/>
      <c r="MB370" s="172"/>
      <c r="MC370" s="172"/>
      <c r="MD370" s="172"/>
      <c r="ME370" s="172"/>
      <c r="MF370" s="172"/>
      <c r="MG370" s="172"/>
      <c r="MH370" s="172"/>
      <c r="MI370" s="172"/>
      <c r="MJ370" s="172"/>
      <c r="MK370" s="172"/>
      <c r="ML370" s="172"/>
      <c r="MM370" s="172"/>
      <c r="MN370" s="172"/>
      <c r="MO370" s="172"/>
      <c r="MP370" s="172"/>
      <c r="MQ370" s="172"/>
      <c r="MR370" s="172"/>
      <c r="MS370" s="172"/>
      <c r="MT370" s="172"/>
      <c r="MU370" s="172"/>
      <c r="MV370" s="172"/>
      <c r="MW370" s="172"/>
      <c r="MX370" s="172"/>
      <c r="MY370" s="172"/>
      <c r="MZ370" s="172"/>
      <c r="NA370" s="172"/>
      <c r="NB370" s="172"/>
      <c r="NC370" s="172"/>
      <c r="ND370" s="172"/>
      <c r="NE370" s="172"/>
      <c r="NF370" s="172"/>
      <c r="NG370" s="172"/>
      <c r="NH370" s="172"/>
      <c r="NI370" s="172"/>
      <c r="NJ370" s="172"/>
      <c r="NK370" s="172"/>
      <c r="NL370" s="172"/>
      <c r="NM370" s="172"/>
      <c r="NN370" s="172"/>
      <c r="NO370" s="172"/>
      <c r="NP370" s="172"/>
      <c r="NQ370" s="172"/>
      <c r="NR370" s="172"/>
      <c r="NS370" s="172"/>
      <c r="NT370" s="172"/>
      <c r="NU370" s="172"/>
      <c r="NV370" s="172"/>
      <c r="NW370" s="172"/>
      <c r="NX370" s="172"/>
      <c r="NY370" s="172"/>
      <c r="NZ370" s="172"/>
      <c r="OA370" s="172"/>
      <c r="OB370" s="172"/>
      <c r="OC370" s="172"/>
      <c r="OD370" s="172"/>
      <c r="OE370" s="172"/>
      <c r="OF370" s="172"/>
      <c r="OG370" s="172"/>
      <c r="OH370" s="172"/>
      <c r="OI370" s="172"/>
      <c r="OJ370" s="172"/>
      <c r="OK370" s="172"/>
      <c r="OL370" s="172"/>
      <c r="OM370" s="172"/>
      <c r="ON370" s="172"/>
      <c r="OO370" s="172"/>
      <c r="OP370" s="172"/>
      <c r="OQ370" s="172"/>
      <c r="OR370" s="172"/>
      <c r="OS370" s="172"/>
      <c r="OT370" s="172"/>
      <c r="OU370" s="172"/>
      <c r="OV370" s="172"/>
      <c r="OW370" s="172"/>
      <c r="OX370" s="172"/>
      <c r="OY370" s="172"/>
      <c r="OZ370" s="172"/>
      <c r="PA370" s="172"/>
      <c r="PB370" s="172"/>
      <c r="PC370" s="172"/>
      <c r="PD370" s="172"/>
      <c r="PE370" s="172"/>
      <c r="PF370" s="172"/>
      <c r="PG370" s="172"/>
      <c r="PH370" s="172"/>
      <c r="PI370" s="172"/>
      <c r="PJ370" s="172"/>
      <c r="PK370" s="172"/>
      <c r="PL370" s="172"/>
      <c r="PM370" s="172"/>
      <c r="PN370" s="172"/>
      <c r="PO370" s="172"/>
      <c r="PP370" s="172"/>
      <c r="PQ370" s="172"/>
      <c r="PR370" s="172"/>
      <c r="PS370" s="172"/>
      <c r="PT370" s="172"/>
      <c r="PU370" s="172"/>
      <c r="PV370" s="172"/>
      <c r="PW370" s="172"/>
      <c r="PX370" s="172"/>
      <c r="PY370" s="172"/>
      <c r="PZ370" s="172"/>
      <c r="QA370" s="172"/>
      <c r="QB370" s="172"/>
      <c r="QC370" s="172"/>
      <c r="QD370" s="172"/>
      <c r="QE370" s="172"/>
      <c r="QF370" s="172"/>
      <c r="QG370" s="172"/>
      <c r="QH370" s="172"/>
      <c r="QI370" s="172"/>
      <c r="QJ370" s="172"/>
      <c r="QK370" s="172"/>
      <c r="QL370" s="172"/>
      <c r="QM370" s="172"/>
      <c r="QN370" s="172"/>
      <c r="QO370" s="172"/>
      <c r="QP370" s="172"/>
      <c r="QQ370" s="172"/>
      <c r="QR370" s="172"/>
      <c r="QS370" s="172"/>
      <c r="QT370" s="172"/>
      <c r="QU370" s="172"/>
      <c r="QV370" s="172"/>
      <c r="QW370" s="172"/>
      <c r="QX370" s="172"/>
      <c r="QY370" s="172"/>
      <c r="QZ370" s="172"/>
      <c r="RA370" s="172"/>
      <c r="RB370" s="172"/>
      <c r="RC370" s="172"/>
      <c r="RD370" s="172"/>
      <c r="RE370" s="172"/>
      <c r="RF370" s="172"/>
      <c r="RG370" s="172"/>
      <c r="RH370" s="172"/>
      <c r="RI370" s="172"/>
      <c r="RJ370" s="172"/>
      <c r="RK370" s="172"/>
      <c r="RL370" s="172"/>
      <c r="RM370" s="172"/>
      <c r="RN370" s="172"/>
      <c r="RO370" s="172"/>
      <c r="RP370" s="172"/>
      <c r="RQ370" s="172"/>
      <c r="RR370" s="172"/>
      <c r="RS370" s="172"/>
      <c r="RT370" s="172"/>
      <c r="RU370" s="172"/>
      <c r="RV370" s="172"/>
      <c r="RW370" s="172"/>
      <c r="RX370" s="172"/>
      <c r="RY370" s="172"/>
      <c r="RZ370" s="172"/>
      <c r="SA370" s="172"/>
      <c r="SB370" s="172"/>
      <c r="SC370" s="172"/>
      <c r="SD370" s="172"/>
      <c r="SE370" s="172"/>
      <c r="SF370" s="172"/>
      <c r="SG370" s="172"/>
      <c r="SH370" s="172"/>
      <c r="SI370" s="172"/>
      <c r="SJ370" s="172"/>
      <c r="SK370" s="172"/>
      <c r="SL370" s="172"/>
      <c r="SM370" s="172"/>
      <c r="SN370" s="172"/>
      <c r="SO370" s="172"/>
      <c r="SP370" s="172"/>
      <c r="SQ370" s="172"/>
      <c r="SR370" s="172"/>
      <c r="SS370" s="172"/>
      <c r="ST370" s="172"/>
      <c r="SU370" s="172"/>
      <c r="SV370" s="172"/>
      <c r="SW370" s="172"/>
      <c r="SX370" s="172"/>
      <c r="SY370" s="172"/>
      <c r="SZ370" s="172"/>
      <c r="TA370" s="172"/>
      <c r="TB370" s="172"/>
      <c r="TC370" s="172"/>
      <c r="TD370" s="172"/>
      <c r="TE370" s="172"/>
      <c r="TF370" s="172"/>
      <c r="TG370" s="172"/>
      <c r="TH370" s="172"/>
      <c r="TI370" s="172"/>
      <c r="TJ370" s="172"/>
      <c r="TK370" s="172"/>
      <c r="TL370" s="172"/>
      <c r="TM370" s="172"/>
      <c r="TN370" s="172"/>
      <c r="TO370" s="172"/>
      <c r="TP370" s="172"/>
      <c r="TQ370" s="172"/>
      <c r="TR370" s="172"/>
      <c r="TS370" s="172"/>
      <c r="TT370" s="172"/>
      <c r="TU370" s="172"/>
      <c r="TV370" s="172"/>
      <c r="TW370" s="172"/>
      <c r="TX370" s="172"/>
      <c r="TY370" s="172"/>
      <c r="TZ370" s="172"/>
      <c r="UA370" s="172"/>
      <c r="UB370" s="172"/>
      <c r="UC370" s="172"/>
      <c r="UD370" s="172"/>
      <c r="UE370" s="172"/>
      <c r="UF370" s="172"/>
      <c r="UG370" s="172"/>
      <c r="UH370" s="172"/>
      <c r="UI370" s="172"/>
      <c r="UJ370" s="172"/>
      <c r="UK370" s="172"/>
      <c r="UL370" s="172"/>
      <c r="UM370" s="172"/>
      <c r="UN370" s="172"/>
      <c r="UO370" s="172"/>
      <c r="UP370" s="172"/>
      <c r="UQ370" s="172"/>
      <c r="UR370" s="172"/>
      <c r="US370" s="172"/>
      <c r="UT370" s="172"/>
      <c r="UU370" s="172"/>
      <c r="UV370" s="172"/>
      <c r="UW370" s="172"/>
      <c r="UX370" s="172"/>
      <c r="UY370" s="172"/>
      <c r="UZ370" s="172"/>
      <c r="VA370" s="172"/>
      <c r="VB370" s="172"/>
      <c r="VC370" s="172"/>
      <c r="VD370" s="172"/>
      <c r="VE370" s="172"/>
      <c r="VF370" s="172"/>
      <c r="VG370" s="172"/>
      <c r="VH370" s="172"/>
      <c r="VI370" s="172"/>
      <c r="VJ370" s="172"/>
      <c r="VK370" s="172"/>
      <c r="VL370" s="172"/>
      <c r="VM370" s="172"/>
      <c r="VN370" s="172"/>
      <c r="VO370" s="172"/>
      <c r="VP370" s="172"/>
      <c r="VQ370" s="172"/>
      <c r="VR370" s="172"/>
      <c r="VS370" s="172"/>
      <c r="VT370" s="172"/>
      <c r="VU370" s="172"/>
      <c r="VV370" s="172"/>
      <c r="VW370" s="172"/>
      <c r="VX370" s="172"/>
      <c r="VY370" s="172"/>
      <c r="VZ370" s="172"/>
      <c r="WA370" s="172"/>
      <c r="WB370" s="172"/>
      <c r="WC370" s="172"/>
      <c r="WD370" s="172"/>
      <c r="WE370" s="172"/>
      <c r="WF370" s="172"/>
      <c r="WG370" s="172"/>
      <c r="WH370" s="172"/>
      <c r="WI370" s="172"/>
      <c r="WJ370" s="172"/>
      <c r="WK370" s="172"/>
      <c r="WL370" s="172"/>
      <c r="WM370" s="172"/>
      <c r="WN370" s="172"/>
      <c r="WO370" s="172"/>
      <c r="WP370" s="172"/>
      <c r="WQ370" s="172"/>
      <c r="WR370" s="172"/>
      <c r="WS370" s="172"/>
      <c r="WT370" s="172"/>
      <c r="WU370" s="172"/>
      <c r="WV370" s="172"/>
      <c r="WW370" s="172"/>
      <c r="WX370" s="172"/>
      <c r="WY370" s="172"/>
      <c r="WZ370" s="172"/>
      <c r="XA370" s="172"/>
      <c r="XB370" s="172"/>
      <c r="XC370" s="172"/>
      <c r="XD370" s="172"/>
      <c r="XE370" s="172"/>
      <c r="XF370" s="172"/>
      <c r="XG370" s="172"/>
      <c r="XH370" s="172"/>
      <c r="XI370" s="172"/>
      <c r="XJ370" s="172"/>
      <c r="XK370" s="172"/>
      <c r="XL370" s="172"/>
      <c r="XM370" s="172"/>
      <c r="XN370" s="172"/>
      <c r="XO370" s="172"/>
      <c r="XP370" s="172"/>
      <c r="XQ370" s="172"/>
      <c r="XR370" s="172"/>
      <c r="XS370" s="172"/>
      <c r="XT370" s="172"/>
      <c r="XU370" s="172"/>
      <c r="XV370" s="172"/>
      <c r="XW370" s="172"/>
      <c r="XX370" s="172"/>
      <c r="XY370" s="172"/>
      <c r="XZ370" s="172"/>
      <c r="YA370" s="172"/>
      <c r="YB370" s="172"/>
      <c r="YC370" s="172"/>
      <c r="YD370" s="172"/>
      <c r="YE370" s="172"/>
      <c r="YF370" s="172"/>
      <c r="YG370" s="172"/>
      <c r="YH370" s="172"/>
      <c r="YI370" s="172"/>
      <c r="YJ370" s="172"/>
      <c r="YK370" s="172"/>
      <c r="YL370" s="172"/>
      <c r="YM370" s="172"/>
      <c r="YN370" s="172"/>
      <c r="YO370" s="172"/>
      <c r="YP370" s="172"/>
      <c r="YQ370" s="172"/>
      <c r="YR370" s="172"/>
      <c r="YS370" s="172"/>
      <c r="YT370" s="172"/>
      <c r="YU370" s="172"/>
      <c r="YV370" s="172"/>
      <c r="YW370" s="172"/>
      <c r="YX370" s="172"/>
      <c r="YY370" s="172"/>
      <c r="YZ370" s="172"/>
      <c r="ZA370" s="172"/>
      <c r="ZB370" s="172"/>
      <c r="ZC370" s="172"/>
      <c r="ZD370" s="172"/>
      <c r="ZE370" s="172"/>
      <c r="ZF370" s="172"/>
      <c r="ZG370" s="172"/>
      <c r="ZH370" s="172"/>
      <c r="ZI370" s="172"/>
      <c r="ZJ370" s="172"/>
      <c r="ZK370" s="172"/>
      <c r="ZL370" s="172"/>
      <c r="ZM370" s="172"/>
      <c r="ZN370" s="172"/>
      <c r="ZO370" s="172"/>
      <c r="ZP370" s="172"/>
      <c r="ZQ370" s="172"/>
      <c r="ZR370" s="172"/>
      <c r="ZS370" s="172"/>
      <c r="ZT370" s="172"/>
      <c r="ZU370" s="172"/>
      <c r="ZV370" s="172"/>
      <c r="ZW370" s="172"/>
      <c r="ZX370" s="172"/>
      <c r="ZY370" s="172"/>
      <c r="ZZ370" s="172"/>
      <c r="AAA370" s="172"/>
      <c r="AAB370" s="172"/>
      <c r="AAC370" s="172"/>
      <c r="AAD370" s="172"/>
      <c r="AAE370" s="172"/>
      <c r="AAF370" s="172"/>
      <c r="AAG370" s="172"/>
      <c r="AAH370" s="172"/>
      <c r="AAI370" s="172"/>
      <c r="AAJ370" s="172"/>
      <c r="AAK370" s="172"/>
      <c r="AAL370" s="172"/>
      <c r="AAM370" s="172"/>
      <c r="AAN370" s="172"/>
      <c r="AAO370" s="172"/>
      <c r="AAP370" s="172"/>
      <c r="AAQ370" s="172"/>
      <c r="AAR370" s="172"/>
      <c r="AAS370" s="172"/>
      <c r="AAT370" s="172"/>
      <c r="AAU370" s="172"/>
      <c r="AAV370" s="172"/>
      <c r="AAW370" s="172"/>
      <c r="AAX370" s="172"/>
      <c r="AAY370" s="172"/>
      <c r="AAZ370" s="172"/>
      <c r="ABA370" s="172"/>
      <c r="ABB370" s="172"/>
      <c r="ABC370" s="172"/>
      <c r="ABD370" s="172"/>
      <c r="ABE370" s="172"/>
      <c r="ABF370" s="172"/>
      <c r="ABG370" s="172"/>
      <c r="ABH370" s="172"/>
      <c r="ABI370" s="172"/>
      <c r="ABJ370" s="172"/>
      <c r="ABK370" s="172"/>
      <c r="ABL370" s="172"/>
      <c r="ABM370" s="172"/>
      <c r="ABN370" s="172"/>
      <c r="ABO370" s="172"/>
      <c r="ABP370" s="172"/>
      <c r="ABQ370" s="172"/>
      <c r="ABR370" s="172"/>
      <c r="ABS370" s="172"/>
      <c r="ABT370" s="172"/>
      <c r="ABU370" s="172"/>
      <c r="ABV370" s="172"/>
      <c r="ABW370" s="172"/>
      <c r="ABX370" s="172"/>
      <c r="ABY370" s="172"/>
      <c r="ABZ370" s="172"/>
      <c r="ACA370" s="172"/>
      <c r="ACB370" s="172"/>
      <c r="ACC370" s="172"/>
      <c r="ACD370" s="172"/>
      <c r="ACE370" s="172"/>
      <c r="ACF370" s="172"/>
      <c r="ACG370" s="172"/>
      <c r="ACH370" s="172"/>
      <c r="ACI370" s="172"/>
      <c r="ACJ370" s="172"/>
      <c r="ACK370" s="172"/>
      <c r="ACL370" s="172"/>
      <c r="ACM370" s="172"/>
      <c r="ACN370" s="172"/>
      <c r="ACO370" s="172"/>
      <c r="ACP370" s="172"/>
      <c r="ACQ370" s="172"/>
      <c r="ACR370" s="172"/>
      <c r="ACS370" s="172"/>
      <c r="ACT370" s="172"/>
      <c r="ACU370" s="172"/>
      <c r="ACV370" s="172"/>
      <c r="ACW370" s="172"/>
      <c r="ACX370" s="172"/>
      <c r="ACY370" s="172"/>
      <c r="ACZ370" s="172"/>
    </row>
    <row r="371" spans="1:781" s="10" customFormat="1" ht="15.6" x14ac:dyDescent="0.3">
      <c r="A371" s="60">
        <v>3</v>
      </c>
      <c r="B371" s="123" t="s">
        <v>992</v>
      </c>
      <c r="C371" s="124" t="s">
        <v>70</v>
      </c>
      <c r="D371" s="125"/>
      <c r="E371" s="125"/>
      <c r="F371" s="125"/>
      <c r="G371" s="73"/>
      <c r="H371" s="125">
        <v>1</v>
      </c>
      <c r="I371" s="125" t="s">
        <v>45</v>
      </c>
      <c r="J371" s="125" t="s">
        <v>149</v>
      </c>
      <c r="K371" s="126">
        <v>136</v>
      </c>
      <c r="L371" s="127">
        <v>1917</v>
      </c>
      <c r="M371" s="146">
        <v>1917</v>
      </c>
      <c r="N371" s="129"/>
      <c r="O371" s="129"/>
      <c r="P371" s="78"/>
      <c r="Q371" s="78" t="s">
        <v>482</v>
      </c>
      <c r="R371" s="103" t="s">
        <v>993</v>
      </c>
      <c r="S371" s="56"/>
      <c r="T371" s="57" t="str">
        <f t="shared" si="77"/>
        <v>Au</v>
      </c>
      <c r="U371" s="56"/>
      <c r="V371" s="56"/>
      <c r="W371" s="56"/>
      <c r="X371" s="56"/>
      <c r="Y371" s="56"/>
      <c r="Z371" s="56"/>
      <c r="AA371" s="56"/>
      <c r="AC371" s="58">
        <f t="shared" si="78"/>
        <v>0</v>
      </c>
      <c r="AD371" s="58">
        <f t="shared" si="79"/>
        <v>0</v>
      </c>
      <c r="AE371" s="58">
        <f t="shared" si="80"/>
        <v>0</v>
      </c>
      <c r="AF371" s="58">
        <f t="shared" si="81"/>
        <v>0</v>
      </c>
      <c r="AG371" s="59"/>
      <c r="AH371" s="59">
        <f>IF(A371=1,AF371,0)</f>
        <v>0</v>
      </c>
      <c r="AI371" s="59">
        <f>IF(A371=2,AF371,0)</f>
        <v>0</v>
      </c>
      <c r="AJ371" s="59">
        <f>IF(A371=3,AF371,0)</f>
        <v>0</v>
      </c>
      <c r="AK371" s="169"/>
      <c r="AL371" s="169"/>
      <c r="AM371" s="169"/>
      <c r="AN371" s="169"/>
      <c r="AO371" s="169"/>
      <c r="AP371" s="169"/>
      <c r="AQ371" s="169"/>
      <c r="AR371" s="169"/>
      <c r="AS371" s="169"/>
      <c r="AT371" s="169"/>
      <c r="AU371" s="169"/>
      <c r="AV371" s="169"/>
      <c r="AW371" s="169"/>
      <c r="AX371" s="169"/>
      <c r="AY371" s="169"/>
      <c r="AZ371" s="169"/>
      <c r="BA371" s="169"/>
      <c r="BB371" s="169"/>
      <c r="BC371" s="169"/>
      <c r="BD371" s="169"/>
      <c r="BE371" s="169"/>
      <c r="BF371" s="169"/>
      <c r="BG371" s="169"/>
      <c r="BH371" s="169"/>
      <c r="BI371" s="169"/>
      <c r="BJ371" s="169"/>
      <c r="BK371" s="169"/>
      <c r="BL371" s="169"/>
      <c r="BM371" s="169"/>
      <c r="BN371" s="169"/>
      <c r="BO371" s="169"/>
      <c r="BP371" s="169"/>
      <c r="BQ371" s="169"/>
      <c r="BR371" s="169"/>
      <c r="BS371" s="169"/>
      <c r="BT371" s="169"/>
      <c r="BU371" s="169"/>
      <c r="BV371" s="169"/>
      <c r="BW371" s="169"/>
      <c r="BX371" s="169"/>
      <c r="BY371" s="169"/>
      <c r="BZ371" s="169"/>
      <c r="CA371" s="169"/>
      <c r="CB371" s="169"/>
      <c r="CC371" s="169"/>
      <c r="CD371" s="169"/>
      <c r="CE371" s="169"/>
      <c r="CF371" s="169"/>
      <c r="CG371" s="169"/>
      <c r="CH371" s="169"/>
      <c r="CI371" s="169"/>
      <c r="CJ371" s="169"/>
      <c r="CK371" s="169"/>
      <c r="CL371" s="169"/>
      <c r="CM371" s="169"/>
      <c r="CN371" s="169"/>
      <c r="CO371" s="169"/>
      <c r="CP371" s="169"/>
      <c r="CQ371" s="169"/>
      <c r="CR371" s="169"/>
      <c r="CS371" s="169"/>
      <c r="CT371" s="169"/>
      <c r="CU371" s="169"/>
      <c r="CV371" s="169"/>
      <c r="CW371" s="169"/>
      <c r="CX371" s="169"/>
      <c r="CY371" s="169"/>
      <c r="CZ371" s="169"/>
      <c r="DA371" s="169"/>
      <c r="DB371" s="169"/>
      <c r="DC371" s="169"/>
      <c r="DD371" s="169"/>
      <c r="DE371" s="169"/>
      <c r="DF371" s="169"/>
      <c r="DG371" s="169"/>
      <c r="DH371" s="169"/>
      <c r="DI371" s="169"/>
      <c r="DJ371" s="169"/>
      <c r="DK371" s="169"/>
      <c r="DL371" s="169"/>
      <c r="DM371" s="169"/>
      <c r="DN371" s="169"/>
      <c r="DO371" s="169"/>
      <c r="DP371" s="169"/>
      <c r="DQ371" s="169"/>
      <c r="DR371" s="169"/>
      <c r="DS371" s="169"/>
      <c r="DT371" s="169"/>
      <c r="DU371" s="169"/>
      <c r="DV371" s="169"/>
      <c r="DW371" s="169"/>
      <c r="DX371" s="169"/>
      <c r="DY371" s="169"/>
      <c r="DZ371" s="169"/>
      <c r="EA371" s="169"/>
      <c r="EB371" s="169"/>
      <c r="EC371" s="172"/>
      <c r="ED371" s="172"/>
      <c r="EE371" s="172"/>
      <c r="EF371" s="172"/>
      <c r="EG371" s="172"/>
      <c r="EH371" s="172"/>
      <c r="EI371" s="172"/>
      <c r="EJ371" s="172"/>
      <c r="EK371" s="172"/>
      <c r="EL371" s="172"/>
      <c r="EM371" s="172"/>
      <c r="EN371" s="172"/>
      <c r="EO371" s="172"/>
      <c r="EP371" s="172"/>
      <c r="EQ371" s="172"/>
      <c r="ER371" s="172"/>
      <c r="ES371" s="172"/>
      <c r="ET371" s="172"/>
      <c r="EU371" s="172"/>
      <c r="EV371" s="172"/>
      <c r="EW371" s="172"/>
      <c r="EX371" s="172"/>
      <c r="EY371" s="172"/>
      <c r="EZ371" s="172"/>
      <c r="FA371" s="172"/>
      <c r="FB371" s="172"/>
      <c r="FC371" s="172"/>
      <c r="FD371" s="172"/>
      <c r="FE371" s="172"/>
      <c r="FF371" s="172"/>
      <c r="FG371" s="172"/>
      <c r="FH371" s="172"/>
      <c r="FI371" s="172"/>
      <c r="FJ371" s="172"/>
      <c r="FK371" s="172"/>
      <c r="FL371" s="172"/>
      <c r="FM371" s="172"/>
      <c r="FN371" s="172"/>
      <c r="FO371" s="172"/>
      <c r="FP371" s="172"/>
      <c r="FQ371" s="172"/>
      <c r="FR371" s="172"/>
      <c r="FS371" s="172"/>
      <c r="FT371" s="172"/>
      <c r="FU371" s="172"/>
      <c r="FV371" s="172"/>
      <c r="FW371" s="172"/>
      <c r="FX371" s="172"/>
      <c r="FY371" s="172"/>
      <c r="FZ371" s="172"/>
      <c r="GA371" s="172"/>
      <c r="GB371" s="172"/>
      <c r="GC371" s="172"/>
      <c r="GD371" s="172"/>
      <c r="GE371" s="172"/>
      <c r="GF371" s="172"/>
      <c r="GG371" s="172"/>
      <c r="GH371" s="172"/>
      <c r="GI371" s="172"/>
      <c r="GJ371" s="172"/>
      <c r="GK371" s="172"/>
      <c r="GL371" s="172"/>
      <c r="GM371" s="172"/>
      <c r="GN371" s="172"/>
      <c r="GO371" s="172"/>
      <c r="GP371" s="172"/>
      <c r="GQ371" s="172"/>
      <c r="GR371" s="172"/>
      <c r="GS371" s="172"/>
      <c r="GT371" s="172"/>
      <c r="GU371" s="172"/>
      <c r="GV371" s="172"/>
      <c r="GW371" s="172"/>
      <c r="GX371" s="172"/>
      <c r="GY371" s="172"/>
      <c r="GZ371" s="172"/>
      <c r="HA371" s="172"/>
      <c r="HB371" s="172"/>
      <c r="HC371" s="172"/>
      <c r="HD371" s="172"/>
      <c r="HE371" s="172"/>
      <c r="HF371" s="172"/>
      <c r="HG371" s="172"/>
      <c r="HH371" s="172"/>
      <c r="HI371" s="172"/>
      <c r="HJ371" s="172"/>
      <c r="HK371" s="172"/>
      <c r="HL371" s="172"/>
      <c r="HM371" s="172"/>
      <c r="HN371" s="172"/>
      <c r="HO371" s="172"/>
      <c r="HP371" s="172"/>
      <c r="HQ371" s="172"/>
      <c r="HR371" s="172"/>
      <c r="HS371" s="172"/>
      <c r="HT371" s="172"/>
      <c r="HU371" s="172"/>
      <c r="HV371" s="172"/>
      <c r="HW371" s="172"/>
      <c r="HX371" s="172"/>
      <c r="HY371" s="172"/>
      <c r="HZ371" s="172"/>
      <c r="IA371" s="172"/>
      <c r="IB371" s="172"/>
      <c r="IC371" s="172"/>
      <c r="ID371" s="172"/>
      <c r="IE371" s="172"/>
      <c r="IF371" s="172"/>
      <c r="IG371" s="172"/>
      <c r="IH371" s="172"/>
      <c r="II371" s="172"/>
      <c r="IJ371" s="172"/>
      <c r="IK371" s="172"/>
      <c r="IL371" s="172"/>
      <c r="IM371" s="172"/>
      <c r="IN371" s="172"/>
      <c r="IO371" s="172"/>
      <c r="IP371" s="172"/>
      <c r="IQ371" s="172"/>
      <c r="IR371" s="172"/>
      <c r="IS371" s="172"/>
      <c r="IT371" s="172"/>
      <c r="IU371" s="172"/>
      <c r="IV371" s="172"/>
      <c r="IW371" s="172"/>
      <c r="IX371" s="172"/>
      <c r="IY371" s="172"/>
      <c r="IZ371" s="172"/>
      <c r="JA371" s="172"/>
      <c r="JB371" s="172"/>
      <c r="JC371" s="172"/>
      <c r="JD371" s="172"/>
      <c r="JE371" s="172"/>
      <c r="JF371" s="172"/>
      <c r="JG371" s="172"/>
      <c r="JH371" s="172"/>
      <c r="JI371" s="172"/>
      <c r="JJ371" s="172"/>
      <c r="JK371" s="172"/>
      <c r="JL371" s="172"/>
      <c r="JM371" s="172"/>
      <c r="JN371" s="172"/>
      <c r="JO371" s="172"/>
      <c r="JP371" s="172"/>
      <c r="JQ371" s="172"/>
      <c r="JR371" s="172"/>
      <c r="JS371" s="172"/>
      <c r="JT371" s="172"/>
      <c r="JU371" s="172"/>
      <c r="JV371" s="172"/>
      <c r="JW371" s="172"/>
      <c r="JX371" s="172"/>
      <c r="JY371" s="172"/>
      <c r="JZ371" s="172"/>
      <c r="KA371" s="172"/>
      <c r="KB371" s="172"/>
      <c r="KC371" s="172"/>
      <c r="KD371" s="172"/>
      <c r="KE371" s="172"/>
      <c r="KF371" s="172"/>
      <c r="KG371" s="172"/>
      <c r="KH371" s="172"/>
      <c r="KI371" s="172"/>
      <c r="KJ371" s="172"/>
      <c r="KK371" s="172"/>
      <c r="KL371" s="172"/>
      <c r="KM371" s="172"/>
      <c r="KN371" s="172"/>
      <c r="KO371" s="172"/>
      <c r="KP371" s="172"/>
      <c r="KQ371" s="172"/>
      <c r="KR371" s="172"/>
      <c r="KS371" s="172"/>
      <c r="KT371" s="172"/>
      <c r="KU371" s="172"/>
      <c r="KV371" s="172"/>
      <c r="KW371" s="172"/>
      <c r="KX371" s="172"/>
      <c r="KY371" s="172"/>
      <c r="KZ371" s="172"/>
      <c r="LA371" s="172"/>
      <c r="LB371" s="172"/>
      <c r="LC371" s="172"/>
      <c r="LD371" s="172"/>
      <c r="LE371" s="172"/>
      <c r="LF371" s="172"/>
      <c r="LG371" s="172"/>
      <c r="LH371" s="172"/>
      <c r="LI371" s="172"/>
      <c r="LJ371" s="172"/>
      <c r="LK371" s="172"/>
      <c r="LL371" s="172"/>
      <c r="LM371" s="172"/>
      <c r="LN371" s="172"/>
      <c r="LO371" s="172"/>
      <c r="LP371" s="172"/>
      <c r="LQ371" s="172"/>
      <c r="LR371" s="172"/>
      <c r="LS371" s="172"/>
      <c r="LT371" s="172"/>
      <c r="LU371" s="172"/>
      <c r="LV371" s="172"/>
      <c r="LW371" s="172"/>
      <c r="LX371" s="172"/>
      <c r="LY371" s="172"/>
      <c r="LZ371" s="172"/>
      <c r="MA371" s="172"/>
      <c r="MB371" s="172"/>
      <c r="MC371" s="172"/>
      <c r="MD371" s="172"/>
      <c r="ME371" s="172"/>
      <c r="MF371" s="172"/>
      <c r="MG371" s="172"/>
      <c r="MH371" s="172"/>
      <c r="MI371" s="172"/>
      <c r="MJ371" s="172"/>
      <c r="MK371" s="172"/>
      <c r="ML371" s="172"/>
      <c r="MM371" s="172"/>
      <c r="MN371" s="172"/>
      <c r="MO371" s="172"/>
      <c r="MP371" s="172"/>
      <c r="MQ371" s="172"/>
      <c r="MR371" s="172"/>
      <c r="MS371" s="172"/>
      <c r="MT371" s="172"/>
      <c r="MU371" s="172"/>
      <c r="MV371" s="172"/>
      <c r="MW371" s="172"/>
      <c r="MX371" s="172"/>
      <c r="MY371" s="172"/>
      <c r="MZ371" s="172"/>
      <c r="NA371" s="172"/>
      <c r="NB371" s="172"/>
      <c r="NC371" s="172"/>
      <c r="ND371" s="172"/>
      <c r="NE371" s="172"/>
      <c r="NF371" s="172"/>
      <c r="NG371" s="172"/>
      <c r="NH371" s="172"/>
      <c r="NI371" s="172"/>
      <c r="NJ371" s="172"/>
      <c r="NK371" s="172"/>
      <c r="NL371" s="172"/>
      <c r="NM371" s="172"/>
      <c r="NN371" s="172"/>
      <c r="NO371" s="172"/>
      <c r="NP371" s="172"/>
      <c r="NQ371" s="172"/>
      <c r="NR371" s="172"/>
      <c r="NS371" s="172"/>
      <c r="NT371" s="172"/>
      <c r="NU371" s="172"/>
      <c r="NV371" s="172"/>
      <c r="NW371" s="172"/>
      <c r="NX371" s="172"/>
      <c r="NY371" s="172"/>
      <c r="NZ371" s="172"/>
      <c r="OA371" s="172"/>
      <c r="OB371" s="172"/>
      <c r="OC371" s="172"/>
      <c r="OD371" s="172"/>
      <c r="OE371" s="172"/>
      <c r="OF371" s="172"/>
      <c r="OG371" s="172"/>
      <c r="OH371" s="172"/>
      <c r="OI371" s="172"/>
      <c r="OJ371" s="172"/>
      <c r="OK371" s="172"/>
      <c r="OL371" s="172"/>
      <c r="OM371" s="172"/>
      <c r="ON371" s="172"/>
      <c r="OO371" s="172"/>
      <c r="OP371" s="172"/>
      <c r="OQ371" s="172"/>
      <c r="OR371" s="172"/>
      <c r="OS371" s="172"/>
      <c r="OT371" s="172"/>
      <c r="OU371" s="172"/>
      <c r="OV371" s="172"/>
      <c r="OW371" s="172"/>
      <c r="OX371" s="172"/>
      <c r="OY371" s="172"/>
      <c r="OZ371" s="172"/>
      <c r="PA371" s="172"/>
      <c r="PB371" s="172"/>
      <c r="PC371" s="172"/>
      <c r="PD371" s="172"/>
      <c r="PE371" s="172"/>
      <c r="PF371" s="172"/>
      <c r="PG371" s="172"/>
      <c r="PH371" s="172"/>
      <c r="PI371" s="172"/>
      <c r="PJ371" s="172"/>
      <c r="PK371" s="172"/>
      <c r="PL371" s="172"/>
      <c r="PM371" s="172"/>
      <c r="PN371" s="172"/>
      <c r="PO371" s="172"/>
      <c r="PP371" s="172"/>
      <c r="PQ371" s="172"/>
      <c r="PR371" s="172"/>
      <c r="PS371" s="172"/>
      <c r="PT371" s="172"/>
      <c r="PU371" s="172"/>
      <c r="PV371" s="172"/>
      <c r="PW371" s="172"/>
      <c r="PX371" s="172"/>
      <c r="PY371" s="172"/>
      <c r="PZ371" s="172"/>
      <c r="QA371" s="172"/>
      <c r="QB371" s="172"/>
      <c r="QC371" s="172"/>
      <c r="QD371" s="172"/>
      <c r="QE371" s="172"/>
      <c r="QF371" s="172"/>
      <c r="QG371" s="172"/>
      <c r="QH371" s="172"/>
      <c r="QI371" s="172"/>
      <c r="QJ371" s="172"/>
      <c r="QK371" s="172"/>
      <c r="QL371" s="172"/>
      <c r="QM371" s="172"/>
      <c r="QN371" s="172"/>
      <c r="QO371" s="172"/>
      <c r="QP371" s="172"/>
      <c r="QQ371" s="172"/>
      <c r="QR371" s="172"/>
      <c r="QS371" s="172"/>
      <c r="QT371" s="172"/>
      <c r="QU371" s="172"/>
      <c r="QV371" s="172"/>
      <c r="QW371" s="172"/>
      <c r="QX371" s="172"/>
      <c r="QY371" s="172"/>
      <c r="QZ371" s="172"/>
      <c r="RA371" s="172"/>
      <c r="RB371" s="172"/>
      <c r="RC371" s="172"/>
      <c r="RD371" s="172"/>
      <c r="RE371" s="172"/>
      <c r="RF371" s="172"/>
      <c r="RG371" s="172"/>
      <c r="RH371" s="172"/>
      <c r="RI371" s="172"/>
      <c r="RJ371" s="172"/>
      <c r="RK371" s="172"/>
      <c r="RL371" s="172"/>
      <c r="RM371" s="172"/>
      <c r="RN371" s="172"/>
      <c r="RO371" s="172"/>
      <c r="RP371" s="172"/>
      <c r="RQ371" s="172"/>
      <c r="RR371" s="172"/>
      <c r="RS371" s="172"/>
      <c r="RT371" s="172"/>
      <c r="RU371" s="172"/>
      <c r="RV371" s="172"/>
      <c r="RW371" s="172"/>
      <c r="RX371" s="172"/>
      <c r="RY371" s="172"/>
      <c r="RZ371" s="172"/>
      <c r="SA371" s="172"/>
      <c r="SB371" s="172"/>
      <c r="SC371" s="172"/>
      <c r="SD371" s="172"/>
      <c r="SE371" s="172"/>
      <c r="SF371" s="172"/>
      <c r="SG371" s="172"/>
      <c r="SH371" s="172"/>
      <c r="SI371" s="172"/>
      <c r="SJ371" s="172"/>
      <c r="SK371" s="172"/>
      <c r="SL371" s="172"/>
      <c r="SM371" s="172"/>
      <c r="SN371" s="172"/>
      <c r="SO371" s="172"/>
      <c r="SP371" s="172"/>
      <c r="SQ371" s="172"/>
      <c r="SR371" s="172"/>
      <c r="SS371" s="172"/>
      <c r="ST371" s="172"/>
      <c r="SU371" s="172"/>
      <c r="SV371" s="172"/>
      <c r="SW371" s="172"/>
      <c r="SX371" s="172"/>
      <c r="SY371" s="172"/>
      <c r="SZ371" s="172"/>
      <c r="TA371" s="172"/>
      <c r="TB371" s="172"/>
      <c r="TC371" s="172"/>
      <c r="TD371" s="172"/>
      <c r="TE371" s="172"/>
      <c r="TF371" s="172"/>
      <c r="TG371" s="172"/>
      <c r="TH371" s="172"/>
      <c r="TI371" s="172"/>
      <c r="TJ371" s="172"/>
      <c r="TK371" s="172"/>
      <c r="TL371" s="172"/>
      <c r="TM371" s="172"/>
      <c r="TN371" s="172"/>
      <c r="TO371" s="172"/>
      <c r="TP371" s="172"/>
      <c r="TQ371" s="172"/>
      <c r="TR371" s="172"/>
      <c r="TS371" s="172"/>
      <c r="TT371" s="172"/>
      <c r="TU371" s="172"/>
      <c r="TV371" s="172"/>
      <c r="TW371" s="172"/>
      <c r="TX371" s="172"/>
      <c r="TY371" s="172"/>
      <c r="TZ371" s="172"/>
      <c r="UA371" s="172"/>
      <c r="UB371" s="172"/>
      <c r="UC371" s="172"/>
      <c r="UD371" s="172"/>
      <c r="UE371" s="172"/>
      <c r="UF371" s="172"/>
      <c r="UG371" s="172"/>
      <c r="UH371" s="172"/>
      <c r="UI371" s="172"/>
      <c r="UJ371" s="172"/>
      <c r="UK371" s="172"/>
      <c r="UL371" s="172"/>
      <c r="UM371" s="172"/>
      <c r="UN371" s="172"/>
      <c r="UO371" s="172"/>
      <c r="UP371" s="172"/>
      <c r="UQ371" s="172"/>
      <c r="UR371" s="172"/>
      <c r="US371" s="172"/>
      <c r="UT371" s="172"/>
      <c r="UU371" s="172"/>
      <c r="UV371" s="172"/>
      <c r="UW371" s="172"/>
      <c r="UX371" s="172"/>
      <c r="UY371" s="172"/>
      <c r="UZ371" s="172"/>
      <c r="VA371" s="172"/>
      <c r="VB371" s="172"/>
      <c r="VC371" s="172"/>
      <c r="VD371" s="172"/>
      <c r="VE371" s="172"/>
      <c r="VF371" s="172"/>
      <c r="VG371" s="172"/>
      <c r="VH371" s="172"/>
      <c r="VI371" s="172"/>
      <c r="VJ371" s="172"/>
      <c r="VK371" s="172"/>
      <c r="VL371" s="172"/>
      <c r="VM371" s="172"/>
      <c r="VN371" s="172"/>
      <c r="VO371" s="172"/>
      <c r="VP371" s="172"/>
      <c r="VQ371" s="172"/>
      <c r="VR371" s="172"/>
      <c r="VS371" s="172"/>
      <c r="VT371" s="172"/>
      <c r="VU371" s="172"/>
      <c r="VV371" s="172"/>
      <c r="VW371" s="172"/>
      <c r="VX371" s="172"/>
      <c r="VY371" s="172"/>
      <c r="VZ371" s="172"/>
      <c r="WA371" s="172"/>
      <c r="WB371" s="172"/>
      <c r="WC371" s="172"/>
      <c r="WD371" s="172"/>
      <c r="WE371" s="172"/>
      <c r="WF371" s="172"/>
      <c r="WG371" s="172"/>
      <c r="WH371" s="172"/>
      <c r="WI371" s="172"/>
      <c r="WJ371" s="172"/>
      <c r="WK371" s="172"/>
      <c r="WL371" s="172"/>
      <c r="WM371" s="172"/>
      <c r="WN371" s="172"/>
      <c r="WO371" s="172"/>
      <c r="WP371" s="172"/>
      <c r="WQ371" s="172"/>
      <c r="WR371" s="172"/>
      <c r="WS371" s="172"/>
      <c r="WT371" s="172"/>
      <c r="WU371" s="172"/>
      <c r="WV371" s="172"/>
      <c r="WW371" s="172"/>
      <c r="WX371" s="172"/>
      <c r="WY371" s="172"/>
      <c r="WZ371" s="172"/>
      <c r="XA371" s="172"/>
      <c r="XB371" s="172"/>
      <c r="XC371" s="172"/>
      <c r="XD371" s="172"/>
      <c r="XE371" s="172"/>
      <c r="XF371" s="172"/>
      <c r="XG371" s="172"/>
      <c r="XH371" s="172"/>
      <c r="XI371" s="172"/>
      <c r="XJ371" s="172"/>
      <c r="XK371" s="172"/>
      <c r="XL371" s="172"/>
      <c r="XM371" s="172"/>
      <c r="XN371" s="172"/>
      <c r="XO371" s="172"/>
      <c r="XP371" s="172"/>
      <c r="XQ371" s="172"/>
      <c r="XR371" s="172"/>
      <c r="XS371" s="172"/>
      <c r="XT371" s="172"/>
      <c r="XU371" s="172"/>
      <c r="XV371" s="172"/>
      <c r="XW371" s="172"/>
      <c r="XX371" s="172"/>
      <c r="XY371" s="172"/>
      <c r="XZ371" s="172"/>
      <c r="YA371" s="172"/>
      <c r="YB371" s="172"/>
      <c r="YC371" s="172"/>
      <c r="YD371" s="172"/>
      <c r="YE371" s="172"/>
      <c r="YF371" s="172"/>
      <c r="YG371" s="172"/>
      <c r="YH371" s="172"/>
      <c r="YI371" s="172"/>
      <c r="YJ371" s="172"/>
      <c r="YK371" s="172"/>
      <c r="YL371" s="172"/>
      <c r="YM371" s="172"/>
      <c r="YN371" s="172"/>
      <c r="YO371" s="172"/>
      <c r="YP371" s="172"/>
      <c r="YQ371" s="172"/>
      <c r="YR371" s="172"/>
      <c r="YS371" s="172"/>
      <c r="YT371" s="172"/>
      <c r="YU371" s="172"/>
      <c r="YV371" s="172"/>
      <c r="YW371" s="172"/>
      <c r="YX371" s="172"/>
      <c r="YY371" s="172"/>
      <c r="YZ371" s="172"/>
      <c r="ZA371" s="172"/>
      <c r="ZB371" s="172"/>
      <c r="ZC371" s="172"/>
      <c r="ZD371" s="172"/>
      <c r="ZE371" s="172"/>
      <c r="ZF371" s="172"/>
      <c r="ZG371" s="172"/>
      <c r="ZH371" s="172"/>
      <c r="ZI371" s="172"/>
      <c r="ZJ371" s="172"/>
      <c r="ZK371" s="172"/>
      <c r="ZL371" s="172"/>
      <c r="ZM371" s="172"/>
      <c r="ZN371" s="172"/>
      <c r="ZO371" s="172"/>
      <c r="ZP371" s="172"/>
      <c r="ZQ371" s="172"/>
      <c r="ZR371" s="172"/>
      <c r="ZS371" s="172"/>
      <c r="ZT371" s="172"/>
      <c r="ZU371" s="172"/>
      <c r="ZV371" s="172"/>
      <c r="ZW371" s="172"/>
      <c r="ZX371" s="172"/>
      <c r="ZY371" s="172"/>
      <c r="ZZ371" s="172"/>
      <c r="AAA371" s="172"/>
      <c r="AAB371" s="172"/>
      <c r="AAC371" s="172"/>
      <c r="AAD371" s="172"/>
      <c r="AAE371" s="172"/>
      <c r="AAF371" s="172"/>
      <c r="AAG371" s="172"/>
      <c r="AAH371" s="172"/>
      <c r="AAI371" s="172"/>
      <c r="AAJ371" s="172"/>
      <c r="AAK371" s="172"/>
      <c r="AAL371" s="172"/>
      <c r="AAM371" s="172"/>
      <c r="AAN371" s="172"/>
      <c r="AAO371" s="172"/>
      <c r="AAP371" s="172"/>
      <c r="AAQ371" s="172"/>
      <c r="AAR371" s="172"/>
      <c r="AAS371" s="172"/>
      <c r="AAT371" s="172"/>
      <c r="AAU371" s="172"/>
      <c r="AAV371" s="172"/>
      <c r="AAW371" s="172"/>
      <c r="AAX371" s="172"/>
      <c r="AAY371" s="172"/>
      <c r="AAZ371" s="172"/>
      <c r="ABA371" s="172"/>
      <c r="ABB371" s="172"/>
      <c r="ABC371" s="172"/>
      <c r="ABD371" s="172"/>
      <c r="ABE371" s="172"/>
      <c r="ABF371" s="172"/>
      <c r="ABG371" s="172"/>
      <c r="ABH371" s="172"/>
      <c r="ABI371" s="172"/>
      <c r="ABJ371" s="172"/>
      <c r="ABK371" s="172"/>
      <c r="ABL371" s="172"/>
      <c r="ABM371" s="172"/>
      <c r="ABN371" s="172"/>
      <c r="ABO371" s="172"/>
      <c r="ABP371" s="172"/>
      <c r="ABQ371" s="172"/>
      <c r="ABR371" s="172"/>
      <c r="ABS371" s="172"/>
      <c r="ABT371" s="172"/>
      <c r="ABU371" s="172"/>
      <c r="ABV371" s="172"/>
      <c r="ABW371" s="172"/>
      <c r="ABX371" s="172"/>
      <c r="ABY371" s="172"/>
      <c r="ABZ371" s="172"/>
      <c r="ACA371" s="172"/>
      <c r="ACB371" s="172"/>
      <c r="ACC371" s="172"/>
      <c r="ACD371" s="172"/>
      <c r="ACE371" s="172"/>
      <c r="ACF371" s="172"/>
      <c r="ACG371" s="172"/>
      <c r="ACH371" s="172"/>
      <c r="ACI371" s="172"/>
      <c r="ACJ371" s="172"/>
      <c r="ACK371" s="172"/>
      <c r="ACL371" s="172"/>
      <c r="ACM371" s="172"/>
      <c r="ACN371" s="172"/>
      <c r="ACO371" s="172"/>
      <c r="ACP371" s="172"/>
      <c r="ACQ371" s="172"/>
      <c r="ACR371" s="172"/>
      <c r="ACS371" s="172"/>
      <c r="ACT371" s="172"/>
      <c r="ACU371" s="172"/>
      <c r="ACV371" s="172"/>
      <c r="ACW371" s="172"/>
      <c r="ACX371" s="172"/>
      <c r="ACY371" s="172"/>
      <c r="ACZ371" s="172"/>
    </row>
    <row r="372" spans="1:781" s="10" customFormat="1" ht="15.6" x14ac:dyDescent="0.3">
      <c r="A372" s="63">
        <v>2</v>
      </c>
      <c r="B372" s="71" t="s">
        <v>994</v>
      </c>
      <c r="C372" s="141" t="s">
        <v>97</v>
      </c>
      <c r="D372" s="140"/>
      <c r="E372" s="141"/>
      <c r="F372" s="125">
        <v>61</v>
      </c>
      <c r="G372" s="73"/>
      <c r="H372" s="125">
        <v>1</v>
      </c>
      <c r="I372" s="125" t="s">
        <v>45</v>
      </c>
      <c r="J372" s="125" t="s">
        <v>51</v>
      </c>
      <c r="K372" s="174"/>
      <c r="L372" s="127">
        <v>1915</v>
      </c>
      <c r="M372" s="148">
        <v>5645</v>
      </c>
      <c r="N372" s="77">
        <v>180000</v>
      </c>
      <c r="O372" s="140"/>
      <c r="P372" s="141"/>
      <c r="Q372" s="142" t="s">
        <v>309</v>
      </c>
      <c r="R372" s="79" t="s">
        <v>380</v>
      </c>
      <c r="S372" s="56" t="s">
        <v>227</v>
      </c>
      <c r="T372" s="57" t="str">
        <f t="shared" si="77"/>
        <v>Cu</v>
      </c>
      <c r="U372" s="56">
        <v>12000</v>
      </c>
      <c r="V372" s="56">
        <v>1</v>
      </c>
      <c r="W372" s="56"/>
      <c r="X372" s="56">
        <v>1</v>
      </c>
      <c r="Y372" s="56"/>
      <c r="Z372" s="56">
        <v>2.5</v>
      </c>
      <c r="AA372" s="56" t="s">
        <v>228</v>
      </c>
      <c r="AB372" s="80"/>
      <c r="AC372" s="58">
        <f t="shared" si="78"/>
        <v>9.4904023034260876E-2</v>
      </c>
      <c r="AD372" s="58">
        <f t="shared" si="79"/>
        <v>0</v>
      </c>
      <c r="AE372" s="58">
        <f t="shared" si="80"/>
        <v>0</v>
      </c>
      <c r="AF372" s="58">
        <f t="shared" si="81"/>
        <v>9.4904023034260876E-2</v>
      </c>
      <c r="AG372" s="59"/>
      <c r="AH372" s="59">
        <f>IF(A372=1,AF372,0)</f>
        <v>0</v>
      </c>
      <c r="AI372" s="59">
        <f>IF(A372=2,AF372,0)</f>
        <v>9.4904023034260876E-2</v>
      </c>
      <c r="AJ372" s="59">
        <f>IF(A372=3,AF372,0)</f>
        <v>0</v>
      </c>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1"/>
      <c r="BR372" s="81"/>
      <c r="BS372" s="81"/>
      <c r="BT372" s="81"/>
      <c r="BU372" s="81"/>
      <c r="BV372" s="81"/>
      <c r="BW372" s="81"/>
      <c r="BX372" s="81"/>
      <c r="BY372" s="81"/>
      <c r="BZ372" s="81"/>
      <c r="CA372" s="81"/>
      <c r="CB372" s="81"/>
      <c r="CC372" s="81"/>
      <c r="CD372" s="81"/>
      <c r="CE372" s="81"/>
      <c r="CF372" s="81"/>
      <c r="CG372" s="81"/>
      <c r="CH372" s="81"/>
      <c r="CI372" s="81"/>
      <c r="CJ372" s="81"/>
      <c r="CK372" s="81"/>
      <c r="CL372" s="81"/>
      <c r="CM372" s="81"/>
      <c r="CN372" s="81"/>
      <c r="CO372" s="81"/>
      <c r="CP372" s="81"/>
      <c r="CQ372" s="81"/>
      <c r="CR372" s="81"/>
      <c r="CS372" s="81"/>
      <c r="CT372" s="81"/>
      <c r="CU372" s="81"/>
      <c r="CV372" s="81"/>
      <c r="CW372" s="81"/>
      <c r="CX372" s="81"/>
      <c r="CY372" s="81"/>
      <c r="CZ372" s="81"/>
      <c r="DA372" s="81"/>
      <c r="DB372" s="81"/>
      <c r="DC372" s="81"/>
      <c r="DD372" s="81"/>
      <c r="DE372" s="81"/>
      <c r="DF372" s="81"/>
      <c r="DG372" s="81"/>
      <c r="DH372" s="81"/>
      <c r="DI372" s="81"/>
      <c r="DJ372" s="81"/>
      <c r="DK372" s="81"/>
      <c r="DL372" s="81"/>
      <c r="DM372" s="81"/>
      <c r="DN372" s="81"/>
      <c r="DO372" s="81"/>
      <c r="DP372" s="81"/>
      <c r="DQ372" s="81"/>
      <c r="DR372" s="81"/>
      <c r="DS372" s="81"/>
      <c r="DT372" s="81"/>
      <c r="DU372" s="81"/>
      <c r="DV372" s="81"/>
      <c r="DW372" s="81"/>
      <c r="DX372" s="81"/>
      <c r="DY372" s="81"/>
      <c r="DZ372" s="81"/>
      <c r="EA372" s="81"/>
      <c r="EB372" s="81"/>
      <c r="EC372" s="175"/>
      <c r="ED372" s="175"/>
      <c r="EE372" s="175"/>
      <c r="EF372" s="175"/>
      <c r="EG372" s="175"/>
      <c r="EH372" s="175"/>
      <c r="EI372" s="175"/>
      <c r="EJ372" s="175"/>
      <c r="EK372" s="175"/>
      <c r="EL372" s="175"/>
      <c r="EM372" s="175"/>
      <c r="EN372" s="175"/>
      <c r="EO372" s="175"/>
      <c r="EP372" s="175"/>
      <c r="EQ372" s="175"/>
      <c r="ER372" s="175"/>
      <c r="ES372" s="175"/>
      <c r="ET372" s="175"/>
      <c r="EU372" s="175"/>
      <c r="EV372" s="175"/>
      <c r="EW372" s="175"/>
      <c r="EX372" s="175"/>
      <c r="EY372" s="175"/>
      <c r="EZ372" s="175"/>
      <c r="FA372" s="175"/>
      <c r="FB372" s="175"/>
      <c r="FC372" s="175"/>
      <c r="FD372" s="175"/>
      <c r="FE372" s="175"/>
      <c r="FF372" s="175"/>
      <c r="FG372" s="175"/>
      <c r="FH372" s="175"/>
      <c r="FI372" s="175"/>
      <c r="FJ372" s="175"/>
      <c r="FK372" s="175"/>
      <c r="FL372" s="175"/>
      <c r="FM372" s="175"/>
      <c r="FN372" s="175"/>
      <c r="FO372" s="175"/>
      <c r="FP372" s="175"/>
      <c r="FQ372" s="175"/>
      <c r="FR372" s="175"/>
      <c r="FS372" s="175"/>
      <c r="FT372" s="175"/>
      <c r="FU372" s="175"/>
      <c r="FV372" s="175"/>
      <c r="FW372" s="175"/>
      <c r="FX372" s="175"/>
      <c r="FY372" s="175"/>
      <c r="FZ372" s="175"/>
      <c r="GA372" s="175"/>
      <c r="GB372" s="175"/>
      <c r="GC372" s="175"/>
      <c r="GD372" s="175"/>
      <c r="GE372" s="175"/>
      <c r="GF372" s="175"/>
      <c r="GG372" s="175"/>
      <c r="GH372" s="175"/>
      <c r="GI372" s="175"/>
      <c r="GJ372" s="175"/>
      <c r="GK372" s="175"/>
      <c r="GL372" s="175"/>
      <c r="GM372" s="175"/>
      <c r="GN372" s="175"/>
      <c r="GO372" s="175"/>
      <c r="GP372" s="175"/>
      <c r="GQ372" s="175"/>
      <c r="GR372" s="175"/>
      <c r="GS372" s="175"/>
      <c r="GT372" s="175"/>
      <c r="GU372" s="175"/>
      <c r="GV372" s="175"/>
      <c r="GW372" s="175"/>
      <c r="GX372" s="175"/>
      <c r="GY372" s="175"/>
      <c r="GZ372" s="175"/>
      <c r="HA372" s="175"/>
      <c r="HB372" s="175"/>
      <c r="HC372" s="175"/>
      <c r="HD372" s="175"/>
      <c r="HE372" s="175"/>
      <c r="HF372" s="175"/>
      <c r="HG372" s="175"/>
      <c r="HH372" s="175"/>
      <c r="HI372" s="175"/>
      <c r="HJ372" s="175"/>
      <c r="HK372" s="175"/>
      <c r="HL372" s="175"/>
      <c r="HM372" s="175"/>
      <c r="HN372" s="175"/>
      <c r="HO372" s="175"/>
      <c r="HP372" s="175"/>
      <c r="HQ372" s="175"/>
      <c r="HR372" s="175"/>
      <c r="HS372" s="175"/>
      <c r="HT372" s="175"/>
      <c r="HU372" s="175"/>
      <c r="HV372" s="175"/>
      <c r="HW372" s="175"/>
      <c r="HX372" s="175"/>
      <c r="HY372" s="175"/>
      <c r="HZ372" s="175"/>
      <c r="IA372" s="175"/>
      <c r="IB372" s="175"/>
      <c r="IC372" s="175"/>
      <c r="ID372" s="175"/>
      <c r="IE372" s="175"/>
      <c r="IF372" s="175"/>
      <c r="IG372" s="175"/>
      <c r="IH372" s="175"/>
      <c r="II372" s="175"/>
      <c r="IJ372" s="175"/>
      <c r="IK372" s="175"/>
      <c r="IL372" s="175"/>
      <c r="IM372" s="175"/>
      <c r="IN372" s="175"/>
      <c r="IO372" s="175"/>
      <c r="IP372" s="175"/>
      <c r="IQ372" s="175"/>
      <c r="IR372" s="175"/>
      <c r="IS372" s="175"/>
      <c r="IT372" s="175"/>
      <c r="IU372" s="175"/>
      <c r="IV372" s="175"/>
      <c r="IW372" s="175"/>
      <c r="IX372" s="175"/>
      <c r="IY372" s="175"/>
      <c r="IZ372" s="175"/>
      <c r="JA372" s="175"/>
      <c r="JB372" s="175"/>
      <c r="JC372" s="175"/>
      <c r="JD372" s="175"/>
      <c r="JE372" s="175"/>
      <c r="JF372" s="175"/>
      <c r="JG372" s="175"/>
      <c r="JH372" s="175"/>
      <c r="JI372" s="175"/>
      <c r="JJ372" s="175"/>
      <c r="JK372" s="175"/>
      <c r="JL372" s="175"/>
      <c r="JM372" s="175"/>
      <c r="JN372" s="175"/>
      <c r="JO372" s="175"/>
      <c r="JP372" s="175"/>
      <c r="JQ372" s="175"/>
      <c r="JR372" s="175"/>
      <c r="JS372" s="175"/>
      <c r="JT372" s="175"/>
      <c r="JU372" s="175"/>
      <c r="JV372" s="175"/>
      <c r="JW372" s="175"/>
      <c r="JX372" s="175"/>
      <c r="JY372" s="175"/>
      <c r="JZ372" s="175"/>
      <c r="KA372" s="175"/>
      <c r="KB372" s="175"/>
      <c r="KC372" s="175"/>
      <c r="KD372" s="175"/>
      <c r="KE372" s="175"/>
      <c r="KF372" s="175"/>
      <c r="KG372" s="175"/>
      <c r="KH372" s="175"/>
      <c r="KI372" s="175"/>
      <c r="KJ372" s="175"/>
      <c r="KK372" s="175"/>
      <c r="KL372" s="175"/>
      <c r="KM372" s="175"/>
      <c r="KN372" s="175"/>
      <c r="KO372" s="175"/>
      <c r="KP372" s="175"/>
      <c r="KQ372" s="175"/>
      <c r="KR372" s="175"/>
      <c r="KS372" s="175"/>
      <c r="KT372" s="175"/>
      <c r="KU372" s="175"/>
      <c r="KV372" s="175"/>
      <c r="KW372" s="175"/>
      <c r="KX372" s="175"/>
      <c r="KY372" s="175"/>
      <c r="KZ372" s="175"/>
      <c r="LA372" s="175"/>
      <c r="LB372" s="175"/>
      <c r="LC372" s="175"/>
      <c r="LD372" s="175"/>
      <c r="LE372" s="175"/>
      <c r="LF372" s="175"/>
      <c r="LG372" s="175"/>
      <c r="LH372" s="175"/>
      <c r="LI372" s="175"/>
      <c r="LJ372" s="175"/>
      <c r="LK372" s="175"/>
      <c r="LL372" s="175"/>
      <c r="LM372" s="175"/>
      <c r="LN372" s="175"/>
      <c r="LO372" s="175"/>
      <c r="LP372" s="175"/>
      <c r="LQ372" s="175"/>
      <c r="LR372" s="175"/>
      <c r="LS372" s="175"/>
      <c r="LT372" s="175"/>
      <c r="LU372" s="175"/>
      <c r="LV372" s="175"/>
      <c r="LW372" s="175"/>
      <c r="LX372" s="175"/>
      <c r="LY372" s="175"/>
      <c r="LZ372" s="175"/>
      <c r="MA372" s="175"/>
      <c r="MB372" s="175"/>
      <c r="MC372" s="175"/>
      <c r="MD372" s="175"/>
      <c r="ME372" s="175"/>
      <c r="MF372" s="175"/>
      <c r="MG372" s="175"/>
      <c r="MH372" s="175"/>
      <c r="MI372" s="175"/>
      <c r="MJ372" s="175"/>
      <c r="MK372" s="175"/>
      <c r="ML372" s="175"/>
      <c r="MM372" s="175"/>
      <c r="MN372" s="175"/>
      <c r="MO372" s="175"/>
      <c r="MP372" s="175"/>
      <c r="MQ372" s="175"/>
      <c r="MR372" s="175"/>
      <c r="MS372" s="175"/>
      <c r="MT372" s="175"/>
      <c r="MU372" s="175"/>
      <c r="MV372" s="175"/>
      <c r="MW372" s="175"/>
      <c r="MX372" s="175"/>
      <c r="MY372" s="175"/>
      <c r="MZ372" s="175"/>
      <c r="NA372" s="175"/>
      <c r="NB372" s="175"/>
      <c r="NC372" s="175"/>
      <c r="ND372" s="175"/>
      <c r="NE372" s="175"/>
      <c r="NF372" s="175"/>
      <c r="NG372" s="175"/>
      <c r="NH372" s="175"/>
      <c r="NI372" s="175"/>
      <c r="NJ372" s="175"/>
      <c r="NK372" s="175"/>
      <c r="NL372" s="175"/>
      <c r="NM372" s="175"/>
      <c r="NN372" s="175"/>
      <c r="NO372" s="175"/>
      <c r="NP372" s="175"/>
      <c r="NQ372" s="175"/>
      <c r="NR372" s="175"/>
      <c r="NS372" s="175"/>
      <c r="NT372" s="175"/>
      <c r="NU372" s="175"/>
      <c r="NV372" s="175"/>
      <c r="NW372" s="175"/>
      <c r="NX372" s="175"/>
      <c r="NY372" s="175"/>
      <c r="NZ372" s="175"/>
      <c r="OA372" s="175"/>
      <c r="OB372" s="175"/>
      <c r="OC372" s="175"/>
      <c r="OD372" s="175"/>
      <c r="OE372" s="175"/>
      <c r="OF372" s="175"/>
      <c r="OG372" s="175"/>
      <c r="OH372" s="175"/>
      <c r="OI372" s="175"/>
      <c r="OJ372" s="175"/>
      <c r="OK372" s="175"/>
      <c r="OL372" s="175"/>
      <c r="OM372" s="175"/>
      <c r="ON372" s="175"/>
      <c r="OO372" s="175"/>
      <c r="OP372" s="175"/>
      <c r="OQ372" s="175"/>
      <c r="OR372" s="175"/>
      <c r="OS372" s="175"/>
      <c r="OT372" s="175"/>
      <c r="OU372" s="175"/>
      <c r="OV372" s="175"/>
      <c r="OW372" s="175"/>
      <c r="OX372" s="175"/>
      <c r="OY372" s="175"/>
      <c r="OZ372" s="175"/>
      <c r="PA372" s="175"/>
      <c r="PB372" s="175"/>
      <c r="PC372" s="175"/>
      <c r="PD372" s="175"/>
      <c r="PE372" s="175"/>
      <c r="PF372" s="175"/>
      <c r="PG372" s="175"/>
      <c r="PH372" s="175"/>
      <c r="PI372" s="175"/>
      <c r="PJ372" s="175"/>
      <c r="PK372" s="175"/>
      <c r="PL372" s="175"/>
      <c r="PM372" s="175"/>
      <c r="PN372" s="175"/>
      <c r="PO372" s="175"/>
      <c r="PP372" s="175"/>
      <c r="PQ372" s="175"/>
      <c r="PR372" s="175"/>
      <c r="PS372" s="175"/>
      <c r="PT372" s="175"/>
      <c r="PU372" s="175"/>
      <c r="PV372" s="175"/>
      <c r="PW372" s="175"/>
      <c r="PX372" s="175"/>
      <c r="PY372" s="175"/>
      <c r="PZ372" s="175"/>
      <c r="QA372" s="175"/>
      <c r="QB372" s="175"/>
      <c r="QC372" s="175"/>
      <c r="QD372" s="175"/>
      <c r="QE372" s="175"/>
      <c r="QF372" s="175"/>
      <c r="QG372" s="175"/>
      <c r="QH372" s="175"/>
      <c r="QI372" s="175"/>
      <c r="QJ372" s="175"/>
      <c r="QK372" s="175"/>
      <c r="QL372" s="175"/>
      <c r="QM372" s="175"/>
      <c r="QN372" s="175"/>
      <c r="QO372" s="175"/>
      <c r="QP372" s="175"/>
      <c r="QQ372" s="175"/>
      <c r="QR372" s="175"/>
      <c r="QS372" s="175"/>
      <c r="QT372" s="175"/>
      <c r="QU372" s="175"/>
      <c r="QV372" s="175"/>
      <c r="QW372" s="175"/>
      <c r="QX372" s="175"/>
      <c r="QY372" s="175"/>
      <c r="QZ372" s="175"/>
      <c r="RA372" s="175"/>
      <c r="RB372" s="175"/>
      <c r="RC372" s="175"/>
      <c r="RD372" s="175"/>
      <c r="RE372" s="175"/>
      <c r="RF372" s="175"/>
      <c r="RG372" s="175"/>
      <c r="RH372" s="175"/>
      <c r="RI372" s="175"/>
      <c r="RJ372" s="175"/>
      <c r="RK372" s="175"/>
      <c r="RL372" s="175"/>
      <c r="RM372" s="175"/>
      <c r="RN372" s="175"/>
      <c r="RO372" s="175"/>
      <c r="RP372" s="175"/>
      <c r="RQ372" s="175"/>
      <c r="RR372" s="175"/>
      <c r="RS372" s="175"/>
      <c r="RT372" s="175"/>
      <c r="RU372" s="175"/>
      <c r="RV372" s="175"/>
      <c r="RW372" s="175"/>
      <c r="RX372" s="175"/>
      <c r="RY372" s="175"/>
      <c r="RZ372" s="175"/>
      <c r="SA372" s="175"/>
      <c r="SB372" s="175"/>
      <c r="SC372" s="175"/>
      <c r="SD372" s="175"/>
      <c r="SE372" s="175"/>
      <c r="SF372" s="175"/>
      <c r="SG372" s="175"/>
      <c r="SH372" s="175"/>
      <c r="SI372" s="175"/>
      <c r="SJ372" s="175"/>
      <c r="SK372" s="175"/>
      <c r="SL372" s="175"/>
      <c r="SM372" s="175"/>
      <c r="SN372" s="175"/>
      <c r="SO372" s="175"/>
      <c r="SP372" s="175"/>
      <c r="SQ372" s="175"/>
      <c r="SR372" s="175"/>
      <c r="SS372" s="175"/>
      <c r="ST372" s="175"/>
      <c r="SU372" s="175"/>
      <c r="SV372" s="175"/>
      <c r="SW372" s="175"/>
      <c r="SX372" s="175"/>
      <c r="SY372" s="175"/>
      <c r="SZ372" s="175"/>
      <c r="TA372" s="175"/>
      <c r="TB372" s="175"/>
      <c r="TC372" s="175"/>
      <c r="TD372" s="175"/>
      <c r="TE372" s="175"/>
      <c r="TF372" s="175"/>
      <c r="TG372" s="175"/>
      <c r="TH372" s="175"/>
      <c r="TI372" s="175"/>
      <c r="TJ372" s="175"/>
      <c r="TK372" s="175"/>
      <c r="TL372" s="175"/>
      <c r="TM372" s="175"/>
      <c r="TN372" s="175"/>
      <c r="TO372" s="175"/>
      <c r="TP372" s="175"/>
      <c r="TQ372" s="175"/>
      <c r="TR372" s="175"/>
      <c r="TS372" s="175"/>
      <c r="TT372" s="175"/>
      <c r="TU372" s="175"/>
      <c r="TV372" s="175"/>
      <c r="TW372" s="175"/>
      <c r="TX372" s="175"/>
      <c r="TY372" s="175"/>
      <c r="TZ372" s="175"/>
      <c r="UA372" s="175"/>
      <c r="UB372" s="175"/>
      <c r="UC372" s="175"/>
      <c r="UD372" s="175"/>
      <c r="UE372" s="175"/>
      <c r="UF372" s="175"/>
      <c r="UG372" s="175"/>
      <c r="UH372" s="175"/>
      <c r="UI372" s="175"/>
      <c r="UJ372" s="175"/>
      <c r="UK372" s="175"/>
      <c r="UL372" s="175"/>
      <c r="UM372" s="175"/>
      <c r="UN372" s="175"/>
      <c r="UO372" s="175"/>
      <c r="UP372" s="175"/>
      <c r="UQ372" s="175"/>
      <c r="UR372" s="175"/>
      <c r="US372" s="175"/>
      <c r="UT372" s="175"/>
      <c r="UU372" s="175"/>
      <c r="UV372" s="175"/>
      <c r="UW372" s="175"/>
      <c r="UX372" s="175"/>
      <c r="UY372" s="175"/>
      <c r="UZ372" s="175"/>
      <c r="VA372" s="175"/>
      <c r="VB372" s="175"/>
      <c r="VC372" s="175"/>
      <c r="VD372" s="175"/>
      <c r="VE372" s="175"/>
      <c r="VF372" s="175"/>
      <c r="VG372" s="175"/>
      <c r="VH372" s="175"/>
      <c r="VI372" s="175"/>
      <c r="VJ372" s="175"/>
      <c r="VK372" s="175"/>
      <c r="VL372" s="175"/>
      <c r="VM372" s="175"/>
      <c r="VN372" s="175"/>
      <c r="VO372" s="175"/>
      <c r="VP372" s="175"/>
      <c r="VQ372" s="175"/>
      <c r="VR372" s="175"/>
      <c r="VS372" s="175"/>
      <c r="VT372" s="175"/>
      <c r="VU372" s="175"/>
      <c r="VV372" s="175"/>
      <c r="VW372" s="175"/>
      <c r="VX372" s="175"/>
      <c r="VY372" s="175"/>
      <c r="VZ372" s="175"/>
      <c r="WA372" s="175"/>
      <c r="WB372" s="175"/>
      <c r="WC372" s="175"/>
      <c r="WD372" s="175"/>
      <c r="WE372" s="175"/>
      <c r="WF372" s="175"/>
      <c r="WG372" s="175"/>
      <c r="WH372" s="175"/>
      <c r="WI372" s="175"/>
      <c r="WJ372" s="175"/>
      <c r="WK372" s="175"/>
      <c r="WL372" s="175"/>
      <c r="WM372" s="175"/>
      <c r="WN372" s="175"/>
      <c r="WO372" s="175"/>
      <c r="WP372" s="175"/>
      <c r="WQ372" s="175"/>
      <c r="WR372" s="175"/>
      <c r="WS372" s="175"/>
      <c r="WT372" s="175"/>
      <c r="WU372" s="175"/>
      <c r="WV372" s="175"/>
      <c r="WW372" s="175"/>
      <c r="WX372" s="175"/>
      <c r="WY372" s="175"/>
      <c r="WZ372" s="175"/>
      <c r="XA372" s="175"/>
      <c r="XB372" s="175"/>
      <c r="XC372" s="175"/>
      <c r="XD372" s="175"/>
      <c r="XE372" s="175"/>
      <c r="XF372" s="175"/>
      <c r="XG372" s="175"/>
      <c r="XH372" s="175"/>
      <c r="XI372" s="175"/>
      <c r="XJ372" s="175"/>
      <c r="XK372" s="175"/>
      <c r="XL372" s="175"/>
      <c r="XM372" s="175"/>
      <c r="XN372" s="175"/>
      <c r="XO372" s="175"/>
      <c r="XP372" s="175"/>
      <c r="XQ372" s="175"/>
      <c r="XR372" s="175"/>
      <c r="XS372" s="175"/>
      <c r="XT372" s="175"/>
      <c r="XU372" s="175"/>
      <c r="XV372" s="175"/>
      <c r="XW372" s="175"/>
      <c r="XX372" s="175"/>
      <c r="XY372" s="175"/>
      <c r="XZ372" s="175"/>
      <c r="YA372" s="175"/>
      <c r="YB372" s="175"/>
      <c r="YC372" s="175"/>
      <c r="YD372" s="175"/>
      <c r="YE372" s="175"/>
      <c r="YF372" s="175"/>
      <c r="YG372" s="175"/>
      <c r="YH372" s="175"/>
      <c r="YI372" s="175"/>
      <c r="YJ372" s="175"/>
      <c r="YK372" s="175"/>
      <c r="YL372" s="175"/>
      <c r="YM372" s="175"/>
      <c r="YN372" s="175"/>
      <c r="YO372" s="175"/>
      <c r="YP372" s="175"/>
      <c r="YQ372" s="175"/>
      <c r="YR372" s="175"/>
      <c r="YS372" s="175"/>
      <c r="YT372" s="175"/>
      <c r="YU372" s="175"/>
      <c r="YV372" s="175"/>
      <c r="YW372" s="175"/>
      <c r="YX372" s="175"/>
      <c r="YY372" s="175"/>
      <c r="YZ372" s="175"/>
      <c r="ZA372" s="175"/>
      <c r="ZB372" s="175"/>
      <c r="ZC372" s="175"/>
      <c r="ZD372" s="175"/>
      <c r="ZE372" s="175"/>
      <c r="ZF372" s="175"/>
      <c r="ZG372" s="175"/>
      <c r="ZH372" s="175"/>
      <c r="ZI372" s="175"/>
      <c r="ZJ372" s="175"/>
      <c r="ZK372" s="175"/>
      <c r="ZL372" s="175"/>
      <c r="ZM372" s="175"/>
      <c r="ZN372" s="175"/>
      <c r="ZO372" s="175"/>
      <c r="ZP372" s="175"/>
      <c r="ZQ372" s="175"/>
      <c r="ZR372" s="175"/>
      <c r="ZS372" s="175"/>
      <c r="ZT372" s="175"/>
      <c r="ZU372" s="175"/>
      <c r="ZV372" s="175"/>
      <c r="ZW372" s="175"/>
      <c r="ZX372" s="175"/>
      <c r="ZY372" s="175"/>
      <c r="ZZ372" s="175"/>
      <c r="AAA372" s="175"/>
      <c r="AAB372" s="175"/>
      <c r="AAC372" s="175"/>
      <c r="AAD372" s="175"/>
      <c r="AAE372" s="175"/>
      <c r="AAF372" s="175"/>
      <c r="AAG372" s="175"/>
      <c r="AAH372" s="175"/>
      <c r="AAI372" s="175"/>
      <c r="AAJ372" s="175"/>
      <c r="AAK372" s="175"/>
      <c r="AAL372" s="175"/>
      <c r="AAM372" s="175"/>
      <c r="AAN372" s="175"/>
      <c r="AAO372" s="175"/>
      <c r="AAP372" s="175"/>
      <c r="AAQ372" s="175"/>
      <c r="AAR372" s="175"/>
      <c r="AAS372" s="175"/>
      <c r="AAT372" s="175"/>
      <c r="AAU372" s="175"/>
      <c r="AAV372" s="175"/>
      <c r="AAW372" s="175"/>
      <c r="AAX372" s="175"/>
      <c r="AAY372" s="175"/>
      <c r="AAZ372" s="175"/>
      <c r="ABA372" s="175"/>
      <c r="ABB372" s="175"/>
      <c r="ABC372" s="175"/>
      <c r="ABD372" s="175"/>
      <c r="ABE372" s="175"/>
      <c r="ABF372" s="175"/>
      <c r="ABG372" s="175"/>
      <c r="ABH372" s="175"/>
      <c r="ABI372" s="175"/>
      <c r="ABJ372" s="175"/>
      <c r="ABK372" s="175"/>
      <c r="ABL372" s="175"/>
      <c r="ABM372" s="175"/>
      <c r="ABN372" s="175"/>
      <c r="ABO372" s="175"/>
      <c r="ABP372" s="175"/>
      <c r="ABQ372" s="175"/>
      <c r="ABR372" s="175"/>
      <c r="ABS372" s="175"/>
      <c r="ABT372" s="175"/>
      <c r="ABU372" s="175"/>
      <c r="ABV372" s="175"/>
      <c r="ABW372" s="175"/>
      <c r="ABX372" s="175"/>
      <c r="ABY372" s="175"/>
      <c r="ABZ372" s="175"/>
      <c r="ACA372" s="175"/>
      <c r="ACB372" s="175"/>
      <c r="ACC372" s="175"/>
      <c r="ACD372" s="175"/>
      <c r="ACE372" s="175"/>
      <c r="ACF372" s="175"/>
      <c r="ACG372" s="175"/>
      <c r="ACH372" s="175"/>
      <c r="ACI372" s="175"/>
      <c r="ACJ372" s="175"/>
      <c r="ACK372" s="175"/>
      <c r="ACL372" s="175"/>
      <c r="ACM372" s="175"/>
      <c r="ACN372" s="175"/>
      <c r="ACO372" s="175"/>
      <c r="ACP372" s="175"/>
      <c r="ACQ372" s="175"/>
      <c r="ACR372" s="175"/>
      <c r="ACS372" s="175"/>
      <c r="ACT372" s="175"/>
      <c r="ACU372" s="175"/>
      <c r="ACV372" s="175"/>
      <c r="ACW372" s="175"/>
      <c r="ACX372" s="175"/>
      <c r="ACY372" s="175"/>
      <c r="ACZ372" s="175"/>
      <c r="ADA372" s="81"/>
    </row>
    <row r="373" spans="1:781" ht="15" customHeight="1" thickBot="1" x14ac:dyDescent="0.35">
      <c r="A373" s="176" t="s">
        <v>995</v>
      </c>
      <c r="C373" s="178"/>
      <c r="M373" s="183"/>
      <c r="AB373" s="188"/>
      <c r="AC373" s="189"/>
      <c r="AD373" s="189"/>
      <c r="AE373" s="190"/>
      <c r="AF373" s="14"/>
      <c r="AH373" s="80"/>
      <c r="AI373" s="80"/>
      <c r="AJ373" s="80"/>
      <c r="AL373" s="169"/>
      <c r="AM373" s="169"/>
      <c r="AN373" s="169"/>
      <c r="AO373" s="169"/>
      <c r="AP373" s="169"/>
      <c r="AQ373" s="169"/>
      <c r="AR373" s="169"/>
      <c r="AS373" s="169"/>
      <c r="AT373" s="169"/>
      <c r="AU373" s="169"/>
      <c r="AV373" s="169"/>
      <c r="AW373" s="169"/>
      <c r="AX373" s="169"/>
      <c r="AY373" s="169"/>
      <c r="AZ373" s="169"/>
      <c r="BA373" s="169"/>
      <c r="BB373" s="169"/>
      <c r="BC373" s="169"/>
      <c r="BD373" s="169"/>
      <c r="BE373" s="169"/>
      <c r="BF373" s="169"/>
      <c r="BG373" s="169"/>
      <c r="BH373" s="169"/>
      <c r="BI373" s="169"/>
      <c r="BJ373" s="169"/>
      <c r="BK373" s="169"/>
      <c r="BL373" s="169"/>
      <c r="BM373" s="169"/>
      <c r="BN373" s="169"/>
      <c r="BO373" s="169"/>
      <c r="BP373" s="169"/>
      <c r="BQ373" s="169"/>
      <c r="BR373" s="169"/>
      <c r="BS373" s="169"/>
      <c r="BT373" s="169"/>
      <c r="BU373" s="169"/>
      <c r="BV373" s="169"/>
      <c r="BW373" s="169"/>
      <c r="BX373" s="169"/>
      <c r="BY373" s="169"/>
      <c r="BZ373" s="169"/>
      <c r="CA373" s="169"/>
      <c r="CB373" s="169"/>
      <c r="CC373" s="169"/>
      <c r="CD373" s="169"/>
      <c r="CE373" s="169"/>
      <c r="CF373" s="169"/>
      <c r="CG373" s="169"/>
      <c r="CH373" s="169"/>
      <c r="CI373" s="169"/>
      <c r="CJ373" s="169"/>
      <c r="CK373" s="169"/>
      <c r="CL373" s="169"/>
      <c r="CM373" s="169"/>
      <c r="CN373" s="169"/>
      <c r="CO373" s="169"/>
      <c r="CP373" s="169"/>
      <c r="CQ373" s="169"/>
      <c r="CR373" s="169"/>
      <c r="CS373" s="169"/>
      <c r="CT373" s="169"/>
      <c r="CU373" s="169"/>
      <c r="CV373" s="169"/>
      <c r="CW373" s="169"/>
      <c r="CX373" s="169"/>
      <c r="CY373" s="169"/>
      <c r="CZ373" s="169"/>
      <c r="DA373" s="169"/>
      <c r="DB373" s="169"/>
      <c r="DC373" s="169"/>
      <c r="DD373" s="169"/>
      <c r="DE373" s="169"/>
      <c r="DF373" s="169"/>
      <c r="DG373" s="169"/>
      <c r="DH373" s="169"/>
      <c r="DI373" s="169"/>
      <c r="DJ373" s="169"/>
      <c r="DK373" s="169"/>
      <c r="DL373" s="169"/>
      <c r="DM373" s="169"/>
      <c r="DN373" s="169"/>
      <c r="DO373" s="169"/>
      <c r="DP373" s="169"/>
      <c r="DQ373" s="169"/>
      <c r="DR373" s="169"/>
      <c r="DS373" s="169"/>
      <c r="DT373" s="169"/>
      <c r="DU373" s="169"/>
      <c r="DV373" s="169"/>
      <c r="DW373" s="169"/>
      <c r="DX373" s="169"/>
      <c r="DY373" s="169"/>
      <c r="DZ373" s="169"/>
      <c r="EA373" s="169"/>
      <c r="EB373" s="169"/>
      <c r="EC373" s="169"/>
      <c r="ED373" s="191"/>
      <c r="EE373" s="191"/>
      <c r="EF373" s="191"/>
      <c r="EG373" s="191"/>
      <c r="EH373" s="191"/>
      <c r="EI373" s="191"/>
      <c r="EJ373" s="191"/>
      <c r="EK373" s="191"/>
      <c r="EL373" s="191"/>
      <c r="EM373" s="191"/>
      <c r="EN373" s="191"/>
      <c r="EO373" s="191"/>
      <c r="EP373" s="191"/>
      <c r="EQ373" s="191"/>
      <c r="ER373" s="191"/>
      <c r="ES373" s="191"/>
      <c r="ET373" s="191"/>
      <c r="EU373" s="191"/>
      <c r="EV373" s="191"/>
      <c r="EW373" s="191"/>
      <c r="EX373" s="191"/>
      <c r="EY373" s="191"/>
      <c r="EZ373" s="191"/>
      <c r="FA373" s="191"/>
      <c r="FB373" s="191"/>
      <c r="FC373" s="191"/>
      <c r="FD373" s="191"/>
      <c r="FE373" s="191"/>
      <c r="FF373" s="191"/>
      <c r="FG373" s="191"/>
      <c r="FH373" s="191"/>
      <c r="FI373" s="191"/>
      <c r="FJ373" s="191"/>
      <c r="FK373" s="191"/>
      <c r="FL373" s="191"/>
      <c r="FM373" s="191"/>
      <c r="FN373" s="191"/>
      <c r="FO373" s="191"/>
      <c r="FP373" s="191"/>
      <c r="FQ373" s="191"/>
      <c r="FR373" s="191"/>
      <c r="FS373" s="191"/>
      <c r="FT373" s="191"/>
      <c r="FU373" s="191"/>
      <c r="FV373" s="191"/>
      <c r="FW373" s="191"/>
      <c r="FX373" s="191"/>
      <c r="FY373" s="191"/>
      <c r="FZ373" s="191"/>
      <c r="GA373" s="191"/>
      <c r="GB373" s="191"/>
      <c r="GC373" s="191"/>
      <c r="GD373" s="191"/>
      <c r="GE373" s="191"/>
      <c r="GF373" s="191"/>
      <c r="GG373" s="191"/>
      <c r="GH373" s="191"/>
      <c r="GI373" s="191"/>
      <c r="GJ373" s="191"/>
      <c r="GK373" s="191"/>
      <c r="GL373" s="191"/>
      <c r="GM373" s="191"/>
      <c r="GN373" s="191"/>
      <c r="GO373" s="191"/>
      <c r="GP373" s="191"/>
      <c r="GQ373" s="191"/>
      <c r="GR373" s="191"/>
      <c r="GS373" s="191"/>
      <c r="GT373" s="191"/>
      <c r="GU373" s="191"/>
      <c r="GV373" s="191"/>
      <c r="GW373" s="191"/>
      <c r="GX373" s="191"/>
      <c r="GY373" s="191"/>
      <c r="GZ373" s="191"/>
      <c r="HA373" s="191"/>
      <c r="HB373" s="191"/>
      <c r="HC373" s="191"/>
      <c r="HD373" s="191"/>
      <c r="HE373" s="191"/>
      <c r="HF373" s="191"/>
      <c r="HG373" s="191"/>
      <c r="HH373" s="191"/>
      <c r="HI373" s="191"/>
      <c r="HJ373" s="191"/>
      <c r="HK373" s="191"/>
      <c r="HL373" s="191"/>
      <c r="HM373" s="191"/>
      <c r="HN373" s="191"/>
      <c r="HO373" s="191"/>
      <c r="HP373" s="191"/>
      <c r="HQ373" s="191"/>
      <c r="HR373" s="191"/>
      <c r="HS373" s="191"/>
      <c r="HT373" s="191"/>
      <c r="HU373" s="191"/>
      <c r="HV373" s="191"/>
      <c r="HW373" s="191"/>
      <c r="HX373" s="191"/>
      <c r="HY373" s="191"/>
      <c r="HZ373" s="191"/>
      <c r="IA373" s="191"/>
      <c r="IB373" s="191"/>
      <c r="IC373" s="191"/>
      <c r="ID373" s="191"/>
      <c r="IE373" s="191"/>
      <c r="IF373" s="191"/>
      <c r="IG373" s="191"/>
      <c r="IH373" s="191"/>
      <c r="II373" s="191"/>
      <c r="IJ373" s="191"/>
      <c r="IK373" s="191"/>
      <c r="IL373" s="191"/>
      <c r="IM373" s="191"/>
      <c r="IN373" s="191"/>
      <c r="IO373" s="191"/>
      <c r="IP373" s="191"/>
      <c r="IQ373" s="191"/>
      <c r="IR373" s="191"/>
      <c r="IS373" s="191"/>
      <c r="IT373" s="191"/>
      <c r="IU373" s="191"/>
      <c r="IV373" s="191"/>
      <c r="IW373" s="191"/>
      <c r="IX373" s="191"/>
      <c r="IY373" s="191"/>
      <c r="IZ373" s="191"/>
      <c r="JA373" s="191"/>
      <c r="JB373" s="191"/>
      <c r="JC373" s="191"/>
      <c r="JD373" s="191"/>
      <c r="JE373" s="191"/>
      <c r="JF373" s="191"/>
      <c r="JG373" s="191"/>
      <c r="JH373" s="191"/>
      <c r="JI373" s="191"/>
      <c r="JJ373" s="191"/>
      <c r="JK373" s="191"/>
      <c r="JL373" s="191"/>
      <c r="JM373" s="191"/>
      <c r="JN373" s="191"/>
      <c r="JO373" s="191"/>
      <c r="JP373" s="191"/>
      <c r="JQ373" s="191"/>
      <c r="JR373" s="191"/>
      <c r="JS373" s="191"/>
      <c r="JT373" s="191"/>
      <c r="JU373" s="191"/>
      <c r="JV373" s="191"/>
      <c r="JW373" s="191"/>
      <c r="JX373" s="191"/>
      <c r="JY373" s="191"/>
      <c r="JZ373" s="191"/>
      <c r="KA373" s="191"/>
      <c r="KB373" s="191"/>
      <c r="KC373" s="191"/>
      <c r="KD373" s="191"/>
      <c r="KE373" s="191"/>
      <c r="KF373" s="191"/>
      <c r="KG373" s="191"/>
      <c r="KH373" s="191"/>
      <c r="KI373" s="191"/>
      <c r="KJ373" s="191"/>
      <c r="KK373" s="191"/>
      <c r="KL373" s="191"/>
      <c r="KM373" s="191"/>
      <c r="KN373" s="191"/>
      <c r="KO373" s="191"/>
      <c r="KP373" s="191"/>
      <c r="KQ373" s="191"/>
      <c r="KR373" s="191"/>
      <c r="KS373" s="191"/>
      <c r="KT373" s="191"/>
      <c r="KU373" s="191"/>
      <c r="KV373" s="191"/>
      <c r="KW373" s="191"/>
      <c r="KX373" s="191"/>
      <c r="KY373" s="191"/>
      <c r="KZ373" s="191"/>
      <c r="LA373" s="191"/>
      <c r="LB373" s="191"/>
      <c r="LC373" s="191"/>
      <c r="LD373" s="191"/>
      <c r="LE373" s="191"/>
      <c r="LF373" s="191"/>
      <c r="LG373" s="191"/>
      <c r="LH373" s="191"/>
      <c r="LI373" s="191"/>
      <c r="LJ373" s="191"/>
      <c r="LK373" s="191"/>
      <c r="LL373" s="191"/>
      <c r="LM373" s="191"/>
      <c r="LN373" s="191"/>
      <c r="LO373" s="191"/>
      <c r="LP373" s="191"/>
      <c r="LQ373" s="191"/>
      <c r="LR373" s="191"/>
      <c r="LS373" s="191"/>
      <c r="LT373" s="191"/>
      <c r="LU373" s="191"/>
      <c r="LV373" s="191"/>
      <c r="LW373" s="191"/>
      <c r="LX373" s="191"/>
      <c r="LY373" s="191"/>
      <c r="LZ373" s="191"/>
      <c r="MA373" s="191"/>
      <c r="MB373" s="191"/>
      <c r="MC373" s="191"/>
      <c r="MD373" s="191"/>
      <c r="ME373" s="191"/>
      <c r="MF373" s="191"/>
      <c r="MG373" s="191"/>
      <c r="MH373" s="191"/>
      <c r="MI373" s="191"/>
      <c r="MJ373" s="191"/>
      <c r="MK373" s="191"/>
      <c r="ML373" s="191"/>
      <c r="MM373" s="191"/>
      <c r="MN373" s="191"/>
      <c r="MO373" s="191"/>
      <c r="MP373" s="191"/>
      <c r="MQ373" s="191"/>
      <c r="MR373" s="191"/>
      <c r="MS373" s="191"/>
      <c r="MT373" s="191"/>
      <c r="MU373" s="191"/>
      <c r="MV373" s="191"/>
      <c r="MW373" s="191"/>
      <c r="MX373" s="191"/>
      <c r="MY373" s="191"/>
      <c r="MZ373" s="191"/>
      <c r="NA373" s="191"/>
      <c r="NB373" s="191"/>
      <c r="NC373" s="191"/>
      <c r="ND373" s="191"/>
      <c r="NE373" s="191"/>
      <c r="NF373" s="191"/>
      <c r="NG373" s="191"/>
      <c r="NH373" s="191"/>
      <c r="NI373" s="191"/>
      <c r="NJ373" s="191"/>
      <c r="NK373" s="191"/>
      <c r="NL373" s="191"/>
      <c r="NM373" s="191"/>
      <c r="NN373" s="191"/>
      <c r="NO373" s="191"/>
      <c r="NP373" s="191"/>
      <c r="NQ373" s="191"/>
      <c r="NR373" s="191"/>
      <c r="NS373" s="191"/>
      <c r="NT373" s="191"/>
      <c r="NU373" s="191"/>
      <c r="NV373" s="191"/>
      <c r="NW373" s="191"/>
      <c r="NX373" s="191"/>
      <c r="NY373" s="191"/>
      <c r="NZ373" s="191"/>
      <c r="OA373" s="191"/>
      <c r="OB373" s="191"/>
      <c r="OC373" s="191"/>
      <c r="OD373" s="191"/>
      <c r="OE373" s="191"/>
      <c r="OF373" s="191"/>
      <c r="OG373" s="191"/>
      <c r="OH373" s="191"/>
      <c r="OI373" s="191"/>
      <c r="OJ373" s="191"/>
      <c r="OK373" s="191"/>
      <c r="OL373" s="191"/>
      <c r="OM373" s="191"/>
      <c r="ON373" s="191"/>
      <c r="OO373" s="191"/>
      <c r="OP373" s="191"/>
      <c r="OQ373" s="191"/>
      <c r="OR373" s="191"/>
      <c r="OS373" s="191"/>
      <c r="OT373" s="191"/>
      <c r="OU373" s="191"/>
      <c r="OV373" s="191"/>
      <c r="OW373" s="191"/>
      <c r="OX373" s="191"/>
      <c r="OY373" s="191"/>
      <c r="OZ373" s="191"/>
      <c r="PA373" s="191"/>
      <c r="PB373" s="191"/>
      <c r="PC373" s="191"/>
      <c r="PD373" s="191"/>
      <c r="PE373" s="191"/>
      <c r="PF373" s="191"/>
      <c r="PG373" s="191"/>
      <c r="PH373" s="191"/>
      <c r="PI373" s="191"/>
      <c r="PJ373" s="191"/>
      <c r="PK373" s="191"/>
      <c r="PL373" s="191"/>
      <c r="PM373" s="191"/>
      <c r="PN373" s="191"/>
      <c r="PO373" s="191"/>
      <c r="PP373" s="191"/>
      <c r="PQ373" s="191"/>
      <c r="PR373" s="191"/>
      <c r="PS373" s="191"/>
      <c r="PT373" s="191"/>
      <c r="PU373" s="191"/>
      <c r="PV373" s="191"/>
      <c r="PW373" s="191"/>
      <c r="PX373" s="191"/>
      <c r="PY373" s="191"/>
      <c r="PZ373" s="191"/>
      <c r="QA373" s="191"/>
      <c r="QB373" s="191"/>
      <c r="QC373" s="191"/>
      <c r="QD373" s="191"/>
      <c r="QE373" s="191"/>
      <c r="QF373" s="191"/>
      <c r="QG373" s="191"/>
      <c r="QH373" s="191"/>
      <c r="QI373" s="191"/>
      <c r="QJ373" s="191"/>
      <c r="QK373" s="191"/>
      <c r="QL373" s="191"/>
      <c r="QM373" s="191"/>
      <c r="QN373" s="191"/>
      <c r="QO373" s="191"/>
      <c r="QP373" s="191"/>
      <c r="QQ373" s="191"/>
      <c r="QR373" s="191"/>
      <c r="QS373" s="191"/>
      <c r="QT373" s="191"/>
      <c r="QU373" s="191"/>
      <c r="QV373" s="191"/>
      <c r="QW373" s="191"/>
      <c r="QX373" s="191"/>
      <c r="QY373" s="191"/>
      <c r="QZ373" s="191"/>
      <c r="RA373" s="191"/>
      <c r="RB373" s="191"/>
      <c r="RC373" s="191"/>
      <c r="RD373" s="191"/>
      <c r="RE373" s="191"/>
      <c r="RF373" s="191"/>
      <c r="RG373" s="191"/>
      <c r="RH373" s="191"/>
      <c r="RI373" s="191"/>
      <c r="RJ373" s="191"/>
      <c r="RK373" s="191"/>
      <c r="RL373" s="191"/>
      <c r="RM373" s="191"/>
      <c r="RN373" s="191"/>
      <c r="RO373" s="191"/>
      <c r="RP373" s="191"/>
      <c r="RQ373" s="191"/>
      <c r="RR373" s="191"/>
      <c r="RS373" s="191"/>
      <c r="RT373" s="191"/>
      <c r="RU373" s="191"/>
      <c r="RV373" s="191"/>
      <c r="RW373" s="191"/>
      <c r="RX373" s="191"/>
      <c r="RY373" s="191"/>
      <c r="RZ373" s="191"/>
      <c r="SA373" s="191"/>
      <c r="SB373" s="191"/>
      <c r="SC373" s="191"/>
      <c r="SD373" s="191"/>
      <c r="SE373" s="191"/>
      <c r="SF373" s="191"/>
      <c r="SG373" s="191"/>
      <c r="SH373" s="191"/>
      <c r="SI373" s="191"/>
      <c r="SJ373" s="191"/>
      <c r="SK373" s="191"/>
      <c r="SL373" s="191"/>
      <c r="SM373" s="191"/>
      <c r="SN373" s="191"/>
      <c r="SO373" s="191"/>
      <c r="SP373" s="191"/>
      <c r="SQ373" s="191"/>
      <c r="SR373" s="191"/>
      <c r="SS373" s="191"/>
      <c r="ST373" s="191"/>
      <c r="SU373" s="191"/>
      <c r="SV373" s="191"/>
      <c r="SW373" s="191"/>
      <c r="SX373" s="191"/>
      <c r="SY373" s="191"/>
      <c r="SZ373" s="191"/>
      <c r="TA373" s="191"/>
      <c r="TB373" s="191"/>
      <c r="TC373" s="191"/>
      <c r="TD373" s="191"/>
      <c r="TE373" s="191"/>
      <c r="TF373" s="191"/>
      <c r="TG373" s="191"/>
      <c r="TH373" s="191"/>
      <c r="TI373" s="191"/>
      <c r="TJ373" s="191"/>
      <c r="TK373" s="191"/>
      <c r="TL373" s="191"/>
      <c r="TM373" s="191"/>
      <c r="TN373" s="191"/>
      <c r="TO373" s="191"/>
      <c r="TP373" s="191"/>
      <c r="TQ373" s="191"/>
      <c r="TR373" s="191"/>
      <c r="TS373" s="191"/>
      <c r="TT373" s="191"/>
      <c r="TU373" s="191"/>
      <c r="TV373" s="191"/>
      <c r="TW373" s="191"/>
      <c r="TX373" s="191"/>
      <c r="TY373" s="191"/>
      <c r="TZ373" s="191"/>
      <c r="UA373" s="191"/>
      <c r="UB373" s="191"/>
      <c r="UC373" s="191"/>
      <c r="UD373" s="191"/>
      <c r="UE373" s="191"/>
      <c r="UF373" s="191"/>
      <c r="UG373" s="191"/>
      <c r="UH373" s="191"/>
      <c r="UI373" s="191"/>
      <c r="UJ373" s="191"/>
      <c r="UK373" s="191"/>
      <c r="UL373" s="191"/>
      <c r="UM373" s="191"/>
      <c r="UN373" s="191"/>
      <c r="UO373" s="191"/>
      <c r="UP373" s="191"/>
      <c r="UQ373" s="191"/>
      <c r="UR373" s="191"/>
      <c r="US373" s="191"/>
      <c r="UT373" s="191"/>
      <c r="UU373" s="191"/>
      <c r="UV373" s="191"/>
      <c r="UW373" s="191"/>
      <c r="UX373" s="191"/>
      <c r="UY373" s="191"/>
      <c r="UZ373" s="191"/>
      <c r="VA373" s="191"/>
      <c r="VB373" s="191"/>
      <c r="VC373" s="191"/>
      <c r="VD373" s="191"/>
      <c r="VE373" s="191"/>
      <c r="VF373" s="191"/>
      <c r="VG373" s="191"/>
      <c r="VH373" s="191"/>
      <c r="VI373" s="191"/>
      <c r="VJ373" s="191"/>
      <c r="VK373" s="191"/>
      <c r="VL373" s="191"/>
      <c r="VM373" s="191"/>
      <c r="VN373" s="191"/>
      <c r="VO373" s="191"/>
      <c r="VP373" s="191"/>
      <c r="VQ373" s="191"/>
      <c r="VR373" s="191"/>
      <c r="VS373" s="191"/>
      <c r="VT373" s="191"/>
      <c r="VU373" s="191"/>
      <c r="VV373" s="191"/>
      <c r="VW373" s="191"/>
      <c r="VX373" s="191"/>
      <c r="VY373" s="191"/>
      <c r="VZ373" s="191"/>
      <c r="WA373" s="191"/>
      <c r="WB373" s="191"/>
      <c r="WC373" s="191"/>
      <c r="WD373" s="191"/>
      <c r="WE373" s="191"/>
      <c r="WF373" s="191"/>
      <c r="WG373" s="191"/>
      <c r="WH373" s="191"/>
      <c r="WI373" s="191"/>
      <c r="WJ373" s="191"/>
      <c r="WK373" s="191"/>
      <c r="WL373" s="191"/>
      <c r="WM373" s="191"/>
      <c r="WN373" s="191"/>
      <c r="WO373" s="191"/>
      <c r="WP373" s="191"/>
      <c r="WQ373" s="191"/>
      <c r="WR373" s="191"/>
      <c r="WS373" s="191"/>
      <c r="WT373" s="191"/>
      <c r="WU373" s="191"/>
      <c r="WV373" s="191"/>
      <c r="WW373" s="191"/>
      <c r="WX373" s="191"/>
      <c r="WY373" s="191"/>
      <c r="WZ373" s="191"/>
      <c r="XA373" s="191"/>
      <c r="XB373" s="191"/>
      <c r="XC373" s="191"/>
      <c r="XD373" s="191"/>
      <c r="XE373" s="191"/>
      <c r="XF373" s="191"/>
      <c r="XG373" s="191"/>
      <c r="XH373" s="191"/>
      <c r="XI373" s="191"/>
      <c r="XJ373" s="191"/>
      <c r="XK373" s="191"/>
      <c r="XL373" s="191"/>
      <c r="XM373" s="191"/>
      <c r="XN373" s="191"/>
      <c r="XO373" s="191"/>
      <c r="XP373" s="191"/>
      <c r="XQ373" s="191"/>
      <c r="XR373" s="191"/>
      <c r="XS373" s="191"/>
      <c r="XT373" s="191"/>
      <c r="XU373" s="191"/>
      <c r="XV373" s="191"/>
      <c r="XW373" s="191"/>
      <c r="XX373" s="191"/>
      <c r="XY373" s="191"/>
      <c r="XZ373" s="191"/>
      <c r="YA373" s="191"/>
      <c r="YB373" s="191"/>
      <c r="YC373" s="191"/>
      <c r="YD373" s="191"/>
      <c r="YE373" s="191"/>
      <c r="YF373" s="191"/>
      <c r="YG373" s="191"/>
      <c r="YH373" s="191"/>
      <c r="YI373" s="191"/>
      <c r="YJ373" s="191"/>
      <c r="YK373" s="191"/>
      <c r="YL373" s="191"/>
      <c r="YM373" s="191"/>
      <c r="YN373" s="191"/>
      <c r="YO373" s="191"/>
      <c r="YP373" s="191"/>
      <c r="YQ373" s="191"/>
      <c r="YR373" s="191"/>
      <c r="YS373" s="191"/>
      <c r="YT373" s="191"/>
      <c r="YU373" s="191"/>
      <c r="YV373" s="191"/>
      <c r="YW373" s="191"/>
      <c r="YX373" s="191"/>
      <c r="YY373" s="191"/>
      <c r="YZ373" s="191"/>
      <c r="ZA373" s="191"/>
      <c r="ZB373" s="191"/>
      <c r="ZC373" s="191"/>
      <c r="ZD373" s="191"/>
      <c r="ZE373" s="191"/>
      <c r="ZF373" s="191"/>
      <c r="ZG373" s="191"/>
      <c r="ZH373" s="191"/>
      <c r="ZI373" s="191"/>
      <c r="ZJ373" s="191"/>
      <c r="ZK373" s="191"/>
      <c r="ZL373" s="191"/>
      <c r="ZM373" s="191"/>
      <c r="ZN373" s="191"/>
      <c r="ZO373" s="191"/>
      <c r="ZP373" s="191"/>
      <c r="ZQ373" s="191"/>
      <c r="ZR373" s="191"/>
      <c r="ZS373" s="191"/>
      <c r="ZT373" s="191"/>
      <c r="ZU373" s="191"/>
      <c r="ZV373" s="191"/>
      <c r="ZW373" s="191"/>
      <c r="ZX373" s="191"/>
      <c r="ZY373" s="191"/>
      <c r="ZZ373" s="191"/>
      <c r="AAA373" s="191"/>
      <c r="AAB373" s="191"/>
      <c r="AAC373" s="191"/>
      <c r="AAD373" s="191"/>
      <c r="AAE373" s="191"/>
      <c r="AAF373" s="191"/>
      <c r="AAG373" s="191"/>
      <c r="AAH373" s="191"/>
      <c r="AAI373" s="191"/>
      <c r="AAJ373" s="191"/>
      <c r="AAK373" s="191"/>
      <c r="AAL373" s="191"/>
      <c r="AAM373" s="191"/>
      <c r="AAN373" s="191"/>
      <c r="AAO373" s="191"/>
      <c r="AAP373" s="191"/>
      <c r="AAQ373" s="191"/>
      <c r="AAR373" s="191"/>
      <c r="AAS373" s="191"/>
      <c r="AAT373" s="191"/>
      <c r="AAU373" s="191"/>
      <c r="AAV373" s="191"/>
      <c r="AAW373" s="191"/>
      <c r="AAX373" s="191"/>
      <c r="AAY373" s="191"/>
      <c r="AAZ373" s="191"/>
      <c r="ABA373" s="191"/>
      <c r="ABB373" s="191"/>
      <c r="ABC373" s="191"/>
      <c r="ABD373" s="191"/>
      <c r="ABE373" s="191"/>
      <c r="ABF373" s="191"/>
      <c r="ABG373" s="191"/>
      <c r="ABH373" s="191"/>
      <c r="ABI373" s="191"/>
      <c r="ABJ373" s="191"/>
      <c r="ABK373" s="191"/>
      <c r="ABL373" s="191"/>
      <c r="ABM373" s="191"/>
      <c r="ABN373" s="191"/>
      <c r="ABO373" s="191"/>
      <c r="ABP373" s="191"/>
      <c r="ABQ373" s="191"/>
      <c r="ABR373" s="191"/>
      <c r="ABS373" s="191"/>
      <c r="ABT373" s="191"/>
      <c r="ABU373" s="191"/>
      <c r="ABV373" s="191"/>
      <c r="ABW373" s="191"/>
      <c r="ABX373" s="191"/>
      <c r="ABY373" s="191"/>
      <c r="ABZ373" s="191"/>
      <c r="ACA373" s="191"/>
      <c r="ACB373" s="191"/>
      <c r="ACC373" s="191"/>
      <c r="ACD373" s="191"/>
      <c r="ACE373" s="191"/>
      <c r="ACF373" s="191"/>
      <c r="ACG373" s="191"/>
      <c r="ACH373" s="191"/>
      <c r="ACI373" s="191"/>
      <c r="ACJ373" s="191"/>
      <c r="ACK373" s="191"/>
      <c r="ACL373" s="191"/>
      <c r="ACM373" s="191"/>
      <c r="ACN373" s="191"/>
      <c r="ACO373" s="191"/>
      <c r="ACP373" s="191"/>
      <c r="ACQ373" s="191"/>
      <c r="ACR373" s="191"/>
      <c r="ACS373" s="191"/>
      <c r="ACT373" s="191"/>
      <c r="ACU373" s="191"/>
      <c r="ACV373" s="191"/>
      <c r="ACW373" s="191"/>
      <c r="ACX373" s="191"/>
      <c r="ACY373" s="191"/>
      <c r="ACZ373" s="191"/>
      <c r="ADA373" s="191"/>
    </row>
    <row r="374" spans="1:781" ht="15" customHeight="1" x14ac:dyDescent="0.3">
      <c r="A374" s="192">
        <f>COUNT(A3:A372)</f>
        <v>368</v>
      </c>
      <c r="C374" s="178"/>
      <c r="M374" s="183"/>
      <c r="AB374" s="193"/>
      <c r="AC374" s="194"/>
      <c r="AD374" s="195" t="s">
        <v>996</v>
      </c>
      <c r="AE374" s="196"/>
      <c r="AF374" s="197"/>
      <c r="AL374" s="169"/>
      <c r="AM374" s="169"/>
      <c r="AN374" s="169"/>
      <c r="AO374" s="169"/>
      <c r="AP374" s="169"/>
      <c r="AQ374" s="169"/>
      <c r="AR374" s="169"/>
      <c r="AS374" s="169"/>
      <c r="AT374" s="169"/>
      <c r="AU374" s="169"/>
      <c r="AV374" s="169"/>
      <c r="AW374" s="169"/>
      <c r="AX374" s="169"/>
      <c r="AY374" s="169"/>
      <c r="AZ374" s="169"/>
      <c r="BA374" s="169"/>
      <c r="BB374" s="169"/>
      <c r="BC374" s="169"/>
      <c r="BD374" s="169"/>
      <c r="BE374" s="169"/>
      <c r="BF374" s="169"/>
      <c r="BG374" s="169"/>
      <c r="BH374" s="169"/>
      <c r="BI374" s="169"/>
      <c r="BJ374" s="169"/>
      <c r="BK374" s="169"/>
      <c r="BL374" s="169"/>
      <c r="BM374" s="169"/>
      <c r="BN374" s="169"/>
      <c r="BO374" s="169"/>
      <c r="BP374" s="169"/>
      <c r="BQ374" s="169"/>
      <c r="BR374" s="169"/>
      <c r="BS374" s="169"/>
      <c r="BT374" s="169"/>
      <c r="BU374" s="169"/>
      <c r="BV374" s="169"/>
      <c r="BW374" s="169"/>
      <c r="BX374" s="169"/>
      <c r="BY374" s="169"/>
      <c r="BZ374" s="169"/>
      <c r="CA374" s="169"/>
      <c r="CB374" s="169"/>
      <c r="CC374" s="169"/>
      <c r="CD374" s="169"/>
      <c r="CE374" s="169"/>
      <c r="CF374" s="169"/>
      <c r="CG374" s="169"/>
      <c r="CH374" s="169"/>
      <c r="CI374" s="169"/>
      <c r="CJ374" s="169"/>
      <c r="CK374" s="169"/>
      <c r="CL374" s="169"/>
      <c r="CM374" s="169"/>
      <c r="CN374" s="169"/>
      <c r="CO374" s="169"/>
      <c r="CP374" s="169"/>
      <c r="CQ374" s="169"/>
      <c r="CR374" s="169"/>
      <c r="CS374" s="169"/>
      <c r="CT374" s="169"/>
      <c r="CU374" s="169"/>
      <c r="CV374" s="169"/>
      <c r="CW374" s="169"/>
      <c r="CX374" s="169"/>
      <c r="CY374" s="169"/>
      <c r="CZ374" s="169"/>
      <c r="DA374" s="169"/>
      <c r="DB374" s="169"/>
      <c r="DC374" s="169"/>
      <c r="DD374" s="169"/>
      <c r="DE374" s="169"/>
      <c r="DF374" s="169"/>
      <c r="DG374" s="169"/>
      <c r="DH374" s="169"/>
      <c r="DI374" s="169"/>
      <c r="DJ374" s="169"/>
      <c r="DK374" s="169"/>
      <c r="DL374" s="169"/>
      <c r="DM374" s="169"/>
      <c r="DN374" s="169"/>
      <c r="DO374" s="169"/>
      <c r="DP374" s="169"/>
      <c r="DQ374" s="169"/>
      <c r="DR374" s="169"/>
      <c r="DS374" s="169"/>
      <c r="DT374" s="169"/>
      <c r="DU374" s="169"/>
      <c r="DV374" s="169"/>
      <c r="DW374" s="169"/>
      <c r="DX374" s="169"/>
      <c r="DY374" s="169"/>
      <c r="DZ374" s="169"/>
      <c r="EA374" s="169"/>
      <c r="EB374" s="169"/>
      <c r="EC374" s="169"/>
      <c r="ED374" s="191"/>
      <c r="EE374" s="191"/>
      <c r="EF374" s="191"/>
      <c r="EG374" s="191"/>
      <c r="EH374" s="191"/>
      <c r="EI374" s="191"/>
      <c r="EJ374" s="191"/>
      <c r="EK374" s="191"/>
      <c r="EL374" s="191"/>
      <c r="EM374" s="191"/>
      <c r="EN374" s="191"/>
      <c r="EO374" s="191"/>
      <c r="EP374" s="191"/>
      <c r="EQ374" s="191"/>
      <c r="ER374" s="191"/>
      <c r="ES374" s="191"/>
      <c r="ET374" s="191"/>
      <c r="EU374" s="191"/>
      <c r="EV374" s="191"/>
      <c r="EW374" s="191"/>
      <c r="EX374" s="191"/>
      <c r="EY374" s="191"/>
      <c r="EZ374" s="191"/>
      <c r="FA374" s="191"/>
      <c r="FB374" s="191"/>
      <c r="FC374" s="191"/>
      <c r="FD374" s="191"/>
      <c r="FE374" s="191"/>
      <c r="FF374" s="191"/>
      <c r="FG374" s="191"/>
      <c r="FH374" s="191"/>
      <c r="FI374" s="191"/>
      <c r="FJ374" s="191"/>
      <c r="FK374" s="191"/>
      <c r="FL374" s="191"/>
      <c r="FM374" s="191"/>
      <c r="FN374" s="191"/>
      <c r="FO374" s="191"/>
      <c r="FP374" s="191"/>
      <c r="FQ374" s="191"/>
      <c r="FR374" s="191"/>
      <c r="FS374" s="191"/>
      <c r="FT374" s="191"/>
      <c r="FU374" s="191"/>
      <c r="FV374" s="191"/>
      <c r="FW374" s="191"/>
      <c r="FX374" s="191"/>
      <c r="FY374" s="191"/>
      <c r="FZ374" s="191"/>
      <c r="GA374" s="191"/>
      <c r="GB374" s="191"/>
      <c r="GC374" s="191"/>
      <c r="GD374" s="191"/>
      <c r="GE374" s="191"/>
      <c r="GF374" s="191"/>
      <c r="GG374" s="191"/>
      <c r="GH374" s="191"/>
      <c r="GI374" s="191"/>
      <c r="GJ374" s="191"/>
      <c r="GK374" s="191"/>
      <c r="GL374" s="191"/>
      <c r="GM374" s="191"/>
      <c r="GN374" s="191"/>
      <c r="GO374" s="191"/>
      <c r="GP374" s="191"/>
      <c r="GQ374" s="191"/>
      <c r="GR374" s="191"/>
      <c r="GS374" s="191"/>
      <c r="GT374" s="191"/>
      <c r="GU374" s="191"/>
      <c r="GV374" s="191"/>
      <c r="GW374" s="191"/>
      <c r="GX374" s="191"/>
      <c r="GY374" s="191"/>
      <c r="GZ374" s="191"/>
      <c r="HA374" s="191"/>
      <c r="HB374" s="191"/>
      <c r="HC374" s="191"/>
      <c r="HD374" s="191"/>
      <c r="HE374" s="191"/>
      <c r="HF374" s="191"/>
      <c r="HG374" s="191"/>
      <c r="HH374" s="191"/>
      <c r="HI374" s="191"/>
      <c r="HJ374" s="191"/>
      <c r="HK374" s="191"/>
      <c r="HL374" s="191"/>
      <c r="HM374" s="191"/>
      <c r="HN374" s="191"/>
      <c r="HO374" s="191"/>
      <c r="HP374" s="191"/>
      <c r="HQ374" s="191"/>
      <c r="HR374" s="191"/>
      <c r="HS374" s="191"/>
      <c r="HT374" s="191"/>
      <c r="HU374" s="191"/>
      <c r="HV374" s="191"/>
      <c r="HW374" s="191"/>
      <c r="HX374" s="191"/>
      <c r="HY374" s="191"/>
      <c r="HZ374" s="191"/>
      <c r="IA374" s="191"/>
      <c r="IB374" s="191"/>
      <c r="IC374" s="191"/>
      <c r="ID374" s="191"/>
      <c r="IE374" s="191"/>
      <c r="IF374" s="191"/>
      <c r="IG374" s="191"/>
      <c r="IH374" s="191"/>
      <c r="II374" s="191"/>
      <c r="IJ374" s="191"/>
      <c r="IK374" s="191"/>
      <c r="IL374" s="191"/>
      <c r="IM374" s="191"/>
      <c r="IN374" s="191"/>
      <c r="IO374" s="191"/>
      <c r="IP374" s="191"/>
      <c r="IQ374" s="191"/>
      <c r="IR374" s="191"/>
      <c r="IS374" s="191"/>
      <c r="IT374" s="191"/>
      <c r="IU374" s="191"/>
      <c r="IV374" s="191"/>
      <c r="IW374" s="191"/>
      <c r="IX374" s="191"/>
      <c r="IY374" s="191"/>
      <c r="IZ374" s="191"/>
      <c r="JA374" s="191"/>
      <c r="JB374" s="191"/>
      <c r="JC374" s="191"/>
      <c r="JD374" s="191"/>
      <c r="JE374" s="191"/>
      <c r="JF374" s="191"/>
      <c r="JG374" s="191"/>
      <c r="JH374" s="191"/>
      <c r="JI374" s="191"/>
      <c r="JJ374" s="191"/>
      <c r="JK374" s="191"/>
      <c r="JL374" s="191"/>
      <c r="JM374" s="191"/>
      <c r="JN374" s="191"/>
      <c r="JO374" s="191"/>
      <c r="JP374" s="191"/>
      <c r="JQ374" s="191"/>
      <c r="JR374" s="191"/>
      <c r="JS374" s="191"/>
      <c r="JT374" s="191"/>
      <c r="JU374" s="191"/>
      <c r="JV374" s="191"/>
      <c r="JW374" s="191"/>
      <c r="JX374" s="191"/>
      <c r="JY374" s="191"/>
      <c r="JZ374" s="191"/>
      <c r="KA374" s="191"/>
      <c r="KB374" s="191"/>
      <c r="KC374" s="191"/>
      <c r="KD374" s="191"/>
      <c r="KE374" s="191"/>
      <c r="KF374" s="191"/>
      <c r="KG374" s="191"/>
      <c r="KH374" s="191"/>
      <c r="KI374" s="191"/>
      <c r="KJ374" s="191"/>
      <c r="KK374" s="191"/>
      <c r="KL374" s="191"/>
      <c r="KM374" s="191"/>
      <c r="KN374" s="191"/>
      <c r="KO374" s="191"/>
      <c r="KP374" s="191"/>
      <c r="KQ374" s="191"/>
      <c r="KR374" s="191"/>
      <c r="KS374" s="191"/>
      <c r="KT374" s="191"/>
      <c r="KU374" s="191"/>
      <c r="KV374" s="191"/>
      <c r="KW374" s="191"/>
      <c r="KX374" s="191"/>
      <c r="KY374" s="191"/>
      <c r="KZ374" s="191"/>
      <c r="LA374" s="191"/>
      <c r="LB374" s="191"/>
      <c r="LC374" s="191"/>
      <c r="LD374" s="191"/>
      <c r="LE374" s="191"/>
      <c r="LF374" s="191"/>
      <c r="LG374" s="191"/>
      <c r="LH374" s="191"/>
      <c r="LI374" s="191"/>
      <c r="LJ374" s="191"/>
      <c r="LK374" s="191"/>
      <c r="LL374" s="191"/>
      <c r="LM374" s="191"/>
      <c r="LN374" s="191"/>
      <c r="LO374" s="191"/>
      <c r="LP374" s="191"/>
      <c r="LQ374" s="191"/>
      <c r="LR374" s="191"/>
      <c r="LS374" s="191"/>
      <c r="LT374" s="191"/>
      <c r="LU374" s="191"/>
      <c r="LV374" s="191"/>
      <c r="LW374" s="191"/>
      <c r="LX374" s="191"/>
      <c r="LY374" s="191"/>
      <c r="LZ374" s="191"/>
      <c r="MA374" s="191"/>
      <c r="MB374" s="191"/>
      <c r="MC374" s="191"/>
      <c r="MD374" s="191"/>
      <c r="ME374" s="191"/>
      <c r="MF374" s="191"/>
      <c r="MG374" s="191"/>
      <c r="MH374" s="191"/>
      <c r="MI374" s="191"/>
      <c r="MJ374" s="191"/>
      <c r="MK374" s="191"/>
      <c r="ML374" s="191"/>
      <c r="MM374" s="191"/>
      <c r="MN374" s="191"/>
      <c r="MO374" s="191"/>
      <c r="MP374" s="191"/>
      <c r="MQ374" s="191"/>
      <c r="MR374" s="191"/>
      <c r="MS374" s="191"/>
      <c r="MT374" s="191"/>
      <c r="MU374" s="191"/>
      <c r="MV374" s="191"/>
      <c r="MW374" s="191"/>
      <c r="MX374" s="191"/>
      <c r="MY374" s="191"/>
      <c r="MZ374" s="191"/>
      <c r="NA374" s="191"/>
      <c r="NB374" s="191"/>
      <c r="NC374" s="191"/>
      <c r="ND374" s="191"/>
      <c r="NE374" s="191"/>
      <c r="NF374" s="191"/>
      <c r="NG374" s="191"/>
      <c r="NH374" s="191"/>
      <c r="NI374" s="191"/>
      <c r="NJ374" s="191"/>
      <c r="NK374" s="191"/>
      <c r="NL374" s="191"/>
      <c r="NM374" s="191"/>
      <c r="NN374" s="191"/>
      <c r="NO374" s="191"/>
      <c r="NP374" s="191"/>
      <c r="NQ374" s="191"/>
      <c r="NR374" s="191"/>
      <c r="NS374" s="191"/>
      <c r="NT374" s="191"/>
      <c r="NU374" s="191"/>
      <c r="NV374" s="191"/>
      <c r="NW374" s="191"/>
      <c r="NX374" s="191"/>
      <c r="NY374" s="191"/>
      <c r="NZ374" s="191"/>
      <c r="OA374" s="191"/>
      <c r="OB374" s="191"/>
      <c r="OC374" s="191"/>
      <c r="OD374" s="191"/>
      <c r="OE374" s="191"/>
      <c r="OF374" s="191"/>
      <c r="OG374" s="191"/>
      <c r="OH374" s="191"/>
      <c r="OI374" s="191"/>
      <c r="OJ374" s="191"/>
      <c r="OK374" s="191"/>
      <c r="OL374" s="191"/>
      <c r="OM374" s="191"/>
      <c r="ON374" s="191"/>
      <c r="OO374" s="191"/>
      <c r="OP374" s="191"/>
      <c r="OQ374" s="191"/>
      <c r="OR374" s="191"/>
      <c r="OS374" s="191"/>
      <c r="OT374" s="191"/>
      <c r="OU374" s="191"/>
      <c r="OV374" s="191"/>
      <c r="OW374" s="191"/>
      <c r="OX374" s="191"/>
      <c r="OY374" s="191"/>
      <c r="OZ374" s="191"/>
      <c r="PA374" s="191"/>
      <c r="PB374" s="191"/>
      <c r="PC374" s="191"/>
      <c r="PD374" s="191"/>
      <c r="PE374" s="191"/>
      <c r="PF374" s="191"/>
      <c r="PG374" s="191"/>
      <c r="PH374" s="191"/>
      <c r="PI374" s="191"/>
      <c r="PJ374" s="191"/>
      <c r="PK374" s="191"/>
      <c r="PL374" s="191"/>
      <c r="PM374" s="191"/>
      <c r="PN374" s="191"/>
      <c r="PO374" s="191"/>
      <c r="PP374" s="191"/>
      <c r="PQ374" s="191"/>
      <c r="PR374" s="191"/>
      <c r="PS374" s="191"/>
      <c r="PT374" s="191"/>
      <c r="PU374" s="191"/>
      <c r="PV374" s="191"/>
      <c r="PW374" s="191"/>
      <c r="PX374" s="191"/>
      <c r="PY374" s="191"/>
      <c r="PZ374" s="191"/>
      <c r="QA374" s="191"/>
      <c r="QB374" s="191"/>
      <c r="QC374" s="191"/>
      <c r="QD374" s="191"/>
      <c r="QE374" s="191"/>
      <c r="QF374" s="191"/>
      <c r="QG374" s="191"/>
      <c r="QH374" s="191"/>
      <c r="QI374" s="191"/>
      <c r="QJ374" s="191"/>
      <c r="QK374" s="191"/>
      <c r="QL374" s="191"/>
      <c r="QM374" s="191"/>
      <c r="QN374" s="191"/>
      <c r="QO374" s="191"/>
      <c r="QP374" s="191"/>
      <c r="QQ374" s="191"/>
      <c r="QR374" s="191"/>
      <c r="QS374" s="191"/>
      <c r="QT374" s="191"/>
      <c r="QU374" s="191"/>
      <c r="QV374" s="191"/>
      <c r="QW374" s="191"/>
      <c r="QX374" s="191"/>
      <c r="QY374" s="191"/>
      <c r="QZ374" s="191"/>
      <c r="RA374" s="191"/>
      <c r="RB374" s="191"/>
      <c r="RC374" s="191"/>
      <c r="RD374" s="191"/>
      <c r="RE374" s="191"/>
      <c r="RF374" s="191"/>
      <c r="RG374" s="191"/>
      <c r="RH374" s="191"/>
      <c r="RI374" s="191"/>
      <c r="RJ374" s="191"/>
      <c r="RK374" s="191"/>
      <c r="RL374" s="191"/>
      <c r="RM374" s="191"/>
      <c r="RN374" s="191"/>
      <c r="RO374" s="191"/>
      <c r="RP374" s="191"/>
      <c r="RQ374" s="191"/>
      <c r="RR374" s="191"/>
      <c r="RS374" s="191"/>
      <c r="RT374" s="191"/>
      <c r="RU374" s="191"/>
      <c r="RV374" s="191"/>
      <c r="RW374" s="191"/>
      <c r="RX374" s="191"/>
      <c r="RY374" s="191"/>
      <c r="RZ374" s="191"/>
      <c r="SA374" s="191"/>
      <c r="SB374" s="191"/>
      <c r="SC374" s="191"/>
      <c r="SD374" s="191"/>
      <c r="SE374" s="191"/>
      <c r="SF374" s="191"/>
      <c r="SG374" s="191"/>
      <c r="SH374" s="191"/>
      <c r="SI374" s="191"/>
      <c r="SJ374" s="191"/>
      <c r="SK374" s="191"/>
      <c r="SL374" s="191"/>
      <c r="SM374" s="191"/>
      <c r="SN374" s="191"/>
      <c r="SO374" s="191"/>
      <c r="SP374" s="191"/>
      <c r="SQ374" s="191"/>
      <c r="SR374" s="191"/>
      <c r="SS374" s="191"/>
      <c r="ST374" s="191"/>
      <c r="SU374" s="191"/>
      <c r="SV374" s="191"/>
      <c r="SW374" s="191"/>
      <c r="SX374" s="191"/>
      <c r="SY374" s="191"/>
      <c r="SZ374" s="191"/>
      <c r="TA374" s="191"/>
      <c r="TB374" s="191"/>
      <c r="TC374" s="191"/>
      <c r="TD374" s="191"/>
      <c r="TE374" s="191"/>
      <c r="TF374" s="191"/>
      <c r="TG374" s="191"/>
      <c r="TH374" s="191"/>
      <c r="TI374" s="191"/>
      <c r="TJ374" s="191"/>
      <c r="TK374" s="191"/>
      <c r="TL374" s="191"/>
      <c r="TM374" s="191"/>
      <c r="TN374" s="191"/>
      <c r="TO374" s="191"/>
      <c r="TP374" s="191"/>
      <c r="TQ374" s="191"/>
      <c r="TR374" s="191"/>
      <c r="TS374" s="191"/>
      <c r="TT374" s="191"/>
      <c r="TU374" s="191"/>
      <c r="TV374" s="191"/>
      <c r="TW374" s="191"/>
      <c r="TX374" s="191"/>
      <c r="TY374" s="191"/>
      <c r="TZ374" s="191"/>
      <c r="UA374" s="191"/>
      <c r="UB374" s="191"/>
      <c r="UC374" s="191"/>
      <c r="UD374" s="191"/>
      <c r="UE374" s="191"/>
      <c r="UF374" s="191"/>
      <c r="UG374" s="191"/>
      <c r="UH374" s="191"/>
      <c r="UI374" s="191"/>
      <c r="UJ374" s="191"/>
      <c r="UK374" s="191"/>
      <c r="UL374" s="191"/>
      <c r="UM374" s="191"/>
      <c r="UN374" s="191"/>
      <c r="UO374" s="191"/>
      <c r="UP374" s="191"/>
      <c r="UQ374" s="191"/>
      <c r="UR374" s="191"/>
      <c r="US374" s="191"/>
      <c r="UT374" s="191"/>
      <c r="UU374" s="191"/>
      <c r="UV374" s="191"/>
      <c r="UW374" s="191"/>
      <c r="UX374" s="191"/>
      <c r="UY374" s="191"/>
      <c r="UZ374" s="191"/>
      <c r="VA374" s="191"/>
      <c r="VB374" s="191"/>
      <c r="VC374" s="191"/>
      <c r="VD374" s="191"/>
      <c r="VE374" s="191"/>
      <c r="VF374" s="191"/>
      <c r="VG374" s="191"/>
      <c r="VH374" s="191"/>
      <c r="VI374" s="191"/>
      <c r="VJ374" s="191"/>
      <c r="VK374" s="191"/>
      <c r="VL374" s="191"/>
      <c r="VM374" s="191"/>
      <c r="VN374" s="191"/>
      <c r="VO374" s="191"/>
      <c r="VP374" s="191"/>
      <c r="VQ374" s="191"/>
      <c r="VR374" s="191"/>
      <c r="VS374" s="191"/>
      <c r="VT374" s="191"/>
      <c r="VU374" s="191"/>
      <c r="VV374" s="191"/>
      <c r="VW374" s="191"/>
      <c r="VX374" s="191"/>
      <c r="VY374" s="191"/>
      <c r="VZ374" s="191"/>
      <c r="WA374" s="191"/>
      <c r="WB374" s="191"/>
      <c r="WC374" s="191"/>
      <c r="WD374" s="191"/>
      <c r="WE374" s="191"/>
      <c r="WF374" s="191"/>
      <c r="WG374" s="191"/>
      <c r="WH374" s="191"/>
      <c r="WI374" s="191"/>
      <c r="WJ374" s="191"/>
      <c r="WK374" s="191"/>
      <c r="WL374" s="191"/>
      <c r="WM374" s="191"/>
      <c r="WN374" s="191"/>
      <c r="WO374" s="191"/>
      <c r="WP374" s="191"/>
      <c r="WQ374" s="191"/>
      <c r="WR374" s="191"/>
      <c r="WS374" s="191"/>
      <c r="WT374" s="191"/>
      <c r="WU374" s="191"/>
      <c r="WV374" s="191"/>
      <c r="WW374" s="191"/>
      <c r="WX374" s="191"/>
      <c r="WY374" s="191"/>
      <c r="WZ374" s="191"/>
      <c r="XA374" s="191"/>
      <c r="XB374" s="191"/>
      <c r="XC374" s="191"/>
      <c r="XD374" s="191"/>
      <c r="XE374" s="191"/>
      <c r="XF374" s="191"/>
      <c r="XG374" s="191"/>
      <c r="XH374" s="191"/>
      <c r="XI374" s="191"/>
      <c r="XJ374" s="191"/>
      <c r="XK374" s="191"/>
      <c r="XL374" s="191"/>
      <c r="XM374" s="191"/>
      <c r="XN374" s="191"/>
      <c r="XO374" s="191"/>
      <c r="XP374" s="191"/>
      <c r="XQ374" s="191"/>
      <c r="XR374" s="191"/>
      <c r="XS374" s="191"/>
      <c r="XT374" s="191"/>
      <c r="XU374" s="191"/>
      <c r="XV374" s="191"/>
      <c r="XW374" s="191"/>
      <c r="XX374" s="191"/>
      <c r="XY374" s="191"/>
      <c r="XZ374" s="191"/>
      <c r="YA374" s="191"/>
      <c r="YB374" s="191"/>
      <c r="YC374" s="191"/>
      <c r="YD374" s="191"/>
      <c r="YE374" s="191"/>
      <c r="YF374" s="191"/>
      <c r="YG374" s="191"/>
      <c r="YH374" s="191"/>
      <c r="YI374" s="191"/>
      <c r="YJ374" s="191"/>
      <c r="YK374" s="191"/>
      <c r="YL374" s="191"/>
      <c r="YM374" s="191"/>
      <c r="YN374" s="191"/>
      <c r="YO374" s="191"/>
      <c r="YP374" s="191"/>
      <c r="YQ374" s="191"/>
      <c r="YR374" s="191"/>
      <c r="YS374" s="191"/>
      <c r="YT374" s="191"/>
      <c r="YU374" s="191"/>
      <c r="YV374" s="191"/>
      <c r="YW374" s="191"/>
      <c r="YX374" s="191"/>
      <c r="YY374" s="191"/>
      <c r="YZ374" s="191"/>
      <c r="ZA374" s="191"/>
      <c r="ZB374" s="191"/>
      <c r="ZC374" s="191"/>
      <c r="ZD374" s="191"/>
      <c r="ZE374" s="191"/>
      <c r="ZF374" s="191"/>
      <c r="ZG374" s="191"/>
      <c r="ZH374" s="191"/>
      <c r="ZI374" s="191"/>
      <c r="ZJ374" s="191"/>
      <c r="ZK374" s="191"/>
      <c r="ZL374" s="191"/>
      <c r="ZM374" s="191"/>
      <c r="ZN374" s="191"/>
      <c r="ZO374" s="191"/>
      <c r="ZP374" s="191"/>
      <c r="ZQ374" s="191"/>
      <c r="ZR374" s="191"/>
      <c r="ZS374" s="191"/>
      <c r="ZT374" s="191"/>
      <c r="ZU374" s="191"/>
      <c r="ZV374" s="191"/>
      <c r="ZW374" s="191"/>
      <c r="ZX374" s="191"/>
      <c r="ZY374" s="191"/>
      <c r="ZZ374" s="191"/>
      <c r="AAA374" s="191"/>
      <c r="AAB374" s="191"/>
      <c r="AAC374" s="191"/>
      <c r="AAD374" s="191"/>
      <c r="AAE374" s="191"/>
      <c r="AAF374" s="191"/>
      <c r="AAG374" s="191"/>
      <c r="AAH374" s="191"/>
      <c r="AAI374" s="191"/>
      <c r="AAJ374" s="191"/>
      <c r="AAK374" s="191"/>
      <c r="AAL374" s="191"/>
      <c r="AAM374" s="191"/>
      <c r="AAN374" s="191"/>
      <c r="AAO374" s="191"/>
      <c r="AAP374" s="191"/>
      <c r="AAQ374" s="191"/>
      <c r="AAR374" s="191"/>
      <c r="AAS374" s="191"/>
      <c r="AAT374" s="191"/>
      <c r="AAU374" s="191"/>
      <c r="AAV374" s="191"/>
      <c r="AAW374" s="191"/>
      <c r="AAX374" s="191"/>
      <c r="AAY374" s="191"/>
      <c r="AAZ374" s="191"/>
      <c r="ABA374" s="191"/>
      <c r="ABB374" s="191"/>
      <c r="ABC374" s="191"/>
      <c r="ABD374" s="191"/>
      <c r="ABE374" s="191"/>
      <c r="ABF374" s="191"/>
      <c r="ABG374" s="191"/>
      <c r="ABH374" s="191"/>
      <c r="ABI374" s="191"/>
      <c r="ABJ374" s="191"/>
      <c r="ABK374" s="191"/>
      <c r="ABL374" s="191"/>
      <c r="ABM374" s="191"/>
      <c r="ABN374" s="191"/>
      <c r="ABO374" s="191"/>
      <c r="ABP374" s="191"/>
      <c r="ABQ374" s="191"/>
      <c r="ABR374" s="191"/>
      <c r="ABS374" s="191"/>
      <c r="ABT374" s="191"/>
      <c r="ABU374" s="191"/>
      <c r="ABV374" s="191"/>
      <c r="ABW374" s="191"/>
      <c r="ABX374" s="191"/>
      <c r="ABY374" s="191"/>
      <c r="ABZ374" s="191"/>
      <c r="ACA374" s="191"/>
      <c r="ACB374" s="191"/>
      <c r="ACC374" s="191"/>
      <c r="ACD374" s="191"/>
      <c r="ACE374" s="191"/>
      <c r="ACF374" s="191"/>
      <c r="ACG374" s="191"/>
      <c r="ACH374" s="191"/>
      <c r="ACI374" s="191"/>
      <c r="ACJ374" s="191"/>
      <c r="ACK374" s="191"/>
      <c r="ACL374" s="191"/>
      <c r="ACM374" s="191"/>
      <c r="ACN374" s="191"/>
      <c r="ACO374" s="191"/>
      <c r="ACP374" s="191"/>
      <c r="ACQ374" s="191"/>
      <c r="ACR374" s="191"/>
      <c r="ACS374" s="191"/>
      <c r="ACT374" s="191"/>
      <c r="ACU374" s="191"/>
      <c r="ACV374" s="191"/>
      <c r="ACW374" s="191"/>
      <c r="ACX374" s="191"/>
      <c r="ACY374" s="191"/>
      <c r="ACZ374" s="191"/>
      <c r="ADA374" s="191"/>
    </row>
    <row r="375" spans="1:781" ht="15" customHeight="1" x14ac:dyDescent="0.3">
      <c r="A375" s="198"/>
      <c r="C375" s="178"/>
      <c r="M375" s="183"/>
      <c r="AB375" s="199" t="s">
        <v>997</v>
      </c>
      <c r="AC375" s="14">
        <f>SUMIF(AC1:AC372,"&gt;0")</f>
        <v>130.22991018388709</v>
      </c>
      <c r="AD375" s="14">
        <f>SUMIF(AD1:AD372,"&gt;0")</f>
        <v>75.154615384615397</v>
      </c>
      <c r="AE375" s="14">
        <f>SUMIF(AE1:AE372,"&gt;0")</f>
        <v>197.78571428571428</v>
      </c>
      <c r="AF375" s="200">
        <f>SUMIF(AF1:AF372,"&gt;0")</f>
        <v>403.04180307637688</v>
      </c>
      <c r="AH375" s="14" t="e">
        <f>SUM(AH1:AH372)</f>
        <v>#VALUE!</v>
      </c>
      <c r="AI375" s="14">
        <f>SUM(AI1:AI372)</f>
        <v>52.921588594298939</v>
      </c>
      <c r="AJ375" s="14">
        <f>SUM(AJ1:AJ372)</f>
        <v>3.1931615202121169</v>
      </c>
      <c r="AK375" s="10" t="s">
        <v>998</v>
      </c>
      <c r="AL375" s="169"/>
      <c r="AM375" s="169"/>
      <c r="AN375" s="169"/>
      <c r="AO375" s="169"/>
      <c r="AP375" s="169"/>
      <c r="AQ375" s="169"/>
      <c r="AR375" s="169"/>
      <c r="AS375" s="169"/>
      <c r="AT375" s="169"/>
      <c r="AU375" s="169"/>
      <c r="AV375" s="169"/>
      <c r="AW375" s="169"/>
      <c r="AX375" s="169"/>
      <c r="AY375" s="169"/>
      <c r="AZ375" s="169"/>
      <c r="BA375" s="169"/>
      <c r="BB375" s="169"/>
      <c r="BC375" s="169"/>
      <c r="BD375" s="169"/>
      <c r="BE375" s="169"/>
      <c r="BF375" s="169"/>
      <c r="BG375" s="169"/>
      <c r="BH375" s="169"/>
      <c r="BI375" s="169"/>
      <c r="BJ375" s="169"/>
      <c r="BK375" s="169"/>
      <c r="BL375" s="169"/>
      <c r="BM375" s="169"/>
      <c r="BN375" s="169"/>
      <c r="BO375" s="169"/>
      <c r="BP375" s="169"/>
      <c r="BQ375" s="169"/>
      <c r="BR375" s="169"/>
      <c r="BS375" s="169"/>
      <c r="BT375" s="169"/>
      <c r="BU375" s="169"/>
      <c r="BV375" s="169"/>
      <c r="BW375" s="169"/>
      <c r="BX375" s="169"/>
      <c r="BY375" s="169"/>
      <c r="BZ375" s="169"/>
      <c r="CA375" s="169"/>
      <c r="CB375" s="169"/>
      <c r="CC375" s="169"/>
      <c r="CD375" s="169"/>
      <c r="CE375" s="169"/>
      <c r="CF375" s="169"/>
      <c r="CG375" s="169"/>
      <c r="CH375" s="169"/>
      <c r="CI375" s="169"/>
      <c r="CJ375" s="169"/>
      <c r="CK375" s="169"/>
      <c r="CL375" s="169"/>
      <c r="CM375" s="169"/>
      <c r="CN375" s="169"/>
      <c r="CO375" s="169"/>
      <c r="CP375" s="169"/>
      <c r="CQ375" s="169"/>
      <c r="CR375" s="169"/>
      <c r="CS375" s="169"/>
      <c r="CT375" s="169"/>
      <c r="CU375" s="169"/>
      <c r="CV375" s="169"/>
      <c r="CW375" s="169"/>
      <c r="CX375" s="169"/>
      <c r="CY375" s="169"/>
      <c r="CZ375" s="169"/>
      <c r="DA375" s="169"/>
      <c r="DB375" s="169"/>
      <c r="DC375" s="169"/>
      <c r="DD375" s="169"/>
      <c r="DE375" s="169"/>
      <c r="DF375" s="169"/>
      <c r="DG375" s="169"/>
      <c r="DH375" s="169"/>
      <c r="DI375" s="169"/>
      <c r="DJ375" s="169"/>
      <c r="DK375" s="169"/>
      <c r="DL375" s="169"/>
      <c r="DM375" s="169"/>
      <c r="DN375" s="169"/>
      <c r="DO375" s="169"/>
      <c r="DP375" s="169"/>
      <c r="DQ375" s="169"/>
      <c r="DR375" s="169"/>
      <c r="DS375" s="169"/>
      <c r="DT375" s="169"/>
      <c r="DU375" s="169"/>
      <c r="DV375" s="169"/>
      <c r="DW375" s="169"/>
      <c r="DX375" s="169"/>
      <c r="DY375" s="169"/>
      <c r="DZ375" s="169"/>
      <c r="EA375" s="169"/>
      <c r="EB375" s="169"/>
      <c r="EC375" s="169"/>
      <c r="ED375" s="191"/>
      <c r="EE375" s="191"/>
      <c r="EF375" s="191"/>
      <c r="EG375" s="191"/>
      <c r="EH375" s="191"/>
      <c r="EI375" s="191"/>
      <c r="EJ375" s="191"/>
      <c r="EK375" s="191"/>
      <c r="EL375" s="191"/>
      <c r="EM375" s="191"/>
      <c r="EN375" s="191"/>
      <c r="EO375" s="191"/>
      <c r="EP375" s="191"/>
      <c r="EQ375" s="191"/>
      <c r="ER375" s="191"/>
      <c r="ES375" s="191"/>
      <c r="ET375" s="191"/>
      <c r="EU375" s="191"/>
      <c r="EV375" s="191"/>
      <c r="EW375" s="191"/>
      <c r="EX375" s="191"/>
      <c r="EY375" s="191"/>
      <c r="EZ375" s="191"/>
      <c r="FA375" s="191"/>
      <c r="FB375" s="191"/>
      <c r="FC375" s="191"/>
      <c r="FD375" s="191"/>
      <c r="FE375" s="191"/>
      <c r="FF375" s="191"/>
      <c r="FG375" s="191"/>
      <c r="FH375" s="191"/>
      <c r="FI375" s="191"/>
      <c r="FJ375" s="191"/>
      <c r="FK375" s="191"/>
      <c r="FL375" s="191"/>
      <c r="FM375" s="191"/>
      <c r="FN375" s="191"/>
      <c r="FO375" s="191"/>
      <c r="FP375" s="191"/>
      <c r="FQ375" s="191"/>
      <c r="FR375" s="191"/>
      <c r="FS375" s="191"/>
      <c r="FT375" s="191"/>
      <c r="FU375" s="191"/>
      <c r="FV375" s="191"/>
      <c r="FW375" s="191"/>
      <c r="FX375" s="191"/>
      <c r="FY375" s="191"/>
      <c r="FZ375" s="191"/>
      <c r="GA375" s="191"/>
      <c r="GB375" s="191"/>
      <c r="GC375" s="191"/>
      <c r="GD375" s="191"/>
      <c r="GE375" s="191"/>
      <c r="GF375" s="191"/>
      <c r="GG375" s="191"/>
      <c r="GH375" s="191"/>
      <c r="GI375" s="191"/>
      <c r="GJ375" s="191"/>
      <c r="GK375" s="191"/>
      <c r="GL375" s="191"/>
      <c r="GM375" s="191"/>
      <c r="GN375" s="191"/>
      <c r="GO375" s="191"/>
      <c r="GP375" s="191"/>
      <c r="GQ375" s="191"/>
      <c r="GR375" s="191"/>
      <c r="GS375" s="191"/>
      <c r="GT375" s="191"/>
      <c r="GU375" s="191"/>
      <c r="GV375" s="191"/>
      <c r="GW375" s="191"/>
      <c r="GX375" s="191"/>
      <c r="GY375" s="191"/>
      <c r="GZ375" s="191"/>
      <c r="HA375" s="191"/>
      <c r="HB375" s="191"/>
      <c r="HC375" s="191"/>
      <c r="HD375" s="191"/>
      <c r="HE375" s="191"/>
      <c r="HF375" s="191"/>
      <c r="HG375" s="191"/>
      <c r="HH375" s="191"/>
      <c r="HI375" s="191"/>
      <c r="HJ375" s="191"/>
      <c r="HK375" s="191"/>
      <c r="HL375" s="191"/>
      <c r="HM375" s="191"/>
      <c r="HN375" s="191"/>
      <c r="HO375" s="191"/>
      <c r="HP375" s="191"/>
      <c r="HQ375" s="191"/>
      <c r="HR375" s="191"/>
      <c r="HS375" s="191"/>
      <c r="HT375" s="191"/>
      <c r="HU375" s="191"/>
      <c r="HV375" s="191"/>
      <c r="HW375" s="191"/>
      <c r="HX375" s="191"/>
      <c r="HY375" s="191"/>
      <c r="HZ375" s="191"/>
      <c r="IA375" s="191"/>
      <c r="IB375" s="191"/>
      <c r="IC375" s="191"/>
      <c r="ID375" s="191"/>
      <c r="IE375" s="191"/>
      <c r="IF375" s="191"/>
      <c r="IG375" s="191"/>
      <c r="IH375" s="191"/>
      <c r="II375" s="191"/>
      <c r="IJ375" s="191"/>
      <c r="IK375" s="191"/>
      <c r="IL375" s="191"/>
      <c r="IM375" s="191"/>
      <c r="IN375" s="191"/>
      <c r="IO375" s="191"/>
      <c r="IP375" s="191"/>
      <c r="IQ375" s="191"/>
      <c r="IR375" s="191"/>
      <c r="IS375" s="191"/>
      <c r="IT375" s="191"/>
      <c r="IU375" s="191"/>
      <c r="IV375" s="191"/>
      <c r="IW375" s="191"/>
      <c r="IX375" s="191"/>
      <c r="IY375" s="191"/>
      <c r="IZ375" s="191"/>
      <c r="JA375" s="191"/>
      <c r="JB375" s="191"/>
      <c r="JC375" s="191"/>
      <c r="JD375" s="191"/>
      <c r="JE375" s="191"/>
      <c r="JF375" s="191"/>
      <c r="JG375" s="191"/>
      <c r="JH375" s="191"/>
      <c r="JI375" s="191"/>
      <c r="JJ375" s="191"/>
      <c r="JK375" s="191"/>
      <c r="JL375" s="191"/>
      <c r="JM375" s="191"/>
      <c r="JN375" s="191"/>
      <c r="JO375" s="191"/>
      <c r="JP375" s="191"/>
      <c r="JQ375" s="191"/>
      <c r="JR375" s="191"/>
      <c r="JS375" s="191"/>
      <c r="JT375" s="191"/>
      <c r="JU375" s="191"/>
      <c r="JV375" s="191"/>
      <c r="JW375" s="191"/>
      <c r="JX375" s="191"/>
      <c r="JY375" s="191"/>
      <c r="JZ375" s="191"/>
      <c r="KA375" s="191"/>
      <c r="KB375" s="191"/>
      <c r="KC375" s="191"/>
      <c r="KD375" s="191"/>
      <c r="KE375" s="191"/>
      <c r="KF375" s="191"/>
      <c r="KG375" s="191"/>
      <c r="KH375" s="191"/>
      <c r="KI375" s="191"/>
      <c r="KJ375" s="191"/>
      <c r="KK375" s="191"/>
      <c r="KL375" s="191"/>
      <c r="KM375" s="191"/>
      <c r="KN375" s="191"/>
      <c r="KO375" s="191"/>
      <c r="KP375" s="191"/>
      <c r="KQ375" s="191"/>
      <c r="KR375" s="191"/>
      <c r="KS375" s="191"/>
      <c r="KT375" s="191"/>
      <c r="KU375" s="191"/>
      <c r="KV375" s="191"/>
      <c r="KW375" s="191"/>
      <c r="KX375" s="191"/>
      <c r="KY375" s="191"/>
      <c r="KZ375" s="191"/>
      <c r="LA375" s="191"/>
      <c r="LB375" s="191"/>
      <c r="LC375" s="191"/>
      <c r="LD375" s="191"/>
      <c r="LE375" s="191"/>
      <c r="LF375" s="191"/>
      <c r="LG375" s="191"/>
      <c r="LH375" s="191"/>
      <c r="LI375" s="191"/>
      <c r="LJ375" s="191"/>
      <c r="LK375" s="191"/>
      <c r="LL375" s="191"/>
      <c r="LM375" s="191"/>
      <c r="LN375" s="191"/>
      <c r="LO375" s="191"/>
      <c r="LP375" s="191"/>
      <c r="LQ375" s="191"/>
      <c r="LR375" s="191"/>
      <c r="LS375" s="191"/>
      <c r="LT375" s="191"/>
      <c r="LU375" s="191"/>
      <c r="LV375" s="191"/>
      <c r="LW375" s="191"/>
      <c r="LX375" s="191"/>
      <c r="LY375" s="191"/>
      <c r="LZ375" s="191"/>
      <c r="MA375" s="191"/>
      <c r="MB375" s="191"/>
      <c r="MC375" s="191"/>
      <c r="MD375" s="191"/>
      <c r="ME375" s="191"/>
      <c r="MF375" s="191"/>
      <c r="MG375" s="191"/>
      <c r="MH375" s="191"/>
      <c r="MI375" s="191"/>
      <c r="MJ375" s="191"/>
      <c r="MK375" s="191"/>
      <c r="ML375" s="191"/>
      <c r="MM375" s="191"/>
      <c r="MN375" s="191"/>
      <c r="MO375" s="191"/>
      <c r="MP375" s="191"/>
      <c r="MQ375" s="191"/>
      <c r="MR375" s="191"/>
      <c r="MS375" s="191"/>
      <c r="MT375" s="191"/>
      <c r="MU375" s="191"/>
      <c r="MV375" s="191"/>
      <c r="MW375" s="191"/>
      <c r="MX375" s="191"/>
      <c r="MY375" s="191"/>
      <c r="MZ375" s="191"/>
      <c r="NA375" s="191"/>
      <c r="NB375" s="191"/>
      <c r="NC375" s="191"/>
      <c r="ND375" s="191"/>
      <c r="NE375" s="191"/>
      <c r="NF375" s="191"/>
      <c r="NG375" s="191"/>
      <c r="NH375" s="191"/>
      <c r="NI375" s="191"/>
      <c r="NJ375" s="191"/>
      <c r="NK375" s="191"/>
      <c r="NL375" s="191"/>
      <c r="NM375" s="191"/>
      <c r="NN375" s="191"/>
      <c r="NO375" s="191"/>
      <c r="NP375" s="191"/>
      <c r="NQ375" s="191"/>
      <c r="NR375" s="191"/>
      <c r="NS375" s="191"/>
      <c r="NT375" s="191"/>
      <c r="NU375" s="191"/>
      <c r="NV375" s="191"/>
      <c r="NW375" s="191"/>
      <c r="NX375" s="191"/>
      <c r="NY375" s="191"/>
      <c r="NZ375" s="191"/>
      <c r="OA375" s="191"/>
      <c r="OB375" s="191"/>
      <c r="OC375" s="191"/>
      <c r="OD375" s="191"/>
      <c r="OE375" s="191"/>
      <c r="OF375" s="191"/>
      <c r="OG375" s="191"/>
      <c r="OH375" s="191"/>
      <c r="OI375" s="191"/>
      <c r="OJ375" s="191"/>
      <c r="OK375" s="191"/>
      <c r="OL375" s="191"/>
      <c r="OM375" s="191"/>
      <c r="ON375" s="191"/>
      <c r="OO375" s="191"/>
      <c r="OP375" s="191"/>
      <c r="OQ375" s="191"/>
      <c r="OR375" s="191"/>
      <c r="OS375" s="191"/>
      <c r="OT375" s="191"/>
      <c r="OU375" s="191"/>
      <c r="OV375" s="191"/>
      <c r="OW375" s="191"/>
      <c r="OX375" s="191"/>
      <c r="OY375" s="191"/>
      <c r="OZ375" s="191"/>
      <c r="PA375" s="191"/>
      <c r="PB375" s="191"/>
      <c r="PC375" s="191"/>
      <c r="PD375" s="191"/>
      <c r="PE375" s="191"/>
      <c r="PF375" s="191"/>
      <c r="PG375" s="191"/>
      <c r="PH375" s="191"/>
      <c r="PI375" s="191"/>
      <c r="PJ375" s="191"/>
      <c r="PK375" s="191"/>
      <c r="PL375" s="191"/>
      <c r="PM375" s="191"/>
      <c r="PN375" s="191"/>
      <c r="PO375" s="191"/>
      <c r="PP375" s="191"/>
      <c r="PQ375" s="191"/>
      <c r="PR375" s="191"/>
      <c r="PS375" s="191"/>
      <c r="PT375" s="191"/>
      <c r="PU375" s="191"/>
      <c r="PV375" s="191"/>
      <c r="PW375" s="191"/>
      <c r="PX375" s="191"/>
      <c r="PY375" s="191"/>
      <c r="PZ375" s="191"/>
      <c r="QA375" s="191"/>
      <c r="QB375" s="191"/>
      <c r="QC375" s="191"/>
      <c r="QD375" s="191"/>
      <c r="QE375" s="191"/>
      <c r="QF375" s="191"/>
      <c r="QG375" s="191"/>
      <c r="QH375" s="191"/>
      <c r="QI375" s="191"/>
      <c r="QJ375" s="191"/>
      <c r="QK375" s="191"/>
      <c r="QL375" s="191"/>
      <c r="QM375" s="191"/>
      <c r="QN375" s="191"/>
      <c r="QO375" s="191"/>
      <c r="QP375" s="191"/>
      <c r="QQ375" s="191"/>
      <c r="QR375" s="191"/>
      <c r="QS375" s="191"/>
      <c r="QT375" s="191"/>
      <c r="QU375" s="191"/>
      <c r="QV375" s="191"/>
      <c r="QW375" s="191"/>
      <c r="QX375" s="191"/>
      <c r="QY375" s="191"/>
      <c r="QZ375" s="191"/>
      <c r="RA375" s="191"/>
      <c r="RB375" s="191"/>
      <c r="RC375" s="191"/>
      <c r="RD375" s="191"/>
      <c r="RE375" s="191"/>
      <c r="RF375" s="191"/>
      <c r="RG375" s="191"/>
      <c r="RH375" s="191"/>
      <c r="RI375" s="191"/>
      <c r="RJ375" s="191"/>
      <c r="RK375" s="191"/>
      <c r="RL375" s="191"/>
      <c r="RM375" s="191"/>
      <c r="RN375" s="191"/>
      <c r="RO375" s="191"/>
      <c r="RP375" s="191"/>
      <c r="RQ375" s="191"/>
      <c r="RR375" s="191"/>
      <c r="RS375" s="191"/>
      <c r="RT375" s="191"/>
      <c r="RU375" s="191"/>
      <c r="RV375" s="191"/>
      <c r="RW375" s="191"/>
      <c r="RX375" s="191"/>
      <c r="RY375" s="191"/>
      <c r="RZ375" s="191"/>
      <c r="SA375" s="191"/>
      <c r="SB375" s="191"/>
      <c r="SC375" s="191"/>
      <c r="SD375" s="191"/>
      <c r="SE375" s="191"/>
      <c r="SF375" s="191"/>
      <c r="SG375" s="191"/>
      <c r="SH375" s="191"/>
      <c r="SI375" s="191"/>
      <c r="SJ375" s="191"/>
      <c r="SK375" s="191"/>
      <c r="SL375" s="191"/>
      <c r="SM375" s="191"/>
      <c r="SN375" s="191"/>
      <c r="SO375" s="191"/>
      <c r="SP375" s="191"/>
      <c r="SQ375" s="191"/>
      <c r="SR375" s="191"/>
      <c r="SS375" s="191"/>
      <c r="ST375" s="191"/>
      <c r="SU375" s="191"/>
      <c r="SV375" s="191"/>
      <c r="SW375" s="191"/>
      <c r="SX375" s="191"/>
      <c r="SY375" s="191"/>
      <c r="SZ375" s="191"/>
      <c r="TA375" s="191"/>
      <c r="TB375" s="191"/>
      <c r="TC375" s="191"/>
      <c r="TD375" s="191"/>
      <c r="TE375" s="191"/>
      <c r="TF375" s="191"/>
      <c r="TG375" s="191"/>
      <c r="TH375" s="191"/>
      <c r="TI375" s="191"/>
      <c r="TJ375" s="191"/>
      <c r="TK375" s="191"/>
      <c r="TL375" s="191"/>
      <c r="TM375" s="191"/>
      <c r="TN375" s="191"/>
      <c r="TO375" s="191"/>
      <c r="TP375" s="191"/>
      <c r="TQ375" s="191"/>
      <c r="TR375" s="191"/>
      <c r="TS375" s="191"/>
      <c r="TT375" s="191"/>
      <c r="TU375" s="191"/>
      <c r="TV375" s="191"/>
      <c r="TW375" s="191"/>
      <c r="TX375" s="191"/>
      <c r="TY375" s="191"/>
      <c r="TZ375" s="191"/>
      <c r="UA375" s="191"/>
      <c r="UB375" s="191"/>
      <c r="UC375" s="191"/>
      <c r="UD375" s="191"/>
      <c r="UE375" s="191"/>
      <c r="UF375" s="191"/>
      <c r="UG375" s="191"/>
      <c r="UH375" s="191"/>
      <c r="UI375" s="191"/>
      <c r="UJ375" s="191"/>
      <c r="UK375" s="191"/>
      <c r="UL375" s="191"/>
      <c r="UM375" s="191"/>
      <c r="UN375" s="191"/>
      <c r="UO375" s="191"/>
      <c r="UP375" s="191"/>
      <c r="UQ375" s="191"/>
      <c r="UR375" s="191"/>
      <c r="US375" s="191"/>
      <c r="UT375" s="191"/>
      <c r="UU375" s="191"/>
      <c r="UV375" s="191"/>
      <c r="UW375" s="191"/>
      <c r="UX375" s="191"/>
      <c r="UY375" s="191"/>
      <c r="UZ375" s="191"/>
      <c r="VA375" s="191"/>
      <c r="VB375" s="191"/>
      <c r="VC375" s="191"/>
      <c r="VD375" s="191"/>
      <c r="VE375" s="191"/>
      <c r="VF375" s="191"/>
      <c r="VG375" s="191"/>
      <c r="VH375" s="191"/>
      <c r="VI375" s="191"/>
      <c r="VJ375" s="191"/>
      <c r="VK375" s="191"/>
      <c r="VL375" s="191"/>
      <c r="VM375" s="191"/>
      <c r="VN375" s="191"/>
      <c r="VO375" s="191"/>
      <c r="VP375" s="191"/>
      <c r="VQ375" s="191"/>
      <c r="VR375" s="191"/>
      <c r="VS375" s="191"/>
      <c r="VT375" s="191"/>
      <c r="VU375" s="191"/>
      <c r="VV375" s="191"/>
      <c r="VW375" s="191"/>
      <c r="VX375" s="191"/>
      <c r="VY375" s="191"/>
      <c r="VZ375" s="191"/>
      <c r="WA375" s="191"/>
      <c r="WB375" s="191"/>
      <c r="WC375" s="191"/>
      <c r="WD375" s="191"/>
      <c r="WE375" s="191"/>
      <c r="WF375" s="191"/>
      <c r="WG375" s="191"/>
      <c r="WH375" s="191"/>
      <c r="WI375" s="191"/>
      <c r="WJ375" s="191"/>
      <c r="WK375" s="191"/>
      <c r="WL375" s="191"/>
      <c r="WM375" s="191"/>
      <c r="WN375" s="191"/>
      <c r="WO375" s="191"/>
      <c r="WP375" s="191"/>
      <c r="WQ375" s="191"/>
      <c r="WR375" s="191"/>
      <c r="WS375" s="191"/>
      <c r="WT375" s="191"/>
      <c r="WU375" s="191"/>
      <c r="WV375" s="191"/>
      <c r="WW375" s="191"/>
      <c r="WX375" s="191"/>
      <c r="WY375" s="191"/>
      <c r="WZ375" s="191"/>
      <c r="XA375" s="191"/>
      <c r="XB375" s="191"/>
      <c r="XC375" s="191"/>
      <c r="XD375" s="191"/>
      <c r="XE375" s="191"/>
      <c r="XF375" s="191"/>
      <c r="XG375" s="191"/>
      <c r="XH375" s="191"/>
      <c r="XI375" s="191"/>
      <c r="XJ375" s="191"/>
      <c r="XK375" s="191"/>
      <c r="XL375" s="191"/>
      <c r="XM375" s="191"/>
      <c r="XN375" s="191"/>
      <c r="XO375" s="191"/>
      <c r="XP375" s="191"/>
      <c r="XQ375" s="191"/>
      <c r="XR375" s="191"/>
      <c r="XS375" s="191"/>
      <c r="XT375" s="191"/>
      <c r="XU375" s="191"/>
      <c r="XV375" s="191"/>
      <c r="XW375" s="191"/>
      <c r="XX375" s="191"/>
      <c r="XY375" s="191"/>
      <c r="XZ375" s="191"/>
      <c r="YA375" s="191"/>
      <c r="YB375" s="191"/>
      <c r="YC375" s="191"/>
      <c r="YD375" s="191"/>
      <c r="YE375" s="191"/>
      <c r="YF375" s="191"/>
      <c r="YG375" s="191"/>
      <c r="YH375" s="191"/>
      <c r="YI375" s="191"/>
      <c r="YJ375" s="191"/>
      <c r="YK375" s="191"/>
      <c r="YL375" s="191"/>
      <c r="YM375" s="191"/>
      <c r="YN375" s="191"/>
      <c r="YO375" s="191"/>
      <c r="YP375" s="191"/>
      <c r="YQ375" s="191"/>
      <c r="YR375" s="191"/>
      <c r="YS375" s="191"/>
      <c r="YT375" s="191"/>
      <c r="YU375" s="191"/>
      <c r="YV375" s="191"/>
      <c r="YW375" s="191"/>
      <c r="YX375" s="191"/>
      <c r="YY375" s="191"/>
      <c r="YZ375" s="191"/>
      <c r="ZA375" s="191"/>
      <c r="ZB375" s="191"/>
      <c r="ZC375" s="191"/>
      <c r="ZD375" s="191"/>
      <c r="ZE375" s="191"/>
      <c r="ZF375" s="191"/>
      <c r="ZG375" s="191"/>
      <c r="ZH375" s="191"/>
      <c r="ZI375" s="191"/>
      <c r="ZJ375" s="191"/>
      <c r="ZK375" s="191"/>
      <c r="ZL375" s="191"/>
      <c r="ZM375" s="191"/>
      <c r="ZN375" s="191"/>
      <c r="ZO375" s="191"/>
      <c r="ZP375" s="191"/>
      <c r="ZQ375" s="191"/>
      <c r="ZR375" s="191"/>
      <c r="ZS375" s="191"/>
      <c r="ZT375" s="191"/>
      <c r="ZU375" s="191"/>
      <c r="ZV375" s="191"/>
      <c r="ZW375" s="191"/>
      <c r="ZX375" s="191"/>
      <c r="ZY375" s="191"/>
      <c r="ZZ375" s="191"/>
      <c r="AAA375" s="191"/>
      <c r="AAB375" s="191"/>
      <c r="AAC375" s="191"/>
      <c r="AAD375" s="191"/>
      <c r="AAE375" s="191"/>
      <c r="AAF375" s="191"/>
      <c r="AAG375" s="191"/>
      <c r="AAH375" s="191"/>
      <c r="AAI375" s="191"/>
      <c r="AAJ375" s="191"/>
      <c r="AAK375" s="191"/>
      <c r="AAL375" s="191"/>
      <c r="AAM375" s="191"/>
      <c r="AAN375" s="191"/>
      <c r="AAO375" s="191"/>
      <c r="AAP375" s="191"/>
      <c r="AAQ375" s="191"/>
      <c r="AAR375" s="191"/>
      <c r="AAS375" s="191"/>
      <c r="AAT375" s="191"/>
      <c r="AAU375" s="191"/>
      <c r="AAV375" s="191"/>
      <c r="AAW375" s="191"/>
      <c r="AAX375" s="191"/>
      <c r="AAY375" s="191"/>
      <c r="AAZ375" s="191"/>
      <c r="ABA375" s="191"/>
      <c r="ABB375" s="191"/>
      <c r="ABC375" s="191"/>
      <c r="ABD375" s="191"/>
      <c r="ABE375" s="191"/>
      <c r="ABF375" s="191"/>
      <c r="ABG375" s="191"/>
      <c r="ABH375" s="191"/>
      <c r="ABI375" s="191"/>
      <c r="ABJ375" s="191"/>
      <c r="ABK375" s="191"/>
      <c r="ABL375" s="191"/>
      <c r="ABM375" s="191"/>
      <c r="ABN375" s="191"/>
      <c r="ABO375" s="191"/>
      <c r="ABP375" s="191"/>
      <c r="ABQ375" s="191"/>
      <c r="ABR375" s="191"/>
      <c r="ABS375" s="191"/>
      <c r="ABT375" s="191"/>
      <c r="ABU375" s="191"/>
      <c r="ABV375" s="191"/>
      <c r="ABW375" s="191"/>
      <c r="ABX375" s="191"/>
      <c r="ABY375" s="191"/>
      <c r="ABZ375" s="191"/>
      <c r="ACA375" s="191"/>
      <c r="ACB375" s="191"/>
      <c r="ACC375" s="191"/>
      <c r="ACD375" s="191"/>
      <c r="ACE375" s="191"/>
      <c r="ACF375" s="191"/>
      <c r="ACG375" s="191"/>
      <c r="ACH375" s="191"/>
      <c r="ACI375" s="191"/>
      <c r="ACJ375" s="191"/>
      <c r="ACK375" s="191"/>
      <c r="ACL375" s="191"/>
      <c r="ACM375" s="191"/>
      <c r="ACN375" s="191"/>
      <c r="ACO375" s="191"/>
      <c r="ACP375" s="191"/>
      <c r="ACQ375" s="191"/>
      <c r="ACR375" s="191"/>
      <c r="ACS375" s="191"/>
      <c r="ACT375" s="191"/>
      <c r="ACU375" s="191"/>
      <c r="ACV375" s="191"/>
      <c r="ACW375" s="191"/>
      <c r="ACX375" s="191"/>
      <c r="ACY375" s="191"/>
      <c r="ACZ375" s="191"/>
      <c r="ADA375" s="191"/>
    </row>
    <row r="376" spans="1:781" ht="18.600000000000001" thickBot="1" x14ac:dyDescent="0.35">
      <c r="A376" s="201" t="s">
        <v>999</v>
      </c>
      <c r="B376" s="202"/>
      <c r="C376" s="178"/>
      <c r="M376" s="183"/>
      <c r="P376" s="201" t="s">
        <v>1000</v>
      </c>
      <c r="Q376" s="203"/>
      <c r="AB376" s="204" t="s">
        <v>1001</v>
      </c>
      <c r="AC376" s="205">
        <f>AVERAGE(AC1:AC372)</f>
        <v>0.40070741595042181</v>
      </c>
      <c r="AD376" s="205">
        <f>AVERAGE(AD1:AD372)</f>
        <v>0.23339942666029626</v>
      </c>
      <c r="AE376" s="206" t="e">
        <f>AVERAGE(AE1:AE372)</f>
        <v>#VALUE!</v>
      </c>
      <c r="AF376" s="207" t="e">
        <f>AVERAGE(AF1:AF372)</f>
        <v>#VALUE!</v>
      </c>
      <c r="AH376" s="14" t="e">
        <f>AVERAGE(AH1:AH372)</f>
        <v>#VALUE!</v>
      </c>
      <c r="AI376" s="14">
        <f>AVERAGE(AI1:AI372)</f>
        <v>0.16435275960962403</v>
      </c>
      <c r="AJ376" s="14">
        <f>AVERAGE(AJ1:AJ372)</f>
        <v>9.9166506838885612E-3</v>
      </c>
      <c r="AK376" s="10" t="s">
        <v>1002</v>
      </c>
      <c r="AL376" s="169"/>
      <c r="AM376" s="169"/>
      <c r="AN376" s="169"/>
      <c r="AO376" s="169"/>
      <c r="AP376" s="169"/>
      <c r="AQ376" s="169"/>
      <c r="AR376" s="169"/>
      <c r="AS376" s="169"/>
      <c r="AT376" s="169"/>
      <c r="AU376" s="169"/>
      <c r="AV376" s="169"/>
      <c r="AW376" s="169"/>
      <c r="AX376" s="169"/>
      <c r="AY376" s="169"/>
      <c r="AZ376" s="169"/>
      <c r="BA376" s="169"/>
      <c r="BB376" s="169"/>
      <c r="BC376" s="169"/>
      <c r="BD376" s="169"/>
      <c r="BE376" s="169"/>
      <c r="BF376" s="169"/>
      <c r="BG376" s="169"/>
      <c r="BH376" s="169"/>
      <c r="BI376" s="169"/>
      <c r="BJ376" s="169"/>
      <c r="BK376" s="169"/>
      <c r="BL376" s="169"/>
      <c r="BM376" s="169"/>
      <c r="BN376" s="169"/>
      <c r="BO376" s="169"/>
      <c r="BP376" s="169"/>
      <c r="BQ376" s="169"/>
      <c r="BR376" s="169"/>
      <c r="BS376" s="169"/>
      <c r="BT376" s="169"/>
      <c r="BU376" s="169"/>
      <c r="BV376" s="169"/>
      <c r="BW376" s="169"/>
      <c r="BX376" s="169"/>
      <c r="BY376" s="169"/>
      <c r="BZ376" s="169"/>
      <c r="CA376" s="169"/>
      <c r="CB376" s="169"/>
      <c r="CC376" s="169"/>
      <c r="CD376" s="169"/>
      <c r="CE376" s="169"/>
      <c r="CF376" s="169"/>
      <c r="CG376" s="169"/>
      <c r="CH376" s="169"/>
      <c r="CI376" s="169"/>
      <c r="CJ376" s="169"/>
      <c r="CK376" s="169"/>
      <c r="CL376" s="169"/>
      <c r="CM376" s="169"/>
      <c r="CN376" s="169"/>
      <c r="CO376" s="169"/>
      <c r="CP376" s="169"/>
      <c r="CQ376" s="169"/>
      <c r="CR376" s="169"/>
      <c r="CS376" s="169"/>
      <c r="CT376" s="169"/>
      <c r="CU376" s="169"/>
      <c r="CV376" s="169"/>
      <c r="CW376" s="169"/>
      <c r="CX376" s="169"/>
      <c r="CY376" s="169"/>
      <c r="CZ376" s="169"/>
      <c r="DA376" s="169"/>
      <c r="DB376" s="169"/>
      <c r="DC376" s="169"/>
      <c r="DD376" s="169"/>
      <c r="DE376" s="169"/>
      <c r="DF376" s="169"/>
      <c r="DG376" s="169"/>
      <c r="DH376" s="169"/>
      <c r="DI376" s="169"/>
      <c r="DJ376" s="169"/>
      <c r="DK376" s="169"/>
      <c r="DL376" s="169"/>
      <c r="DM376" s="169"/>
      <c r="DN376" s="169"/>
      <c r="DO376" s="169"/>
      <c r="DP376" s="169"/>
      <c r="DQ376" s="169"/>
      <c r="DR376" s="169"/>
      <c r="DS376" s="169"/>
      <c r="DT376" s="169"/>
      <c r="DU376" s="169"/>
      <c r="DV376" s="169"/>
      <c r="DW376" s="169"/>
      <c r="DX376" s="169"/>
      <c r="DY376" s="169"/>
      <c r="DZ376" s="169"/>
      <c r="EA376" s="169"/>
      <c r="EB376" s="169"/>
      <c r="EC376" s="169"/>
      <c r="ED376" s="191"/>
      <c r="EE376" s="191"/>
      <c r="EF376" s="191"/>
      <c r="EG376" s="191"/>
      <c r="EH376" s="191"/>
      <c r="EI376" s="191"/>
      <c r="EJ376" s="191"/>
      <c r="EK376" s="191"/>
      <c r="EL376" s="191"/>
      <c r="EM376" s="191"/>
      <c r="EN376" s="191"/>
      <c r="EO376" s="191"/>
      <c r="EP376" s="191"/>
      <c r="EQ376" s="191"/>
      <c r="ER376" s="191"/>
      <c r="ES376" s="191"/>
      <c r="ET376" s="191"/>
      <c r="EU376" s="191"/>
      <c r="EV376" s="191"/>
      <c r="EW376" s="191"/>
      <c r="EX376" s="191"/>
      <c r="EY376" s="191"/>
      <c r="EZ376" s="191"/>
      <c r="FA376" s="191"/>
      <c r="FB376" s="191"/>
      <c r="FC376" s="191"/>
      <c r="FD376" s="191"/>
      <c r="FE376" s="191"/>
      <c r="FF376" s="191"/>
      <c r="FG376" s="191"/>
      <c r="FH376" s="191"/>
      <c r="FI376" s="191"/>
      <c r="FJ376" s="191"/>
      <c r="FK376" s="191"/>
      <c r="FL376" s="191"/>
      <c r="FM376" s="191"/>
      <c r="FN376" s="191"/>
      <c r="FO376" s="191"/>
      <c r="FP376" s="191"/>
      <c r="FQ376" s="191"/>
      <c r="FR376" s="191"/>
      <c r="FS376" s="191"/>
      <c r="FT376" s="191"/>
      <c r="FU376" s="191"/>
      <c r="FV376" s="191"/>
      <c r="FW376" s="191"/>
      <c r="FX376" s="191"/>
      <c r="FY376" s="191"/>
      <c r="FZ376" s="191"/>
      <c r="GA376" s="191"/>
      <c r="GB376" s="191"/>
      <c r="GC376" s="191"/>
      <c r="GD376" s="191"/>
      <c r="GE376" s="191"/>
      <c r="GF376" s="191"/>
      <c r="GG376" s="191"/>
      <c r="GH376" s="191"/>
      <c r="GI376" s="191"/>
      <c r="GJ376" s="191"/>
      <c r="GK376" s="191"/>
      <c r="GL376" s="191"/>
      <c r="GM376" s="191"/>
      <c r="GN376" s="191"/>
      <c r="GO376" s="191"/>
      <c r="GP376" s="191"/>
      <c r="GQ376" s="191"/>
      <c r="GR376" s="191"/>
      <c r="GS376" s="191"/>
      <c r="GT376" s="191"/>
      <c r="GU376" s="191"/>
      <c r="GV376" s="191"/>
      <c r="GW376" s="191"/>
      <c r="GX376" s="191"/>
      <c r="GY376" s="191"/>
      <c r="GZ376" s="191"/>
      <c r="HA376" s="191"/>
      <c r="HB376" s="191"/>
      <c r="HC376" s="191"/>
      <c r="HD376" s="191"/>
      <c r="HE376" s="191"/>
      <c r="HF376" s="191"/>
      <c r="HG376" s="191"/>
      <c r="HH376" s="191"/>
      <c r="HI376" s="191"/>
      <c r="HJ376" s="191"/>
      <c r="HK376" s="191"/>
      <c r="HL376" s="191"/>
      <c r="HM376" s="191"/>
      <c r="HN376" s="191"/>
      <c r="HO376" s="191"/>
      <c r="HP376" s="191"/>
      <c r="HQ376" s="191"/>
      <c r="HR376" s="191"/>
      <c r="HS376" s="191"/>
      <c r="HT376" s="191"/>
      <c r="HU376" s="191"/>
      <c r="HV376" s="191"/>
      <c r="HW376" s="191"/>
      <c r="HX376" s="191"/>
      <c r="HY376" s="191"/>
      <c r="HZ376" s="191"/>
      <c r="IA376" s="191"/>
      <c r="IB376" s="191"/>
      <c r="IC376" s="191"/>
      <c r="ID376" s="191"/>
      <c r="IE376" s="191"/>
      <c r="IF376" s="191"/>
      <c r="IG376" s="191"/>
      <c r="IH376" s="191"/>
      <c r="II376" s="191"/>
      <c r="IJ376" s="191"/>
      <c r="IK376" s="191"/>
      <c r="IL376" s="191"/>
      <c r="IM376" s="191"/>
      <c r="IN376" s="191"/>
      <c r="IO376" s="191"/>
      <c r="IP376" s="191"/>
      <c r="IQ376" s="191"/>
      <c r="IR376" s="191"/>
      <c r="IS376" s="191"/>
      <c r="IT376" s="191"/>
      <c r="IU376" s="191"/>
      <c r="IV376" s="191"/>
      <c r="IW376" s="191"/>
      <c r="IX376" s="191"/>
      <c r="IY376" s="191"/>
      <c r="IZ376" s="191"/>
      <c r="JA376" s="191"/>
      <c r="JB376" s="191"/>
      <c r="JC376" s="191"/>
      <c r="JD376" s="191"/>
      <c r="JE376" s="191"/>
      <c r="JF376" s="191"/>
      <c r="JG376" s="191"/>
      <c r="JH376" s="191"/>
      <c r="JI376" s="191"/>
      <c r="JJ376" s="191"/>
      <c r="JK376" s="191"/>
      <c r="JL376" s="191"/>
      <c r="JM376" s="191"/>
      <c r="JN376" s="191"/>
      <c r="JO376" s="191"/>
      <c r="JP376" s="191"/>
      <c r="JQ376" s="191"/>
      <c r="JR376" s="191"/>
      <c r="JS376" s="191"/>
      <c r="JT376" s="191"/>
      <c r="JU376" s="191"/>
      <c r="JV376" s="191"/>
      <c r="JW376" s="191"/>
      <c r="JX376" s="191"/>
      <c r="JY376" s="191"/>
      <c r="JZ376" s="191"/>
      <c r="KA376" s="191"/>
      <c r="KB376" s="191"/>
      <c r="KC376" s="191"/>
      <c r="KD376" s="191"/>
      <c r="KE376" s="191"/>
      <c r="KF376" s="191"/>
      <c r="KG376" s="191"/>
      <c r="KH376" s="191"/>
      <c r="KI376" s="191"/>
      <c r="KJ376" s="191"/>
      <c r="KK376" s="191"/>
      <c r="KL376" s="191"/>
      <c r="KM376" s="191"/>
      <c r="KN376" s="191"/>
      <c r="KO376" s="191"/>
      <c r="KP376" s="191"/>
      <c r="KQ376" s="191"/>
      <c r="KR376" s="191"/>
      <c r="KS376" s="191"/>
      <c r="KT376" s="191"/>
      <c r="KU376" s="191"/>
      <c r="KV376" s="191"/>
      <c r="KW376" s="191"/>
      <c r="KX376" s="191"/>
      <c r="KY376" s="191"/>
      <c r="KZ376" s="191"/>
      <c r="LA376" s="191"/>
      <c r="LB376" s="191"/>
      <c r="LC376" s="191"/>
      <c r="LD376" s="191"/>
      <c r="LE376" s="191"/>
      <c r="LF376" s="191"/>
      <c r="LG376" s="191"/>
      <c r="LH376" s="191"/>
      <c r="LI376" s="191"/>
      <c r="LJ376" s="191"/>
      <c r="LK376" s="191"/>
      <c r="LL376" s="191"/>
      <c r="LM376" s="191"/>
      <c r="LN376" s="191"/>
      <c r="LO376" s="191"/>
      <c r="LP376" s="191"/>
      <c r="LQ376" s="191"/>
      <c r="LR376" s="191"/>
      <c r="LS376" s="191"/>
      <c r="LT376" s="191"/>
      <c r="LU376" s="191"/>
      <c r="LV376" s="191"/>
      <c r="LW376" s="191"/>
      <c r="LX376" s="191"/>
      <c r="LY376" s="191"/>
      <c r="LZ376" s="191"/>
      <c r="MA376" s="191"/>
      <c r="MB376" s="191"/>
      <c r="MC376" s="191"/>
      <c r="MD376" s="191"/>
      <c r="ME376" s="191"/>
      <c r="MF376" s="191"/>
      <c r="MG376" s="191"/>
      <c r="MH376" s="191"/>
      <c r="MI376" s="191"/>
      <c r="MJ376" s="191"/>
      <c r="MK376" s="191"/>
      <c r="ML376" s="191"/>
      <c r="MM376" s="191"/>
      <c r="MN376" s="191"/>
      <c r="MO376" s="191"/>
      <c r="MP376" s="191"/>
      <c r="MQ376" s="191"/>
      <c r="MR376" s="191"/>
      <c r="MS376" s="191"/>
      <c r="MT376" s="191"/>
      <c r="MU376" s="191"/>
      <c r="MV376" s="191"/>
      <c r="MW376" s="191"/>
      <c r="MX376" s="191"/>
      <c r="MY376" s="191"/>
      <c r="MZ376" s="191"/>
      <c r="NA376" s="191"/>
      <c r="NB376" s="191"/>
      <c r="NC376" s="191"/>
      <c r="ND376" s="191"/>
      <c r="NE376" s="191"/>
      <c r="NF376" s="191"/>
      <c r="NG376" s="191"/>
      <c r="NH376" s="191"/>
      <c r="NI376" s="191"/>
      <c r="NJ376" s="191"/>
      <c r="NK376" s="191"/>
      <c r="NL376" s="191"/>
      <c r="NM376" s="191"/>
      <c r="NN376" s="191"/>
      <c r="NO376" s="191"/>
      <c r="NP376" s="191"/>
      <c r="NQ376" s="191"/>
      <c r="NR376" s="191"/>
      <c r="NS376" s="191"/>
      <c r="NT376" s="191"/>
      <c r="NU376" s="191"/>
      <c r="NV376" s="191"/>
      <c r="NW376" s="191"/>
      <c r="NX376" s="191"/>
      <c r="NY376" s="191"/>
      <c r="NZ376" s="191"/>
      <c r="OA376" s="191"/>
      <c r="OB376" s="191"/>
      <c r="OC376" s="191"/>
      <c r="OD376" s="191"/>
      <c r="OE376" s="191"/>
      <c r="OF376" s="191"/>
      <c r="OG376" s="191"/>
      <c r="OH376" s="191"/>
      <c r="OI376" s="191"/>
      <c r="OJ376" s="191"/>
      <c r="OK376" s="191"/>
      <c r="OL376" s="191"/>
      <c r="OM376" s="191"/>
      <c r="ON376" s="191"/>
      <c r="OO376" s="191"/>
      <c r="OP376" s="191"/>
      <c r="OQ376" s="191"/>
      <c r="OR376" s="191"/>
      <c r="OS376" s="191"/>
      <c r="OT376" s="191"/>
      <c r="OU376" s="191"/>
      <c r="OV376" s="191"/>
      <c r="OW376" s="191"/>
      <c r="OX376" s="191"/>
      <c r="OY376" s="191"/>
      <c r="OZ376" s="191"/>
      <c r="PA376" s="191"/>
      <c r="PB376" s="191"/>
      <c r="PC376" s="191"/>
      <c r="PD376" s="191"/>
      <c r="PE376" s="191"/>
      <c r="PF376" s="191"/>
      <c r="PG376" s="191"/>
      <c r="PH376" s="191"/>
      <c r="PI376" s="191"/>
      <c r="PJ376" s="191"/>
      <c r="PK376" s="191"/>
      <c r="PL376" s="191"/>
      <c r="PM376" s="191"/>
      <c r="PN376" s="191"/>
      <c r="PO376" s="191"/>
      <c r="PP376" s="191"/>
      <c r="PQ376" s="191"/>
      <c r="PR376" s="191"/>
      <c r="PS376" s="191"/>
      <c r="PT376" s="191"/>
      <c r="PU376" s="191"/>
      <c r="PV376" s="191"/>
      <c r="PW376" s="191"/>
      <c r="PX376" s="191"/>
      <c r="PY376" s="191"/>
      <c r="PZ376" s="191"/>
      <c r="QA376" s="191"/>
      <c r="QB376" s="191"/>
      <c r="QC376" s="191"/>
      <c r="QD376" s="191"/>
      <c r="QE376" s="191"/>
      <c r="QF376" s="191"/>
      <c r="QG376" s="191"/>
      <c r="QH376" s="191"/>
      <c r="QI376" s="191"/>
      <c r="QJ376" s="191"/>
      <c r="QK376" s="191"/>
      <c r="QL376" s="191"/>
      <c r="QM376" s="191"/>
      <c r="QN376" s="191"/>
      <c r="QO376" s="191"/>
      <c r="QP376" s="191"/>
      <c r="QQ376" s="191"/>
      <c r="QR376" s="191"/>
      <c r="QS376" s="191"/>
      <c r="QT376" s="191"/>
      <c r="QU376" s="191"/>
      <c r="QV376" s="191"/>
      <c r="QW376" s="191"/>
      <c r="QX376" s="191"/>
      <c r="QY376" s="191"/>
      <c r="QZ376" s="191"/>
      <c r="RA376" s="191"/>
      <c r="RB376" s="191"/>
      <c r="RC376" s="191"/>
      <c r="RD376" s="191"/>
      <c r="RE376" s="191"/>
      <c r="RF376" s="191"/>
      <c r="RG376" s="191"/>
      <c r="RH376" s="191"/>
      <c r="RI376" s="191"/>
      <c r="RJ376" s="191"/>
      <c r="RK376" s="191"/>
      <c r="RL376" s="191"/>
      <c r="RM376" s="191"/>
      <c r="RN376" s="191"/>
      <c r="RO376" s="191"/>
      <c r="RP376" s="191"/>
      <c r="RQ376" s="191"/>
      <c r="RR376" s="191"/>
      <c r="RS376" s="191"/>
      <c r="RT376" s="191"/>
      <c r="RU376" s="191"/>
      <c r="RV376" s="191"/>
      <c r="RW376" s="191"/>
      <c r="RX376" s="191"/>
      <c r="RY376" s="191"/>
      <c r="RZ376" s="191"/>
      <c r="SA376" s="191"/>
      <c r="SB376" s="191"/>
      <c r="SC376" s="191"/>
      <c r="SD376" s="191"/>
      <c r="SE376" s="191"/>
      <c r="SF376" s="191"/>
      <c r="SG376" s="191"/>
      <c r="SH376" s="191"/>
      <c r="SI376" s="191"/>
      <c r="SJ376" s="191"/>
      <c r="SK376" s="191"/>
      <c r="SL376" s="191"/>
      <c r="SM376" s="191"/>
      <c r="SN376" s="191"/>
      <c r="SO376" s="191"/>
      <c r="SP376" s="191"/>
      <c r="SQ376" s="191"/>
      <c r="SR376" s="191"/>
      <c r="SS376" s="191"/>
      <c r="ST376" s="191"/>
      <c r="SU376" s="191"/>
      <c r="SV376" s="191"/>
      <c r="SW376" s="191"/>
      <c r="SX376" s="191"/>
      <c r="SY376" s="191"/>
      <c r="SZ376" s="191"/>
      <c r="TA376" s="191"/>
      <c r="TB376" s="191"/>
      <c r="TC376" s="191"/>
      <c r="TD376" s="191"/>
      <c r="TE376" s="191"/>
      <c r="TF376" s="191"/>
      <c r="TG376" s="191"/>
      <c r="TH376" s="191"/>
      <c r="TI376" s="191"/>
      <c r="TJ376" s="191"/>
      <c r="TK376" s="191"/>
      <c r="TL376" s="191"/>
      <c r="TM376" s="191"/>
      <c r="TN376" s="191"/>
      <c r="TO376" s="191"/>
      <c r="TP376" s="191"/>
      <c r="TQ376" s="191"/>
      <c r="TR376" s="191"/>
      <c r="TS376" s="191"/>
      <c r="TT376" s="191"/>
      <c r="TU376" s="191"/>
      <c r="TV376" s="191"/>
      <c r="TW376" s="191"/>
      <c r="TX376" s="191"/>
      <c r="TY376" s="191"/>
      <c r="TZ376" s="191"/>
      <c r="UA376" s="191"/>
      <c r="UB376" s="191"/>
      <c r="UC376" s="191"/>
      <c r="UD376" s="191"/>
      <c r="UE376" s="191"/>
      <c r="UF376" s="191"/>
      <c r="UG376" s="191"/>
      <c r="UH376" s="191"/>
      <c r="UI376" s="191"/>
      <c r="UJ376" s="191"/>
      <c r="UK376" s="191"/>
      <c r="UL376" s="191"/>
      <c r="UM376" s="191"/>
      <c r="UN376" s="191"/>
      <c r="UO376" s="191"/>
      <c r="UP376" s="191"/>
      <c r="UQ376" s="191"/>
      <c r="UR376" s="191"/>
      <c r="US376" s="191"/>
      <c r="UT376" s="191"/>
      <c r="UU376" s="191"/>
      <c r="UV376" s="191"/>
      <c r="UW376" s="191"/>
      <c r="UX376" s="191"/>
      <c r="UY376" s="191"/>
      <c r="UZ376" s="191"/>
      <c r="VA376" s="191"/>
      <c r="VB376" s="191"/>
      <c r="VC376" s="191"/>
      <c r="VD376" s="191"/>
      <c r="VE376" s="191"/>
      <c r="VF376" s="191"/>
      <c r="VG376" s="191"/>
      <c r="VH376" s="191"/>
      <c r="VI376" s="191"/>
      <c r="VJ376" s="191"/>
      <c r="VK376" s="191"/>
      <c r="VL376" s="191"/>
      <c r="VM376" s="191"/>
      <c r="VN376" s="191"/>
      <c r="VO376" s="191"/>
      <c r="VP376" s="191"/>
      <c r="VQ376" s="191"/>
      <c r="VR376" s="191"/>
      <c r="VS376" s="191"/>
      <c r="VT376" s="191"/>
      <c r="VU376" s="191"/>
      <c r="VV376" s="191"/>
      <c r="VW376" s="191"/>
      <c r="VX376" s="191"/>
      <c r="VY376" s="191"/>
      <c r="VZ376" s="191"/>
      <c r="WA376" s="191"/>
      <c r="WB376" s="191"/>
      <c r="WC376" s="191"/>
      <c r="WD376" s="191"/>
      <c r="WE376" s="191"/>
      <c r="WF376" s="191"/>
      <c r="WG376" s="191"/>
      <c r="WH376" s="191"/>
      <c r="WI376" s="191"/>
      <c r="WJ376" s="191"/>
      <c r="WK376" s="191"/>
      <c r="WL376" s="191"/>
      <c r="WM376" s="191"/>
      <c r="WN376" s="191"/>
      <c r="WO376" s="191"/>
      <c r="WP376" s="191"/>
      <c r="WQ376" s="191"/>
      <c r="WR376" s="191"/>
      <c r="WS376" s="191"/>
      <c r="WT376" s="191"/>
      <c r="WU376" s="191"/>
      <c r="WV376" s="191"/>
      <c r="WW376" s="191"/>
      <c r="WX376" s="191"/>
      <c r="WY376" s="191"/>
      <c r="WZ376" s="191"/>
      <c r="XA376" s="191"/>
      <c r="XB376" s="191"/>
      <c r="XC376" s="191"/>
      <c r="XD376" s="191"/>
      <c r="XE376" s="191"/>
      <c r="XF376" s="191"/>
      <c r="XG376" s="191"/>
      <c r="XH376" s="191"/>
      <c r="XI376" s="191"/>
      <c r="XJ376" s="191"/>
      <c r="XK376" s="191"/>
      <c r="XL376" s="191"/>
      <c r="XM376" s="191"/>
      <c r="XN376" s="191"/>
      <c r="XO376" s="191"/>
      <c r="XP376" s="191"/>
      <c r="XQ376" s="191"/>
      <c r="XR376" s="191"/>
      <c r="XS376" s="191"/>
      <c r="XT376" s="191"/>
      <c r="XU376" s="191"/>
      <c r="XV376" s="191"/>
      <c r="XW376" s="191"/>
      <c r="XX376" s="191"/>
      <c r="XY376" s="191"/>
      <c r="XZ376" s="191"/>
      <c r="YA376" s="191"/>
      <c r="YB376" s="191"/>
      <c r="YC376" s="191"/>
      <c r="YD376" s="191"/>
      <c r="YE376" s="191"/>
      <c r="YF376" s="191"/>
      <c r="YG376" s="191"/>
      <c r="YH376" s="191"/>
      <c r="YI376" s="191"/>
      <c r="YJ376" s="191"/>
      <c r="YK376" s="191"/>
      <c r="YL376" s="191"/>
      <c r="YM376" s="191"/>
      <c r="YN376" s="191"/>
      <c r="YO376" s="191"/>
      <c r="YP376" s="191"/>
      <c r="YQ376" s="191"/>
      <c r="YR376" s="191"/>
      <c r="YS376" s="191"/>
      <c r="YT376" s="191"/>
      <c r="YU376" s="191"/>
      <c r="YV376" s="191"/>
      <c r="YW376" s="191"/>
      <c r="YX376" s="191"/>
      <c r="YY376" s="191"/>
      <c r="YZ376" s="191"/>
      <c r="ZA376" s="191"/>
      <c r="ZB376" s="191"/>
      <c r="ZC376" s="191"/>
      <c r="ZD376" s="191"/>
      <c r="ZE376" s="191"/>
      <c r="ZF376" s="191"/>
      <c r="ZG376" s="191"/>
      <c r="ZH376" s="191"/>
      <c r="ZI376" s="191"/>
      <c r="ZJ376" s="191"/>
      <c r="ZK376" s="191"/>
      <c r="ZL376" s="191"/>
      <c r="ZM376" s="191"/>
      <c r="ZN376" s="191"/>
      <c r="ZO376" s="191"/>
      <c r="ZP376" s="191"/>
      <c r="ZQ376" s="191"/>
      <c r="ZR376" s="191"/>
      <c r="ZS376" s="191"/>
      <c r="ZT376" s="191"/>
      <c r="ZU376" s="191"/>
      <c r="ZV376" s="191"/>
      <c r="ZW376" s="191"/>
      <c r="ZX376" s="191"/>
      <c r="ZY376" s="191"/>
      <c r="ZZ376" s="191"/>
      <c r="AAA376" s="191"/>
      <c r="AAB376" s="191"/>
      <c r="AAC376" s="191"/>
      <c r="AAD376" s="191"/>
      <c r="AAE376" s="191"/>
      <c r="AAF376" s="191"/>
      <c r="AAG376" s="191"/>
      <c r="AAH376" s="191"/>
      <c r="AAI376" s="191"/>
      <c r="AAJ376" s="191"/>
      <c r="AAK376" s="191"/>
      <c r="AAL376" s="191"/>
      <c r="AAM376" s="191"/>
      <c r="AAN376" s="191"/>
      <c r="AAO376" s="191"/>
      <c r="AAP376" s="191"/>
      <c r="AAQ376" s="191"/>
      <c r="AAR376" s="191"/>
      <c r="AAS376" s="191"/>
      <c r="AAT376" s="191"/>
      <c r="AAU376" s="191"/>
      <c r="AAV376" s="191"/>
      <c r="AAW376" s="191"/>
      <c r="AAX376" s="191"/>
      <c r="AAY376" s="191"/>
      <c r="AAZ376" s="191"/>
      <c r="ABA376" s="191"/>
      <c r="ABB376" s="191"/>
      <c r="ABC376" s="191"/>
      <c r="ABD376" s="191"/>
      <c r="ABE376" s="191"/>
      <c r="ABF376" s="191"/>
      <c r="ABG376" s="191"/>
      <c r="ABH376" s="191"/>
      <c r="ABI376" s="191"/>
      <c r="ABJ376" s="191"/>
      <c r="ABK376" s="191"/>
      <c r="ABL376" s="191"/>
      <c r="ABM376" s="191"/>
      <c r="ABN376" s="191"/>
      <c r="ABO376" s="191"/>
      <c r="ABP376" s="191"/>
      <c r="ABQ376" s="191"/>
      <c r="ABR376" s="191"/>
      <c r="ABS376" s="191"/>
      <c r="ABT376" s="191"/>
      <c r="ABU376" s="191"/>
      <c r="ABV376" s="191"/>
      <c r="ABW376" s="191"/>
      <c r="ABX376" s="191"/>
      <c r="ABY376" s="191"/>
      <c r="ABZ376" s="191"/>
      <c r="ACA376" s="191"/>
      <c r="ACB376" s="191"/>
      <c r="ACC376" s="191"/>
      <c r="ACD376" s="191"/>
      <c r="ACE376" s="191"/>
      <c r="ACF376" s="191"/>
      <c r="ACG376" s="191"/>
      <c r="ACH376" s="191"/>
      <c r="ACI376" s="191"/>
      <c r="ACJ376" s="191"/>
      <c r="ACK376" s="191"/>
      <c r="ACL376" s="191"/>
      <c r="ACM376" s="191"/>
      <c r="ACN376" s="191"/>
      <c r="ACO376" s="191"/>
      <c r="ACP376" s="191"/>
      <c r="ACQ376" s="191"/>
      <c r="ACR376" s="191"/>
      <c r="ACS376" s="191"/>
      <c r="ACT376" s="191"/>
      <c r="ACU376" s="191"/>
      <c r="ACV376" s="191"/>
      <c r="ACW376" s="191"/>
      <c r="ACX376" s="191"/>
      <c r="ACY376" s="191"/>
      <c r="ACZ376" s="191"/>
      <c r="ADA376" s="191"/>
    </row>
    <row r="377" spans="1:781" ht="43.8" thickBot="1" x14ac:dyDescent="0.35">
      <c r="A377" s="208">
        <v>1</v>
      </c>
      <c r="B377" s="209" t="s">
        <v>1003</v>
      </c>
      <c r="C377" s="178"/>
      <c r="E377" s="210"/>
      <c r="F377" s="211"/>
      <c r="I377" s="212"/>
      <c r="J377" s="212"/>
      <c r="K377" s="213"/>
      <c r="L377" s="214">
        <f>SUMIF($A$1:$A$376,"=1")/1</f>
        <v>51</v>
      </c>
      <c r="M377" s="183"/>
      <c r="P377" s="215">
        <v>1</v>
      </c>
      <c r="Q377" s="209" t="s">
        <v>1004</v>
      </c>
      <c r="AB377" s="188"/>
      <c r="AC377" s="216"/>
      <c r="AD377" s="216"/>
      <c r="AE377" s="216"/>
      <c r="AF377" s="216"/>
      <c r="AK377" s="149"/>
      <c r="AL377" s="169"/>
      <c r="AM377" s="169"/>
      <c r="AN377" s="169"/>
      <c r="AO377" s="169"/>
      <c r="AP377" s="169"/>
      <c r="AQ377" s="169"/>
      <c r="AR377" s="169"/>
      <c r="AS377" s="169"/>
      <c r="AT377" s="169"/>
      <c r="AU377" s="169"/>
      <c r="AV377" s="169"/>
      <c r="AW377" s="169"/>
      <c r="AX377" s="169"/>
      <c r="AY377" s="169"/>
      <c r="AZ377" s="169"/>
      <c r="BA377" s="169"/>
      <c r="BB377" s="169"/>
      <c r="BC377" s="169"/>
      <c r="BD377" s="169"/>
      <c r="BE377" s="169"/>
      <c r="BF377" s="169"/>
      <c r="BG377" s="169"/>
      <c r="BH377" s="169"/>
      <c r="BI377" s="169"/>
      <c r="BJ377" s="169"/>
      <c r="BK377" s="169"/>
      <c r="BL377" s="169"/>
      <c r="BM377" s="169"/>
      <c r="BN377" s="169"/>
      <c r="BO377" s="169"/>
      <c r="BP377" s="169"/>
      <c r="BQ377" s="169"/>
      <c r="BR377" s="169"/>
      <c r="BS377" s="169"/>
      <c r="BT377" s="169"/>
      <c r="BU377" s="169"/>
      <c r="BV377" s="169"/>
      <c r="BW377" s="169"/>
      <c r="BX377" s="169"/>
      <c r="BY377" s="169"/>
      <c r="BZ377" s="169"/>
      <c r="CA377" s="169"/>
      <c r="CB377" s="169"/>
      <c r="CC377" s="169"/>
      <c r="CD377" s="169"/>
      <c r="CE377" s="169"/>
      <c r="CF377" s="169"/>
      <c r="CG377" s="169"/>
      <c r="CH377" s="169"/>
      <c r="CI377" s="169"/>
      <c r="CJ377" s="169"/>
      <c r="CK377" s="169"/>
      <c r="CL377" s="169"/>
      <c r="CM377" s="169"/>
      <c r="CN377" s="169"/>
      <c r="CO377" s="169"/>
      <c r="CP377" s="169"/>
      <c r="CQ377" s="169"/>
      <c r="CR377" s="169"/>
      <c r="CS377" s="169"/>
      <c r="CT377" s="169"/>
      <c r="CU377" s="169"/>
      <c r="CV377" s="169"/>
      <c r="CW377" s="169"/>
      <c r="CX377" s="169"/>
      <c r="CY377" s="169"/>
      <c r="CZ377" s="169"/>
      <c r="DA377" s="169"/>
      <c r="DB377" s="169"/>
      <c r="DC377" s="169"/>
      <c r="DD377" s="169"/>
      <c r="DE377" s="169"/>
      <c r="DF377" s="169"/>
      <c r="DG377" s="169"/>
      <c r="DH377" s="169"/>
      <c r="DI377" s="169"/>
      <c r="DJ377" s="169"/>
      <c r="DK377" s="169"/>
      <c r="DL377" s="169"/>
      <c r="DM377" s="169"/>
      <c r="DN377" s="169"/>
      <c r="DO377" s="169"/>
      <c r="DP377" s="169"/>
      <c r="DQ377" s="169"/>
      <c r="DR377" s="169"/>
      <c r="DS377" s="169"/>
      <c r="DT377" s="169"/>
      <c r="DU377" s="169"/>
      <c r="DV377" s="169"/>
      <c r="DW377" s="169"/>
      <c r="DX377" s="169"/>
      <c r="DY377" s="169"/>
      <c r="DZ377" s="169"/>
      <c r="EA377" s="169"/>
      <c r="EB377" s="169"/>
      <c r="EC377" s="169"/>
      <c r="ED377" s="191"/>
      <c r="EE377" s="191"/>
      <c r="EF377" s="191"/>
      <c r="EG377" s="191"/>
      <c r="EH377" s="191"/>
      <c r="EI377" s="191"/>
      <c r="EJ377" s="191"/>
      <c r="EK377" s="191"/>
      <c r="EL377" s="191"/>
      <c r="EM377" s="191"/>
      <c r="EN377" s="191"/>
      <c r="EO377" s="191"/>
      <c r="EP377" s="191"/>
      <c r="EQ377" s="191"/>
      <c r="ER377" s="191"/>
      <c r="ES377" s="191"/>
      <c r="ET377" s="191"/>
      <c r="EU377" s="191"/>
      <c r="EV377" s="191"/>
      <c r="EW377" s="191"/>
      <c r="EX377" s="191"/>
      <c r="EY377" s="191"/>
      <c r="EZ377" s="191"/>
      <c r="FA377" s="191"/>
      <c r="FB377" s="191"/>
      <c r="FC377" s="191"/>
      <c r="FD377" s="191"/>
      <c r="FE377" s="191"/>
      <c r="FF377" s="191"/>
      <c r="FG377" s="191"/>
      <c r="FH377" s="191"/>
      <c r="FI377" s="191"/>
      <c r="FJ377" s="191"/>
      <c r="FK377" s="191"/>
      <c r="FL377" s="191"/>
      <c r="FM377" s="191"/>
      <c r="FN377" s="191"/>
      <c r="FO377" s="191"/>
      <c r="FP377" s="191"/>
      <c r="FQ377" s="191"/>
      <c r="FR377" s="191"/>
      <c r="FS377" s="191"/>
      <c r="FT377" s="191"/>
      <c r="FU377" s="191"/>
      <c r="FV377" s="191"/>
      <c r="FW377" s="191"/>
      <c r="FX377" s="191"/>
      <c r="FY377" s="191"/>
      <c r="FZ377" s="191"/>
      <c r="GA377" s="191"/>
      <c r="GB377" s="191"/>
      <c r="GC377" s="191"/>
      <c r="GD377" s="191"/>
      <c r="GE377" s="191"/>
      <c r="GF377" s="191"/>
      <c r="GG377" s="191"/>
      <c r="GH377" s="191"/>
      <c r="GI377" s="191"/>
      <c r="GJ377" s="191"/>
      <c r="GK377" s="191"/>
      <c r="GL377" s="191"/>
      <c r="GM377" s="191"/>
      <c r="GN377" s="191"/>
      <c r="GO377" s="191"/>
      <c r="GP377" s="191"/>
      <c r="GQ377" s="191"/>
      <c r="GR377" s="191"/>
      <c r="GS377" s="191"/>
      <c r="GT377" s="191"/>
      <c r="GU377" s="191"/>
      <c r="GV377" s="191"/>
      <c r="GW377" s="191"/>
      <c r="GX377" s="191"/>
      <c r="GY377" s="191"/>
      <c r="GZ377" s="191"/>
      <c r="HA377" s="191"/>
      <c r="HB377" s="191"/>
      <c r="HC377" s="191"/>
      <c r="HD377" s="191"/>
      <c r="HE377" s="191"/>
      <c r="HF377" s="191"/>
      <c r="HG377" s="191"/>
      <c r="HH377" s="191"/>
      <c r="HI377" s="191"/>
      <c r="HJ377" s="191"/>
      <c r="HK377" s="191"/>
      <c r="HL377" s="191"/>
      <c r="HM377" s="191"/>
      <c r="HN377" s="191"/>
      <c r="HO377" s="191"/>
      <c r="HP377" s="191"/>
      <c r="HQ377" s="191"/>
      <c r="HR377" s="191"/>
      <c r="HS377" s="191"/>
      <c r="HT377" s="191"/>
      <c r="HU377" s="191"/>
      <c r="HV377" s="191"/>
      <c r="HW377" s="191"/>
      <c r="HX377" s="191"/>
      <c r="HY377" s="191"/>
      <c r="HZ377" s="191"/>
      <c r="IA377" s="191"/>
      <c r="IB377" s="191"/>
      <c r="IC377" s="191"/>
      <c r="ID377" s="191"/>
      <c r="IE377" s="191"/>
      <c r="IF377" s="191"/>
      <c r="IG377" s="191"/>
      <c r="IH377" s="191"/>
      <c r="II377" s="191"/>
      <c r="IJ377" s="191"/>
      <c r="IK377" s="191"/>
      <c r="IL377" s="191"/>
      <c r="IM377" s="191"/>
      <c r="IN377" s="191"/>
      <c r="IO377" s="191"/>
      <c r="IP377" s="191"/>
      <c r="IQ377" s="191"/>
      <c r="IR377" s="191"/>
      <c r="IS377" s="191"/>
      <c r="IT377" s="191"/>
      <c r="IU377" s="191"/>
      <c r="IV377" s="191"/>
      <c r="IW377" s="191"/>
      <c r="IX377" s="191"/>
      <c r="IY377" s="191"/>
      <c r="IZ377" s="191"/>
      <c r="JA377" s="191"/>
      <c r="JB377" s="191"/>
      <c r="JC377" s="191"/>
      <c r="JD377" s="191"/>
      <c r="JE377" s="191"/>
      <c r="JF377" s="191"/>
      <c r="JG377" s="191"/>
      <c r="JH377" s="191"/>
      <c r="JI377" s="191"/>
      <c r="JJ377" s="191"/>
      <c r="JK377" s="191"/>
      <c r="JL377" s="191"/>
      <c r="JM377" s="191"/>
      <c r="JN377" s="191"/>
      <c r="JO377" s="191"/>
      <c r="JP377" s="191"/>
      <c r="JQ377" s="191"/>
      <c r="JR377" s="191"/>
      <c r="JS377" s="191"/>
      <c r="JT377" s="191"/>
      <c r="JU377" s="191"/>
      <c r="JV377" s="191"/>
      <c r="JW377" s="191"/>
      <c r="JX377" s="191"/>
      <c r="JY377" s="191"/>
      <c r="JZ377" s="191"/>
      <c r="KA377" s="191"/>
      <c r="KB377" s="191"/>
      <c r="KC377" s="191"/>
      <c r="KD377" s="191"/>
      <c r="KE377" s="191"/>
      <c r="KF377" s="191"/>
      <c r="KG377" s="191"/>
      <c r="KH377" s="191"/>
      <c r="KI377" s="191"/>
      <c r="KJ377" s="191"/>
      <c r="KK377" s="191"/>
      <c r="KL377" s="191"/>
      <c r="KM377" s="191"/>
      <c r="KN377" s="191"/>
      <c r="KO377" s="191"/>
      <c r="KP377" s="191"/>
      <c r="KQ377" s="191"/>
      <c r="KR377" s="191"/>
      <c r="KS377" s="191"/>
      <c r="KT377" s="191"/>
      <c r="KU377" s="191"/>
      <c r="KV377" s="191"/>
      <c r="KW377" s="191"/>
      <c r="KX377" s="191"/>
      <c r="KY377" s="191"/>
      <c r="KZ377" s="191"/>
      <c r="LA377" s="191"/>
      <c r="LB377" s="191"/>
      <c r="LC377" s="191"/>
      <c r="LD377" s="191"/>
      <c r="LE377" s="191"/>
      <c r="LF377" s="191"/>
      <c r="LG377" s="191"/>
      <c r="LH377" s="191"/>
      <c r="LI377" s="191"/>
      <c r="LJ377" s="191"/>
      <c r="LK377" s="191"/>
      <c r="LL377" s="191"/>
      <c r="LM377" s="191"/>
      <c r="LN377" s="191"/>
      <c r="LO377" s="191"/>
      <c r="LP377" s="191"/>
      <c r="LQ377" s="191"/>
      <c r="LR377" s="191"/>
      <c r="LS377" s="191"/>
      <c r="LT377" s="191"/>
      <c r="LU377" s="191"/>
      <c r="LV377" s="191"/>
      <c r="LW377" s="191"/>
      <c r="LX377" s="191"/>
      <c r="LY377" s="191"/>
      <c r="LZ377" s="191"/>
      <c r="MA377" s="191"/>
      <c r="MB377" s="191"/>
      <c r="MC377" s="191"/>
      <c r="MD377" s="191"/>
      <c r="ME377" s="191"/>
      <c r="MF377" s="191"/>
      <c r="MG377" s="191"/>
      <c r="MH377" s="191"/>
      <c r="MI377" s="191"/>
      <c r="MJ377" s="191"/>
      <c r="MK377" s="191"/>
      <c r="ML377" s="191"/>
      <c r="MM377" s="191"/>
      <c r="MN377" s="191"/>
      <c r="MO377" s="191"/>
      <c r="MP377" s="191"/>
      <c r="MQ377" s="191"/>
      <c r="MR377" s="191"/>
      <c r="MS377" s="191"/>
      <c r="MT377" s="191"/>
      <c r="MU377" s="191"/>
      <c r="MV377" s="191"/>
      <c r="MW377" s="191"/>
      <c r="MX377" s="191"/>
      <c r="MY377" s="191"/>
      <c r="MZ377" s="191"/>
      <c r="NA377" s="191"/>
      <c r="NB377" s="191"/>
      <c r="NC377" s="191"/>
      <c r="ND377" s="191"/>
      <c r="NE377" s="191"/>
      <c r="NF377" s="191"/>
      <c r="NG377" s="191"/>
      <c r="NH377" s="191"/>
      <c r="NI377" s="191"/>
      <c r="NJ377" s="191"/>
      <c r="NK377" s="191"/>
      <c r="NL377" s="191"/>
      <c r="NM377" s="191"/>
      <c r="NN377" s="191"/>
      <c r="NO377" s="191"/>
      <c r="NP377" s="191"/>
      <c r="NQ377" s="191"/>
      <c r="NR377" s="191"/>
      <c r="NS377" s="191"/>
      <c r="NT377" s="191"/>
      <c r="NU377" s="191"/>
      <c r="NV377" s="191"/>
      <c r="NW377" s="191"/>
      <c r="NX377" s="191"/>
      <c r="NY377" s="191"/>
      <c r="NZ377" s="191"/>
      <c r="OA377" s="191"/>
      <c r="OB377" s="191"/>
      <c r="OC377" s="191"/>
      <c r="OD377" s="191"/>
      <c r="OE377" s="191"/>
      <c r="OF377" s="191"/>
      <c r="OG377" s="191"/>
      <c r="OH377" s="191"/>
      <c r="OI377" s="191"/>
      <c r="OJ377" s="191"/>
      <c r="OK377" s="191"/>
      <c r="OL377" s="191"/>
      <c r="OM377" s="191"/>
      <c r="ON377" s="191"/>
      <c r="OO377" s="191"/>
      <c r="OP377" s="191"/>
      <c r="OQ377" s="191"/>
      <c r="OR377" s="191"/>
      <c r="OS377" s="191"/>
      <c r="OT377" s="191"/>
      <c r="OU377" s="191"/>
      <c r="OV377" s="191"/>
      <c r="OW377" s="191"/>
      <c r="OX377" s="191"/>
      <c r="OY377" s="191"/>
      <c r="OZ377" s="191"/>
      <c r="PA377" s="191"/>
      <c r="PB377" s="191"/>
      <c r="PC377" s="191"/>
      <c r="PD377" s="191"/>
      <c r="PE377" s="191"/>
      <c r="PF377" s="191"/>
      <c r="PG377" s="191"/>
      <c r="PH377" s="191"/>
      <c r="PI377" s="191"/>
      <c r="PJ377" s="191"/>
      <c r="PK377" s="191"/>
      <c r="PL377" s="191"/>
      <c r="PM377" s="191"/>
      <c r="PN377" s="191"/>
      <c r="PO377" s="191"/>
      <c r="PP377" s="191"/>
      <c r="PQ377" s="191"/>
      <c r="PR377" s="191"/>
      <c r="PS377" s="191"/>
      <c r="PT377" s="191"/>
      <c r="PU377" s="191"/>
      <c r="PV377" s="191"/>
      <c r="PW377" s="191"/>
      <c r="PX377" s="191"/>
      <c r="PY377" s="191"/>
      <c r="PZ377" s="191"/>
      <c r="QA377" s="191"/>
      <c r="QB377" s="191"/>
      <c r="QC377" s="191"/>
      <c r="QD377" s="191"/>
      <c r="QE377" s="191"/>
      <c r="QF377" s="191"/>
      <c r="QG377" s="191"/>
      <c r="QH377" s="191"/>
      <c r="QI377" s="191"/>
      <c r="QJ377" s="191"/>
      <c r="QK377" s="191"/>
      <c r="QL377" s="191"/>
      <c r="QM377" s="191"/>
      <c r="QN377" s="191"/>
      <c r="QO377" s="191"/>
      <c r="QP377" s="191"/>
      <c r="QQ377" s="191"/>
      <c r="QR377" s="191"/>
      <c r="QS377" s="191"/>
      <c r="QT377" s="191"/>
      <c r="QU377" s="191"/>
      <c r="QV377" s="191"/>
      <c r="QW377" s="191"/>
      <c r="QX377" s="191"/>
      <c r="QY377" s="191"/>
      <c r="QZ377" s="191"/>
      <c r="RA377" s="191"/>
      <c r="RB377" s="191"/>
      <c r="RC377" s="191"/>
      <c r="RD377" s="191"/>
      <c r="RE377" s="191"/>
      <c r="RF377" s="191"/>
      <c r="RG377" s="191"/>
      <c r="RH377" s="191"/>
      <c r="RI377" s="191"/>
      <c r="RJ377" s="191"/>
      <c r="RK377" s="191"/>
      <c r="RL377" s="191"/>
      <c r="RM377" s="191"/>
      <c r="RN377" s="191"/>
      <c r="RO377" s="191"/>
      <c r="RP377" s="191"/>
      <c r="RQ377" s="191"/>
      <c r="RR377" s="191"/>
      <c r="RS377" s="191"/>
      <c r="RT377" s="191"/>
      <c r="RU377" s="191"/>
      <c r="RV377" s="191"/>
      <c r="RW377" s="191"/>
      <c r="RX377" s="191"/>
      <c r="RY377" s="191"/>
      <c r="RZ377" s="191"/>
      <c r="SA377" s="191"/>
      <c r="SB377" s="191"/>
      <c r="SC377" s="191"/>
      <c r="SD377" s="191"/>
      <c r="SE377" s="191"/>
      <c r="SF377" s="191"/>
      <c r="SG377" s="191"/>
      <c r="SH377" s="191"/>
      <c r="SI377" s="191"/>
      <c r="SJ377" s="191"/>
      <c r="SK377" s="191"/>
      <c r="SL377" s="191"/>
      <c r="SM377" s="191"/>
      <c r="SN377" s="191"/>
      <c r="SO377" s="191"/>
      <c r="SP377" s="191"/>
      <c r="SQ377" s="191"/>
      <c r="SR377" s="191"/>
      <c r="SS377" s="191"/>
      <c r="ST377" s="191"/>
      <c r="SU377" s="191"/>
      <c r="SV377" s="191"/>
      <c r="SW377" s="191"/>
      <c r="SX377" s="191"/>
      <c r="SY377" s="191"/>
      <c r="SZ377" s="191"/>
      <c r="TA377" s="191"/>
      <c r="TB377" s="191"/>
      <c r="TC377" s="191"/>
      <c r="TD377" s="191"/>
      <c r="TE377" s="191"/>
      <c r="TF377" s="191"/>
      <c r="TG377" s="191"/>
      <c r="TH377" s="191"/>
      <c r="TI377" s="191"/>
      <c r="TJ377" s="191"/>
      <c r="TK377" s="191"/>
      <c r="TL377" s="191"/>
      <c r="TM377" s="191"/>
      <c r="TN377" s="191"/>
      <c r="TO377" s="191"/>
      <c r="TP377" s="191"/>
      <c r="TQ377" s="191"/>
      <c r="TR377" s="191"/>
      <c r="TS377" s="191"/>
      <c r="TT377" s="191"/>
      <c r="TU377" s="191"/>
      <c r="TV377" s="191"/>
      <c r="TW377" s="191"/>
      <c r="TX377" s="191"/>
      <c r="TY377" s="191"/>
      <c r="TZ377" s="191"/>
      <c r="UA377" s="191"/>
      <c r="UB377" s="191"/>
      <c r="UC377" s="191"/>
      <c r="UD377" s="191"/>
      <c r="UE377" s="191"/>
      <c r="UF377" s="191"/>
      <c r="UG377" s="191"/>
      <c r="UH377" s="191"/>
      <c r="UI377" s="191"/>
      <c r="UJ377" s="191"/>
      <c r="UK377" s="191"/>
      <c r="UL377" s="191"/>
      <c r="UM377" s="191"/>
      <c r="UN377" s="191"/>
      <c r="UO377" s="191"/>
      <c r="UP377" s="191"/>
      <c r="UQ377" s="191"/>
      <c r="UR377" s="191"/>
      <c r="US377" s="191"/>
      <c r="UT377" s="191"/>
      <c r="UU377" s="191"/>
      <c r="UV377" s="191"/>
      <c r="UW377" s="191"/>
      <c r="UX377" s="191"/>
      <c r="UY377" s="191"/>
      <c r="UZ377" s="191"/>
      <c r="VA377" s="191"/>
      <c r="VB377" s="191"/>
      <c r="VC377" s="191"/>
      <c r="VD377" s="191"/>
      <c r="VE377" s="191"/>
      <c r="VF377" s="191"/>
      <c r="VG377" s="191"/>
      <c r="VH377" s="191"/>
      <c r="VI377" s="191"/>
      <c r="VJ377" s="191"/>
      <c r="VK377" s="191"/>
      <c r="VL377" s="191"/>
      <c r="VM377" s="191"/>
      <c r="VN377" s="191"/>
      <c r="VO377" s="191"/>
      <c r="VP377" s="191"/>
      <c r="VQ377" s="191"/>
      <c r="VR377" s="191"/>
      <c r="VS377" s="191"/>
      <c r="VT377" s="191"/>
      <c r="VU377" s="191"/>
      <c r="VV377" s="191"/>
      <c r="VW377" s="191"/>
      <c r="VX377" s="191"/>
      <c r="VY377" s="191"/>
      <c r="VZ377" s="191"/>
      <c r="WA377" s="191"/>
      <c r="WB377" s="191"/>
      <c r="WC377" s="191"/>
      <c r="WD377" s="191"/>
      <c r="WE377" s="191"/>
      <c r="WF377" s="191"/>
      <c r="WG377" s="191"/>
      <c r="WH377" s="191"/>
      <c r="WI377" s="191"/>
      <c r="WJ377" s="191"/>
      <c r="WK377" s="191"/>
      <c r="WL377" s="191"/>
      <c r="WM377" s="191"/>
      <c r="WN377" s="191"/>
      <c r="WO377" s="191"/>
      <c r="WP377" s="191"/>
      <c r="WQ377" s="191"/>
      <c r="WR377" s="191"/>
      <c r="WS377" s="191"/>
      <c r="WT377" s="191"/>
      <c r="WU377" s="191"/>
      <c r="WV377" s="191"/>
      <c r="WW377" s="191"/>
      <c r="WX377" s="191"/>
      <c r="WY377" s="191"/>
      <c r="WZ377" s="191"/>
      <c r="XA377" s="191"/>
      <c r="XB377" s="191"/>
      <c r="XC377" s="191"/>
      <c r="XD377" s="191"/>
      <c r="XE377" s="191"/>
      <c r="XF377" s="191"/>
      <c r="XG377" s="191"/>
      <c r="XH377" s="191"/>
      <c r="XI377" s="191"/>
      <c r="XJ377" s="191"/>
      <c r="XK377" s="191"/>
      <c r="XL377" s="191"/>
      <c r="XM377" s="191"/>
      <c r="XN377" s="191"/>
      <c r="XO377" s="191"/>
      <c r="XP377" s="191"/>
      <c r="XQ377" s="191"/>
      <c r="XR377" s="191"/>
      <c r="XS377" s="191"/>
      <c r="XT377" s="191"/>
      <c r="XU377" s="191"/>
      <c r="XV377" s="191"/>
      <c r="XW377" s="191"/>
      <c r="XX377" s="191"/>
      <c r="XY377" s="191"/>
      <c r="XZ377" s="191"/>
      <c r="YA377" s="191"/>
      <c r="YB377" s="191"/>
      <c r="YC377" s="191"/>
      <c r="YD377" s="191"/>
      <c r="YE377" s="191"/>
      <c r="YF377" s="191"/>
      <c r="YG377" s="191"/>
      <c r="YH377" s="191"/>
      <c r="YI377" s="191"/>
      <c r="YJ377" s="191"/>
      <c r="YK377" s="191"/>
      <c r="YL377" s="191"/>
      <c r="YM377" s="191"/>
      <c r="YN377" s="191"/>
      <c r="YO377" s="191"/>
      <c r="YP377" s="191"/>
      <c r="YQ377" s="191"/>
      <c r="YR377" s="191"/>
      <c r="YS377" s="191"/>
      <c r="YT377" s="191"/>
      <c r="YU377" s="191"/>
      <c r="YV377" s="191"/>
      <c r="YW377" s="191"/>
      <c r="YX377" s="191"/>
      <c r="YY377" s="191"/>
      <c r="YZ377" s="191"/>
      <c r="ZA377" s="191"/>
      <c r="ZB377" s="191"/>
      <c r="ZC377" s="191"/>
      <c r="ZD377" s="191"/>
      <c r="ZE377" s="191"/>
      <c r="ZF377" s="191"/>
      <c r="ZG377" s="191"/>
      <c r="ZH377" s="191"/>
      <c r="ZI377" s="191"/>
      <c r="ZJ377" s="191"/>
      <c r="ZK377" s="191"/>
      <c r="ZL377" s="191"/>
      <c r="ZM377" s="191"/>
      <c r="ZN377" s="191"/>
      <c r="ZO377" s="191"/>
      <c r="ZP377" s="191"/>
      <c r="ZQ377" s="191"/>
      <c r="ZR377" s="191"/>
      <c r="ZS377" s="191"/>
      <c r="ZT377" s="191"/>
      <c r="ZU377" s="191"/>
      <c r="ZV377" s="191"/>
      <c r="ZW377" s="191"/>
      <c r="ZX377" s="191"/>
      <c r="ZY377" s="191"/>
      <c r="ZZ377" s="191"/>
      <c r="AAA377" s="191"/>
      <c r="AAB377" s="191"/>
      <c r="AAC377" s="191"/>
      <c r="AAD377" s="191"/>
      <c r="AAE377" s="191"/>
      <c r="AAF377" s="191"/>
      <c r="AAG377" s="191"/>
      <c r="AAH377" s="191"/>
      <c r="AAI377" s="191"/>
      <c r="AAJ377" s="191"/>
      <c r="AAK377" s="191"/>
      <c r="AAL377" s="191"/>
      <c r="AAM377" s="191"/>
      <c r="AAN377" s="191"/>
      <c r="AAO377" s="191"/>
      <c r="AAP377" s="191"/>
      <c r="AAQ377" s="191"/>
      <c r="AAR377" s="191"/>
      <c r="AAS377" s="191"/>
      <c r="AAT377" s="191"/>
      <c r="AAU377" s="191"/>
      <c r="AAV377" s="191"/>
      <c r="AAW377" s="191"/>
      <c r="AAX377" s="191"/>
      <c r="AAY377" s="191"/>
      <c r="AAZ377" s="191"/>
      <c r="ABA377" s="191"/>
      <c r="ABB377" s="191"/>
      <c r="ABC377" s="191"/>
      <c r="ABD377" s="191"/>
      <c r="ABE377" s="191"/>
      <c r="ABF377" s="191"/>
      <c r="ABG377" s="191"/>
      <c r="ABH377" s="191"/>
      <c r="ABI377" s="191"/>
      <c r="ABJ377" s="191"/>
      <c r="ABK377" s="191"/>
      <c r="ABL377" s="191"/>
      <c r="ABM377" s="191"/>
      <c r="ABN377" s="191"/>
      <c r="ABO377" s="191"/>
      <c r="ABP377" s="191"/>
      <c r="ABQ377" s="191"/>
      <c r="ABR377" s="191"/>
      <c r="ABS377" s="191"/>
      <c r="ABT377" s="191"/>
      <c r="ABU377" s="191"/>
      <c r="ABV377" s="191"/>
      <c r="ABW377" s="191"/>
      <c r="ABX377" s="191"/>
      <c r="ABY377" s="191"/>
      <c r="ABZ377" s="191"/>
      <c r="ACA377" s="191"/>
      <c r="ACB377" s="191"/>
      <c r="ACC377" s="191"/>
      <c r="ACD377" s="191"/>
      <c r="ACE377" s="191"/>
      <c r="ACF377" s="191"/>
      <c r="ACG377" s="191"/>
      <c r="ACH377" s="191"/>
      <c r="ACI377" s="191"/>
      <c r="ACJ377" s="191"/>
      <c r="ACK377" s="191"/>
      <c r="ACL377" s="191"/>
      <c r="ACM377" s="191"/>
      <c r="ACN377" s="191"/>
      <c r="ACO377" s="191"/>
      <c r="ACP377" s="191"/>
      <c r="ACQ377" s="191"/>
      <c r="ACR377" s="191"/>
      <c r="ACS377" s="191"/>
      <c r="ACT377" s="191"/>
      <c r="ACU377" s="191"/>
      <c r="ACV377" s="191"/>
      <c r="ACW377" s="191"/>
      <c r="ACX377" s="191"/>
      <c r="ACY377" s="191"/>
      <c r="ACZ377" s="191"/>
      <c r="ADA377" s="191"/>
    </row>
    <row r="378" spans="1:781" ht="28.8" x14ac:dyDescent="0.3">
      <c r="A378" s="217">
        <v>2</v>
      </c>
      <c r="B378" s="209" t="s">
        <v>1005</v>
      </c>
      <c r="C378" s="178"/>
      <c r="E378" s="210"/>
      <c r="F378" s="211"/>
      <c r="I378" s="212"/>
      <c r="J378" s="212"/>
      <c r="K378" s="213"/>
      <c r="L378" s="214">
        <f>SUMIF($A$1:$A$376,"=2")/2</f>
        <v>74</v>
      </c>
      <c r="M378" s="183"/>
      <c r="P378" s="215">
        <v>2</v>
      </c>
      <c r="Q378" s="209" t="s">
        <v>1006</v>
      </c>
      <c r="AB378" s="193"/>
      <c r="AC378" s="194"/>
      <c r="AD378" s="195" t="s">
        <v>1007</v>
      </c>
      <c r="AE378" s="196"/>
      <c r="AF378" s="197"/>
      <c r="AK378" s="149"/>
      <c r="AL378" s="169"/>
      <c r="AM378" s="169"/>
      <c r="AN378" s="169"/>
      <c r="AO378" s="169"/>
      <c r="AP378" s="169"/>
      <c r="AQ378" s="169"/>
      <c r="AR378" s="169"/>
      <c r="AS378" s="169"/>
      <c r="AT378" s="169"/>
      <c r="AU378" s="169"/>
      <c r="AV378" s="169"/>
      <c r="AW378" s="169"/>
      <c r="AX378" s="169"/>
      <c r="AY378" s="169"/>
      <c r="AZ378" s="169"/>
      <c r="BA378" s="169"/>
      <c r="BB378" s="169"/>
      <c r="BC378" s="169"/>
      <c r="BD378" s="169"/>
      <c r="BE378" s="169"/>
      <c r="BF378" s="169"/>
      <c r="BG378" s="169"/>
      <c r="BH378" s="169"/>
      <c r="BI378" s="169"/>
      <c r="BJ378" s="169"/>
      <c r="BK378" s="169"/>
      <c r="BL378" s="169"/>
      <c r="BM378" s="169"/>
      <c r="BN378" s="169"/>
      <c r="BO378" s="169"/>
      <c r="BP378" s="169"/>
      <c r="BQ378" s="169"/>
      <c r="BR378" s="169"/>
      <c r="BS378" s="169"/>
      <c r="BT378" s="169"/>
      <c r="BU378" s="169"/>
      <c r="BV378" s="169"/>
      <c r="BW378" s="169"/>
      <c r="BX378" s="169"/>
      <c r="BY378" s="169"/>
      <c r="BZ378" s="169"/>
      <c r="CA378" s="169"/>
      <c r="CB378" s="169"/>
      <c r="CC378" s="169"/>
      <c r="CD378" s="169"/>
      <c r="CE378" s="169"/>
      <c r="CF378" s="169"/>
      <c r="CG378" s="169"/>
      <c r="CH378" s="169"/>
      <c r="CI378" s="169"/>
      <c r="CJ378" s="169"/>
      <c r="CK378" s="169"/>
      <c r="CL378" s="169"/>
      <c r="CM378" s="169"/>
      <c r="CN378" s="169"/>
      <c r="CO378" s="169"/>
      <c r="CP378" s="169"/>
      <c r="CQ378" s="169"/>
      <c r="CR378" s="169"/>
      <c r="CS378" s="169"/>
      <c r="CT378" s="169"/>
      <c r="CU378" s="169"/>
      <c r="CV378" s="169"/>
      <c r="CW378" s="169"/>
      <c r="CX378" s="169"/>
      <c r="CY378" s="169"/>
      <c r="CZ378" s="169"/>
      <c r="DA378" s="169"/>
      <c r="DB378" s="169"/>
      <c r="DC378" s="169"/>
      <c r="DD378" s="169"/>
      <c r="DE378" s="169"/>
      <c r="DF378" s="169"/>
      <c r="DG378" s="169"/>
      <c r="DH378" s="169"/>
      <c r="DI378" s="169"/>
      <c r="DJ378" s="169"/>
      <c r="DK378" s="169"/>
      <c r="DL378" s="169"/>
      <c r="DM378" s="169"/>
      <c r="DN378" s="169"/>
      <c r="DO378" s="169"/>
      <c r="DP378" s="169"/>
      <c r="DQ378" s="169"/>
      <c r="DR378" s="169"/>
      <c r="DS378" s="169"/>
      <c r="DT378" s="169"/>
      <c r="DU378" s="169"/>
      <c r="DV378" s="169"/>
      <c r="DW378" s="169"/>
      <c r="DX378" s="169"/>
      <c r="DY378" s="169"/>
      <c r="DZ378" s="169"/>
      <c r="EA378" s="169"/>
      <c r="EB378" s="169"/>
      <c r="EC378" s="169"/>
      <c r="ED378" s="191"/>
      <c r="EE378" s="191"/>
      <c r="EF378" s="191"/>
      <c r="EG378" s="191"/>
      <c r="EH378" s="191"/>
      <c r="EI378" s="191"/>
      <c r="EJ378" s="191"/>
      <c r="EK378" s="191"/>
      <c r="EL378" s="191"/>
      <c r="EM378" s="191"/>
      <c r="EN378" s="191"/>
      <c r="EO378" s="191"/>
      <c r="EP378" s="191"/>
      <c r="EQ378" s="191"/>
      <c r="ER378" s="191"/>
      <c r="ES378" s="191"/>
      <c r="ET378" s="191"/>
      <c r="EU378" s="191"/>
      <c r="EV378" s="191"/>
      <c r="EW378" s="191"/>
      <c r="EX378" s="191"/>
      <c r="EY378" s="191"/>
      <c r="EZ378" s="191"/>
      <c r="FA378" s="191"/>
      <c r="FB378" s="191"/>
      <c r="FC378" s="191"/>
      <c r="FD378" s="191"/>
      <c r="FE378" s="191"/>
      <c r="FF378" s="191"/>
      <c r="FG378" s="191"/>
      <c r="FH378" s="191"/>
      <c r="FI378" s="191"/>
      <c r="FJ378" s="191"/>
      <c r="FK378" s="191"/>
      <c r="FL378" s="191"/>
      <c r="FM378" s="191"/>
      <c r="FN378" s="191"/>
      <c r="FO378" s="191"/>
      <c r="FP378" s="191"/>
      <c r="FQ378" s="191"/>
      <c r="FR378" s="191"/>
      <c r="FS378" s="191"/>
      <c r="FT378" s="191"/>
      <c r="FU378" s="191"/>
      <c r="FV378" s="191"/>
      <c r="FW378" s="191"/>
      <c r="FX378" s="191"/>
      <c r="FY378" s="191"/>
      <c r="FZ378" s="191"/>
      <c r="GA378" s="191"/>
      <c r="GB378" s="191"/>
      <c r="GC378" s="191"/>
      <c r="GD378" s="191"/>
      <c r="GE378" s="191"/>
      <c r="GF378" s="191"/>
      <c r="GG378" s="191"/>
      <c r="GH378" s="191"/>
      <c r="GI378" s="191"/>
      <c r="GJ378" s="191"/>
      <c r="GK378" s="191"/>
      <c r="GL378" s="191"/>
      <c r="GM378" s="191"/>
      <c r="GN378" s="191"/>
      <c r="GO378" s="191"/>
      <c r="GP378" s="191"/>
      <c r="GQ378" s="191"/>
      <c r="GR378" s="191"/>
      <c r="GS378" s="191"/>
      <c r="GT378" s="191"/>
      <c r="GU378" s="191"/>
      <c r="GV378" s="191"/>
      <c r="GW378" s="191"/>
      <c r="GX378" s="191"/>
      <c r="GY378" s="191"/>
      <c r="GZ378" s="191"/>
      <c r="HA378" s="191"/>
      <c r="HB378" s="191"/>
      <c r="HC378" s="191"/>
      <c r="HD378" s="191"/>
      <c r="HE378" s="191"/>
      <c r="HF378" s="191"/>
      <c r="HG378" s="191"/>
      <c r="HH378" s="191"/>
      <c r="HI378" s="191"/>
      <c r="HJ378" s="191"/>
      <c r="HK378" s="191"/>
      <c r="HL378" s="191"/>
      <c r="HM378" s="191"/>
      <c r="HN378" s="191"/>
      <c r="HO378" s="191"/>
      <c r="HP378" s="191"/>
      <c r="HQ378" s="191"/>
      <c r="HR378" s="191"/>
      <c r="HS378" s="191"/>
      <c r="HT378" s="191"/>
      <c r="HU378" s="191"/>
      <c r="HV378" s="191"/>
      <c r="HW378" s="191"/>
      <c r="HX378" s="191"/>
      <c r="HY378" s="191"/>
      <c r="HZ378" s="191"/>
      <c r="IA378" s="191"/>
      <c r="IB378" s="191"/>
      <c r="IC378" s="191"/>
      <c r="ID378" s="191"/>
      <c r="IE378" s="191"/>
      <c r="IF378" s="191"/>
      <c r="IG378" s="191"/>
      <c r="IH378" s="191"/>
      <c r="II378" s="191"/>
      <c r="IJ378" s="191"/>
      <c r="IK378" s="191"/>
      <c r="IL378" s="191"/>
      <c r="IM378" s="191"/>
      <c r="IN378" s="191"/>
      <c r="IO378" s="191"/>
      <c r="IP378" s="191"/>
      <c r="IQ378" s="191"/>
      <c r="IR378" s="191"/>
      <c r="IS378" s="191"/>
      <c r="IT378" s="191"/>
      <c r="IU378" s="191"/>
      <c r="IV378" s="191"/>
      <c r="IW378" s="191"/>
      <c r="IX378" s="191"/>
      <c r="IY378" s="191"/>
      <c r="IZ378" s="191"/>
      <c r="JA378" s="191"/>
      <c r="JB378" s="191"/>
      <c r="JC378" s="191"/>
      <c r="JD378" s="191"/>
      <c r="JE378" s="191"/>
      <c r="JF378" s="191"/>
      <c r="JG378" s="191"/>
      <c r="JH378" s="191"/>
      <c r="JI378" s="191"/>
      <c r="JJ378" s="191"/>
      <c r="JK378" s="191"/>
      <c r="JL378" s="191"/>
      <c r="JM378" s="191"/>
      <c r="JN378" s="191"/>
      <c r="JO378" s="191"/>
      <c r="JP378" s="191"/>
      <c r="JQ378" s="191"/>
      <c r="JR378" s="191"/>
      <c r="JS378" s="191"/>
      <c r="JT378" s="191"/>
      <c r="JU378" s="191"/>
      <c r="JV378" s="191"/>
      <c r="JW378" s="191"/>
      <c r="JX378" s="191"/>
      <c r="JY378" s="191"/>
      <c r="JZ378" s="191"/>
      <c r="KA378" s="191"/>
      <c r="KB378" s="191"/>
      <c r="KC378" s="191"/>
      <c r="KD378" s="191"/>
      <c r="KE378" s="191"/>
      <c r="KF378" s="191"/>
      <c r="KG378" s="191"/>
      <c r="KH378" s="191"/>
      <c r="KI378" s="191"/>
      <c r="KJ378" s="191"/>
      <c r="KK378" s="191"/>
      <c r="KL378" s="191"/>
      <c r="KM378" s="191"/>
      <c r="KN378" s="191"/>
      <c r="KO378" s="191"/>
      <c r="KP378" s="191"/>
      <c r="KQ378" s="191"/>
      <c r="KR378" s="191"/>
      <c r="KS378" s="191"/>
      <c r="KT378" s="191"/>
      <c r="KU378" s="191"/>
      <c r="KV378" s="191"/>
      <c r="KW378" s="191"/>
      <c r="KX378" s="191"/>
      <c r="KY378" s="191"/>
      <c r="KZ378" s="191"/>
      <c r="LA378" s="191"/>
      <c r="LB378" s="191"/>
      <c r="LC378" s="191"/>
      <c r="LD378" s="191"/>
      <c r="LE378" s="191"/>
      <c r="LF378" s="191"/>
      <c r="LG378" s="191"/>
      <c r="LH378" s="191"/>
      <c r="LI378" s="191"/>
      <c r="LJ378" s="191"/>
      <c r="LK378" s="191"/>
      <c r="LL378" s="191"/>
      <c r="LM378" s="191"/>
      <c r="LN378" s="191"/>
      <c r="LO378" s="191"/>
      <c r="LP378" s="191"/>
      <c r="LQ378" s="191"/>
      <c r="LR378" s="191"/>
      <c r="LS378" s="191"/>
      <c r="LT378" s="191"/>
      <c r="LU378" s="191"/>
      <c r="LV378" s="191"/>
      <c r="LW378" s="191"/>
      <c r="LX378" s="191"/>
      <c r="LY378" s="191"/>
      <c r="LZ378" s="191"/>
      <c r="MA378" s="191"/>
      <c r="MB378" s="191"/>
      <c r="MC378" s="191"/>
      <c r="MD378" s="191"/>
      <c r="ME378" s="191"/>
      <c r="MF378" s="191"/>
      <c r="MG378" s="191"/>
      <c r="MH378" s="191"/>
      <c r="MI378" s="191"/>
      <c r="MJ378" s="191"/>
      <c r="MK378" s="191"/>
      <c r="ML378" s="191"/>
      <c r="MM378" s="191"/>
      <c r="MN378" s="191"/>
      <c r="MO378" s="191"/>
      <c r="MP378" s="191"/>
      <c r="MQ378" s="191"/>
      <c r="MR378" s="191"/>
      <c r="MS378" s="191"/>
      <c r="MT378" s="191"/>
      <c r="MU378" s="191"/>
      <c r="MV378" s="191"/>
      <c r="MW378" s="191"/>
      <c r="MX378" s="191"/>
      <c r="MY378" s="191"/>
      <c r="MZ378" s="191"/>
      <c r="NA378" s="191"/>
      <c r="NB378" s="191"/>
      <c r="NC378" s="191"/>
      <c r="ND378" s="191"/>
      <c r="NE378" s="191"/>
      <c r="NF378" s="191"/>
      <c r="NG378" s="191"/>
      <c r="NH378" s="191"/>
      <c r="NI378" s="191"/>
      <c r="NJ378" s="191"/>
      <c r="NK378" s="191"/>
      <c r="NL378" s="191"/>
      <c r="NM378" s="191"/>
      <c r="NN378" s="191"/>
      <c r="NO378" s="191"/>
      <c r="NP378" s="191"/>
      <c r="NQ378" s="191"/>
      <c r="NR378" s="191"/>
      <c r="NS378" s="191"/>
      <c r="NT378" s="191"/>
      <c r="NU378" s="191"/>
      <c r="NV378" s="191"/>
      <c r="NW378" s="191"/>
      <c r="NX378" s="191"/>
      <c r="NY378" s="191"/>
      <c r="NZ378" s="191"/>
      <c r="OA378" s="191"/>
      <c r="OB378" s="191"/>
      <c r="OC378" s="191"/>
      <c r="OD378" s="191"/>
      <c r="OE378" s="191"/>
      <c r="OF378" s="191"/>
      <c r="OG378" s="191"/>
      <c r="OH378" s="191"/>
      <c r="OI378" s="191"/>
      <c r="OJ378" s="191"/>
      <c r="OK378" s="191"/>
      <c r="OL378" s="191"/>
      <c r="OM378" s="191"/>
      <c r="ON378" s="191"/>
      <c r="OO378" s="191"/>
      <c r="OP378" s="191"/>
      <c r="OQ378" s="191"/>
      <c r="OR378" s="191"/>
      <c r="OS378" s="191"/>
      <c r="OT378" s="191"/>
      <c r="OU378" s="191"/>
      <c r="OV378" s="191"/>
      <c r="OW378" s="191"/>
      <c r="OX378" s="191"/>
      <c r="OY378" s="191"/>
      <c r="OZ378" s="191"/>
      <c r="PA378" s="191"/>
      <c r="PB378" s="191"/>
      <c r="PC378" s="191"/>
      <c r="PD378" s="191"/>
      <c r="PE378" s="191"/>
      <c r="PF378" s="191"/>
      <c r="PG378" s="191"/>
      <c r="PH378" s="191"/>
      <c r="PI378" s="191"/>
      <c r="PJ378" s="191"/>
      <c r="PK378" s="191"/>
      <c r="PL378" s="191"/>
      <c r="PM378" s="191"/>
      <c r="PN378" s="191"/>
      <c r="PO378" s="191"/>
      <c r="PP378" s="191"/>
      <c r="PQ378" s="191"/>
      <c r="PR378" s="191"/>
      <c r="PS378" s="191"/>
      <c r="PT378" s="191"/>
      <c r="PU378" s="191"/>
      <c r="PV378" s="191"/>
      <c r="PW378" s="191"/>
      <c r="PX378" s="191"/>
      <c r="PY378" s="191"/>
      <c r="PZ378" s="191"/>
      <c r="QA378" s="191"/>
      <c r="QB378" s="191"/>
      <c r="QC378" s="191"/>
      <c r="QD378" s="191"/>
      <c r="QE378" s="191"/>
      <c r="QF378" s="191"/>
      <c r="QG378" s="191"/>
      <c r="QH378" s="191"/>
      <c r="QI378" s="191"/>
      <c r="QJ378" s="191"/>
      <c r="QK378" s="191"/>
      <c r="QL378" s="191"/>
      <c r="QM378" s="191"/>
      <c r="QN378" s="191"/>
      <c r="QO378" s="191"/>
      <c r="QP378" s="191"/>
      <c r="QQ378" s="191"/>
      <c r="QR378" s="191"/>
      <c r="QS378" s="191"/>
      <c r="QT378" s="191"/>
      <c r="QU378" s="191"/>
      <c r="QV378" s="191"/>
      <c r="QW378" s="191"/>
      <c r="QX378" s="191"/>
      <c r="QY378" s="191"/>
      <c r="QZ378" s="191"/>
      <c r="RA378" s="191"/>
      <c r="RB378" s="191"/>
      <c r="RC378" s="191"/>
      <c r="RD378" s="191"/>
      <c r="RE378" s="191"/>
      <c r="RF378" s="191"/>
      <c r="RG378" s="191"/>
      <c r="RH378" s="191"/>
      <c r="RI378" s="191"/>
      <c r="RJ378" s="191"/>
      <c r="RK378" s="191"/>
      <c r="RL378" s="191"/>
      <c r="RM378" s="191"/>
      <c r="RN378" s="191"/>
      <c r="RO378" s="191"/>
      <c r="RP378" s="191"/>
      <c r="RQ378" s="191"/>
      <c r="RR378" s="191"/>
      <c r="RS378" s="191"/>
      <c r="RT378" s="191"/>
      <c r="RU378" s="191"/>
      <c r="RV378" s="191"/>
      <c r="RW378" s="191"/>
      <c r="RX378" s="191"/>
      <c r="RY378" s="191"/>
      <c r="RZ378" s="191"/>
      <c r="SA378" s="191"/>
      <c r="SB378" s="191"/>
      <c r="SC378" s="191"/>
      <c r="SD378" s="191"/>
      <c r="SE378" s="191"/>
      <c r="SF378" s="191"/>
      <c r="SG378" s="191"/>
      <c r="SH378" s="191"/>
      <c r="SI378" s="191"/>
      <c r="SJ378" s="191"/>
      <c r="SK378" s="191"/>
      <c r="SL378" s="191"/>
      <c r="SM378" s="191"/>
      <c r="SN378" s="191"/>
      <c r="SO378" s="191"/>
      <c r="SP378" s="191"/>
      <c r="SQ378" s="191"/>
      <c r="SR378" s="191"/>
      <c r="SS378" s="191"/>
      <c r="ST378" s="191"/>
      <c r="SU378" s="191"/>
      <c r="SV378" s="191"/>
      <c r="SW378" s="191"/>
      <c r="SX378" s="191"/>
      <c r="SY378" s="191"/>
      <c r="SZ378" s="191"/>
      <c r="TA378" s="191"/>
      <c r="TB378" s="191"/>
      <c r="TC378" s="191"/>
      <c r="TD378" s="191"/>
      <c r="TE378" s="191"/>
      <c r="TF378" s="191"/>
      <c r="TG378" s="191"/>
      <c r="TH378" s="191"/>
      <c r="TI378" s="191"/>
      <c r="TJ378" s="191"/>
      <c r="TK378" s="191"/>
      <c r="TL378" s="191"/>
      <c r="TM378" s="191"/>
      <c r="TN378" s="191"/>
      <c r="TO378" s="191"/>
      <c r="TP378" s="191"/>
      <c r="TQ378" s="191"/>
      <c r="TR378" s="191"/>
      <c r="TS378" s="191"/>
      <c r="TT378" s="191"/>
      <c r="TU378" s="191"/>
      <c r="TV378" s="191"/>
      <c r="TW378" s="191"/>
      <c r="TX378" s="191"/>
      <c r="TY378" s="191"/>
      <c r="TZ378" s="191"/>
      <c r="UA378" s="191"/>
      <c r="UB378" s="191"/>
      <c r="UC378" s="191"/>
      <c r="UD378" s="191"/>
      <c r="UE378" s="191"/>
      <c r="UF378" s="191"/>
      <c r="UG378" s="191"/>
      <c r="UH378" s="191"/>
      <c r="UI378" s="191"/>
      <c r="UJ378" s="191"/>
      <c r="UK378" s="191"/>
      <c r="UL378" s="191"/>
      <c r="UM378" s="191"/>
      <c r="UN378" s="191"/>
      <c r="UO378" s="191"/>
      <c r="UP378" s="191"/>
      <c r="UQ378" s="191"/>
      <c r="UR378" s="191"/>
      <c r="US378" s="191"/>
      <c r="UT378" s="191"/>
      <c r="UU378" s="191"/>
      <c r="UV378" s="191"/>
      <c r="UW378" s="191"/>
      <c r="UX378" s="191"/>
      <c r="UY378" s="191"/>
      <c r="UZ378" s="191"/>
      <c r="VA378" s="191"/>
      <c r="VB378" s="191"/>
      <c r="VC378" s="191"/>
      <c r="VD378" s="191"/>
      <c r="VE378" s="191"/>
      <c r="VF378" s="191"/>
      <c r="VG378" s="191"/>
      <c r="VH378" s="191"/>
      <c r="VI378" s="191"/>
      <c r="VJ378" s="191"/>
      <c r="VK378" s="191"/>
      <c r="VL378" s="191"/>
      <c r="VM378" s="191"/>
      <c r="VN378" s="191"/>
      <c r="VO378" s="191"/>
      <c r="VP378" s="191"/>
      <c r="VQ378" s="191"/>
      <c r="VR378" s="191"/>
      <c r="VS378" s="191"/>
      <c r="VT378" s="191"/>
      <c r="VU378" s="191"/>
      <c r="VV378" s="191"/>
      <c r="VW378" s="191"/>
      <c r="VX378" s="191"/>
      <c r="VY378" s="191"/>
      <c r="VZ378" s="191"/>
      <c r="WA378" s="191"/>
      <c r="WB378" s="191"/>
      <c r="WC378" s="191"/>
      <c r="WD378" s="191"/>
      <c r="WE378" s="191"/>
      <c r="WF378" s="191"/>
      <c r="WG378" s="191"/>
      <c r="WH378" s="191"/>
      <c r="WI378" s="191"/>
      <c r="WJ378" s="191"/>
      <c r="WK378" s="191"/>
      <c r="WL378" s="191"/>
      <c r="WM378" s="191"/>
      <c r="WN378" s="191"/>
      <c r="WO378" s="191"/>
      <c r="WP378" s="191"/>
      <c r="WQ378" s="191"/>
      <c r="WR378" s="191"/>
      <c r="WS378" s="191"/>
      <c r="WT378" s="191"/>
      <c r="WU378" s="191"/>
      <c r="WV378" s="191"/>
      <c r="WW378" s="191"/>
      <c r="WX378" s="191"/>
      <c r="WY378" s="191"/>
      <c r="WZ378" s="191"/>
      <c r="XA378" s="191"/>
      <c r="XB378" s="191"/>
      <c r="XC378" s="191"/>
      <c r="XD378" s="191"/>
      <c r="XE378" s="191"/>
      <c r="XF378" s="191"/>
      <c r="XG378" s="191"/>
      <c r="XH378" s="191"/>
      <c r="XI378" s="191"/>
      <c r="XJ378" s="191"/>
      <c r="XK378" s="191"/>
      <c r="XL378" s="191"/>
      <c r="XM378" s="191"/>
      <c r="XN378" s="191"/>
      <c r="XO378" s="191"/>
      <c r="XP378" s="191"/>
      <c r="XQ378" s="191"/>
      <c r="XR378" s="191"/>
      <c r="XS378" s="191"/>
      <c r="XT378" s="191"/>
      <c r="XU378" s="191"/>
      <c r="XV378" s="191"/>
      <c r="XW378" s="191"/>
      <c r="XX378" s="191"/>
      <c r="XY378" s="191"/>
      <c r="XZ378" s="191"/>
      <c r="YA378" s="191"/>
      <c r="YB378" s="191"/>
      <c r="YC378" s="191"/>
      <c r="YD378" s="191"/>
      <c r="YE378" s="191"/>
      <c r="YF378" s="191"/>
      <c r="YG378" s="191"/>
      <c r="YH378" s="191"/>
      <c r="YI378" s="191"/>
      <c r="YJ378" s="191"/>
      <c r="YK378" s="191"/>
      <c r="YL378" s="191"/>
      <c r="YM378" s="191"/>
      <c r="YN378" s="191"/>
      <c r="YO378" s="191"/>
      <c r="YP378" s="191"/>
      <c r="YQ378" s="191"/>
      <c r="YR378" s="191"/>
      <c r="YS378" s="191"/>
      <c r="YT378" s="191"/>
      <c r="YU378" s="191"/>
      <c r="YV378" s="191"/>
      <c r="YW378" s="191"/>
      <c r="YX378" s="191"/>
      <c r="YY378" s="191"/>
      <c r="YZ378" s="191"/>
      <c r="ZA378" s="191"/>
      <c r="ZB378" s="191"/>
      <c r="ZC378" s="191"/>
      <c r="ZD378" s="191"/>
      <c r="ZE378" s="191"/>
      <c r="ZF378" s="191"/>
      <c r="ZG378" s="191"/>
      <c r="ZH378" s="191"/>
      <c r="ZI378" s="191"/>
      <c r="ZJ378" s="191"/>
      <c r="ZK378" s="191"/>
      <c r="ZL378" s="191"/>
      <c r="ZM378" s="191"/>
      <c r="ZN378" s="191"/>
      <c r="ZO378" s="191"/>
      <c r="ZP378" s="191"/>
      <c r="ZQ378" s="191"/>
      <c r="ZR378" s="191"/>
      <c r="ZS378" s="191"/>
      <c r="ZT378" s="191"/>
      <c r="ZU378" s="191"/>
      <c r="ZV378" s="191"/>
      <c r="ZW378" s="191"/>
      <c r="ZX378" s="191"/>
      <c r="ZY378" s="191"/>
      <c r="ZZ378" s="191"/>
      <c r="AAA378" s="191"/>
      <c r="AAB378" s="191"/>
      <c r="AAC378" s="191"/>
      <c r="AAD378" s="191"/>
      <c r="AAE378" s="191"/>
      <c r="AAF378" s="191"/>
      <c r="AAG378" s="191"/>
      <c r="AAH378" s="191"/>
      <c r="AAI378" s="191"/>
      <c r="AAJ378" s="191"/>
      <c r="AAK378" s="191"/>
      <c r="AAL378" s="191"/>
      <c r="AAM378" s="191"/>
      <c r="AAN378" s="191"/>
      <c r="AAO378" s="191"/>
      <c r="AAP378" s="191"/>
      <c r="AAQ378" s="191"/>
      <c r="AAR378" s="191"/>
      <c r="AAS378" s="191"/>
      <c r="AAT378" s="191"/>
      <c r="AAU378" s="191"/>
      <c r="AAV378" s="191"/>
      <c r="AAW378" s="191"/>
      <c r="AAX378" s="191"/>
      <c r="AAY378" s="191"/>
      <c r="AAZ378" s="191"/>
      <c r="ABA378" s="191"/>
      <c r="ABB378" s="191"/>
      <c r="ABC378" s="191"/>
      <c r="ABD378" s="191"/>
      <c r="ABE378" s="191"/>
      <c r="ABF378" s="191"/>
      <c r="ABG378" s="191"/>
      <c r="ABH378" s="191"/>
      <c r="ABI378" s="191"/>
      <c r="ABJ378" s="191"/>
      <c r="ABK378" s="191"/>
      <c r="ABL378" s="191"/>
      <c r="ABM378" s="191"/>
      <c r="ABN378" s="191"/>
      <c r="ABO378" s="191"/>
      <c r="ABP378" s="191"/>
      <c r="ABQ378" s="191"/>
      <c r="ABR378" s="191"/>
      <c r="ABS378" s="191"/>
      <c r="ABT378" s="191"/>
      <c r="ABU378" s="191"/>
      <c r="ABV378" s="191"/>
      <c r="ABW378" s="191"/>
      <c r="ABX378" s="191"/>
      <c r="ABY378" s="191"/>
      <c r="ABZ378" s="191"/>
      <c r="ACA378" s="191"/>
      <c r="ACB378" s="191"/>
      <c r="ACC378" s="191"/>
      <c r="ACD378" s="191"/>
      <c r="ACE378" s="191"/>
      <c r="ACF378" s="191"/>
      <c r="ACG378" s="191"/>
      <c r="ACH378" s="191"/>
      <c r="ACI378" s="191"/>
      <c r="ACJ378" s="191"/>
      <c r="ACK378" s="191"/>
      <c r="ACL378" s="191"/>
      <c r="ACM378" s="191"/>
      <c r="ACN378" s="191"/>
      <c r="ACO378" s="191"/>
      <c r="ACP378" s="191"/>
      <c r="ACQ378" s="191"/>
      <c r="ACR378" s="191"/>
      <c r="ACS378" s="191"/>
      <c r="ACT378" s="191"/>
      <c r="ACU378" s="191"/>
      <c r="ACV378" s="191"/>
      <c r="ACW378" s="191"/>
      <c r="ACX378" s="191"/>
      <c r="ACY378" s="191"/>
      <c r="ACZ378" s="191"/>
      <c r="ADA378" s="191"/>
    </row>
    <row r="379" spans="1:781" ht="28.8" x14ac:dyDescent="0.3">
      <c r="A379" s="218">
        <v>3</v>
      </c>
      <c r="B379" s="209" t="s">
        <v>1008</v>
      </c>
      <c r="C379" s="219"/>
      <c r="E379" s="210"/>
      <c r="F379" s="211"/>
      <c r="I379" s="212"/>
      <c r="J379" s="212"/>
      <c r="K379" s="213"/>
      <c r="L379" s="214">
        <f>SUMIF($A$1:$A$376,"=3")/3</f>
        <v>209</v>
      </c>
      <c r="M379" s="183"/>
      <c r="P379" s="215">
        <v>3</v>
      </c>
      <c r="Q379" s="209" t="s">
        <v>1009</v>
      </c>
      <c r="AB379" s="220" t="s">
        <v>997</v>
      </c>
      <c r="AC379" s="14">
        <f>SUMIF(AC113:AC167,"&gt;0")</f>
        <v>37.471842239988021</v>
      </c>
      <c r="AD379" s="14">
        <f>SUMIF(AD113:AD167,"&gt;0")</f>
        <v>18.269999999999996</v>
      </c>
      <c r="AE379" s="221">
        <f>SUMIF(AE113:AE167,"&gt;0")</f>
        <v>7.1428571428571432</v>
      </c>
      <c r="AF379" s="222">
        <f>SUMIF(AF113:AF167,"&gt;0")</f>
        <v>62.837247371328047</v>
      </c>
      <c r="AK379" s="223"/>
      <c r="AL379" s="169"/>
      <c r="AM379" s="169"/>
      <c r="AN379" s="169"/>
      <c r="AO379" s="169"/>
      <c r="AP379" s="169"/>
      <c r="AQ379" s="169"/>
      <c r="AR379" s="169"/>
      <c r="AS379" s="169"/>
      <c r="AT379" s="169"/>
      <c r="AU379" s="169"/>
      <c r="AV379" s="169"/>
      <c r="AW379" s="169"/>
      <c r="AX379" s="169"/>
      <c r="AY379" s="169"/>
      <c r="AZ379" s="169"/>
      <c r="BA379" s="169"/>
      <c r="BB379" s="169"/>
      <c r="BC379" s="169"/>
      <c r="BD379" s="169"/>
      <c r="BE379" s="169"/>
      <c r="BF379" s="169"/>
      <c r="BG379" s="169"/>
      <c r="BH379" s="169"/>
      <c r="BI379" s="169"/>
      <c r="BJ379" s="169"/>
      <c r="BK379" s="169"/>
      <c r="BL379" s="169"/>
      <c r="BM379" s="169"/>
      <c r="BN379" s="169"/>
      <c r="BO379" s="169"/>
      <c r="BP379" s="169"/>
      <c r="BQ379" s="169"/>
      <c r="BR379" s="169"/>
      <c r="BS379" s="169"/>
      <c r="BT379" s="169"/>
      <c r="BU379" s="169"/>
      <c r="BV379" s="169"/>
      <c r="BW379" s="169"/>
      <c r="BX379" s="169"/>
      <c r="BY379" s="169"/>
      <c r="BZ379" s="169"/>
      <c r="CA379" s="169"/>
      <c r="CB379" s="169"/>
      <c r="CC379" s="169"/>
      <c r="CD379" s="169"/>
      <c r="CE379" s="169"/>
      <c r="CF379" s="169"/>
      <c r="CG379" s="169"/>
      <c r="CH379" s="169"/>
      <c r="CI379" s="169"/>
      <c r="CJ379" s="169"/>
      <c r="CK379" s="169"/>
      <c r="CL379" s="169"/>
      <c r="CM379" s="169"/>
      <c r="CN379" s="169"/>
      <c r="CO379" s="169"/>
      <c r="CP379" s="169"/>
      <c r="CQ379" s="169"/>
      <c r="CR379" s="169"/>
      <c r="CS379" s="169"/>
      <c r="CT379" s="169"/>
      <c r="CU379" s="169"/>
      <c r="CV379" s="169"/>
      <c r="CW379" s="169"/>
      <c r="CX379" s="169"/>
      <c r="CY379" s="169"/>
      <c r="CZ379" s="169"/>
      <c r="DA379" s="169"/>
      <c r="DB379" s="169"/>
      <c r="DC379" s="169"/>
      <c r="DD379" s="169"/>
      <c r="DE379" s="169"/>
      <c r="DF379" s="169"/>
      <c r="DG379" s="169"/>
      <c r="DH379" s="169"/>
      <c r="DI379" s="169"/>
      <c r="DJ379" s="169"/>
      <c r="DK379" s="169"/>
      <c r="DL379" s="169"/>
      <c r="DM379" s="169"/>
      <c r="DN379" s="169"/>
      <c r="DO379" s="169"/>
      <c r="DP379" s="169"/>
      <c r="DQ379" s="169"/>
      <c r="DR379" s="169"/>
      <c r="DS379" s="169"/>
      <c r="DT379" s="169"/>
      <c r="DU379" s="169"/>
      <c r="DV379" s="169"/>
      <c r="DW379" s="169"/>
      <c r="DX379" s="169"/>
      <c r="DY379" s="169"/>
      <c r="DZ379" s="169"/>
      <c r="EA379" s="169"/>
      <c r="EB379" s="169"/>
      <c r="EC379" s="169"/>
      <c r="ED379" s="191"/>
      <c r="EE379" s="191"/>
      <c r="EF379" s="191"/>
      <c r="EG379" s="191"/>
      <c r="EH379" s="191"/>
      <c r="EI379" s="191"/>
      <c r="EJ379" s="191"/>
      <c r="EK379" s="191"/>
      <c r="EL379" s="191"/>
      <c r="EM379" s="191"/>
      <c r="EN379" s="191"/>
      <c r="EO379" s="191"/>
      <c r="EP379" s="191"/>
      <c r="EQ379" s="191"/>
      <c r="ER379" s="191"/>
      <c r="ES379" s="191"/>
      <c r="ET379" s="191"/>
      <c r="EU379" s="191"/>
      <c r="EV379" s="191"/>
      <c r="EW379" s="191"/>
      <c r="EX379" s="191"/>
      <c r="EY379" s="191"/>
      <c r="EZ379" s="191"/>
      <c r="FA379" s="191"/>
      <c r="FB379" s="191"/>
      <c r="FC379" s="191"/>
      <c r="FD379" s="191"/>
      <c r="FE379" s="191"/>
      <c r="FF379" s="191"/>
      <c r="FG379" s="191"/>
      <c r="FH379" s="191"/>
      <c r="FI379" s="191"/>
      <c r="FJ379" s="191"/>
      <c r="FK379" s="191"/>
      <c r="FL379" s="191"/>
      <c r="FM379" s="191"/>
      <c r="FN379" s="191"/>
      <c r="FO379" s="191"/>
      <c r="FP379" s="191"/>
      <c r="FQ379" s="191"/>
      <c r="FR379" s="191"/>
      <c r="FS379" s="191"/>
      <c r="FT379" s="191"/>
      <c r="FU379" s="191"/>
      <c r="FV379" s="191"/>
      <c r="FW379" s="191"/>
      <c r="FX379" s="191"/>
      <c r="FY379" s="191"/>
      <c r="FZ379" s="191"/>
      <c r="GA379" s="191"/>
      <c r="GB379" s="191"/>
      <c r="GC379" s="191"/>
      <c r="GD379" s="191"/>
      <c r="GE379" s="191"/>
      <c r="GF379" s="191"/>
      <c r="GG379" s="191"/>
      <c r="GH379" s="191"/>
      <c r="GI379" s="191"/>
      <c r="GJ379" s="191"/>
      <c r="GK379" s="191"/>
      <c r="GL379" s="191"/>
      <c r="GM379" s="191"/>
      <c r="GN379" s="191"/>
      <c r="GO379" s="191"/>
      <c r="GP379" s="191"/>
      <c r="GQ379" s="191"/>
      <c r="GR379" s="191"/>
      <c r="GS379" s="191"/>
      <c r="GT379" s="191"/>
      <c r="GU379" s="191"/>
      <c r="GV379" s="191"/>
      <c r="GW379" s="191"/>
      <c r="GX379" s="191"/>
      <c r="GY379" s="191"/>
      <c r="GZ379" s="191"/>
      <c r="HA379" s="191"/>
      <c r="HB379" s="191"/>
      <c r="HC379" s="191"/>
      <c r="HD379" s="191"/>
      <c r="HE379" s="191"/>
      <c r="HF379" s="191"/>
      <c r="HG379" s="191"/>
      <c r="HH379" s="191"/>
      <c r="HI379" s="191"/>
      <c r="HJ379" s="191"/>
      <c r="HK379" s="191"/>
      <c r="HL379" s="191"/>
      <c r="HM379" s="191"/>
      <c r="HN379" s="191"/>
      <c r="HO379" s="191"/>
      <c r="HP379" s="191"/>
      <c r="HQ379" s="191"/>
      <c r="HR379" s="191"/>
      <c r="HS379" s="191"/>
      <c r="HT379" s="191"/>
      <c r="HU379" s="191"/>
      <c r="HV379" s="191"/>
      <c r="HW379" s="191"/>
      <c r="HX379" s="191"/>
      <c r="HY379" s="191"/>
      <c r="HZ379" s="191"/>
      <c r="IA379" s="191"/>
      <c r="IB379" s="191"/>
      <c r="IC379" s="191"/>
      <c r="ID379" s="191"/>
      <c r="IE379" s="191"/>
      <c r="IF379" s="191"/>
      <c r="IG379" s="191"/>
      <c r="IH379" s="191"/>
      <c r="II379" s="191"/>
      <c r="IJ379" s="191"/>
      <c r="IK379" s="191"/>
      <c r="IL379" s="191"/>
      <c r="IM379" s="191"/>
      <c r="IN379" s="191"/>
      <c r="IO379" s="191"/>
      <c r="IP379" s="191"/>
      <c r="IQ379" s="191"/>
      <c r="IR379" s="191"/>
      <c r="IS379" s="191"/>
      <c r="IT379" s="191"/>
      <c r="IU379" s="191"/>
      <c r="IV379" s="191"/>
      <c r="IW379" s="191"/>
      <c r="IX379" s="191"/>
      <c r="IY379" s="191"/>
      <c r="IZ379" s="191"/>
      <c r="JA379" s="191"/>
      <c r="JB379" s="191"/>
      <c r="JC379" s="191"/>
      <c r="JD379" s="191"/>
      <c r="JE379" s="191"/>
      <c r="JF379" s="191"/>
      <c r="JG379" s="191"/>
      <c r="JH379" s="191"/>
      <c r="JI379" s="191"/>
      <c r="JJ379" s="191"/>
      <c r="JK379" s="191"/>
      <c r="JL379" s="191"/>
      <c r="JM379" s="191"/>
      <c r="JN379" s="191"/>
      <c r="JO379" s="191"/>
      <c r="JP379" s="191"/>
      <c r="JQ379" s="191"/>
      <c r="JR379" s="191"/>
      <c r="JS379" s="191"/>
      <c r="JT379" s="191"/>
      <c r="JU379" s="191"/>
      <c r="JV379" s="191"/>
      <c r="JW379" s="191"/>
      <c r="JX379" s="191"/>
      <c r="JY379" s="191"/>
      <c r="JZ379" s="191"/>
      <c r="KA379" s="191"/>
      <c r="KB379" s="191"/>
      <c r="KC379" s="191"/>
      <c r="KD379" s="191"/>
      <c r="KE379" s="191"/>
      <c r="KF379" s="191"/>
      <c r="KG379" s="191"/>
      <c r="KH379" s="191"/>
      <c r="KI379" s="191"/>
      <c r="KJ379" s="191"/>
      <c r="KK379" s="191"/>
      <c r="KL379" s="191"/>
      <c r="KM379" s="191"/>
      <c r="KN379" s="191"/>
      <c r="KO379" s="191"/>
      <c r="KP379" s="191"/>
      <c r="KQ379" s="191"/>
      <c r="KR379" s="191"/>
      <c r="KS379" s="191"/>
      <c r="KT379" s="191"/>
      <c r="KU379" s="191"/>
      <c r="KV379" s="191"/>
      <c r="KW379" s="191"/>
      <c r="KX379" s="191"/>
      <c r="KY379" s="191"/>
      <c r="KZ379" s="191"/>
      <c r="LA379" s="191"/>
      <c r="LB379" s="191"/>
      <c r="LC379" s="191"/>
      <c r="LD379" s="191"/>
      <c r="LE379" s="191"/>
      <c r="LF379" s="191"/>
      <c r="LG379" s="191"/>
      <c r="LH379" s="191"/>
      <c r="LI379" s="191"/>
      <c r="LJ379" s="191"/>
      <c r="LK379" s="191"/>
      <c r="LL379" s="191"/>
      <c r="LM379" s="191"/>
      <c r="LN379" s="191"/>
      <c r="LO379" s="191"/>
      <c r="LP379" s="191"/>
      <c r="LQ379" s="191"/>
      <c r="LR379" s="191"/>
      <c r="LS379" s="191"/>
      <c r="LT379" s="191"/>
      <c r="LU379" s="191"/>
      <c r="LV379" s="191"/>
      <c r="LW379" s="191"/>
      <c r="LX379" s="191"/>
      <c r="LY379" s="191"/>
      <c r="LZ379" s="191"/>
      <c r="MA379" s="191"/>
      <c r="MB379" s="191"/>
      <c r="MC379" s="191"/>
      <c r="MD379" s="191"/>
      <c r="ME379" s="191"/>
      <c r="MF379" s="191"/>
      <c r="MG379" s="191"/>
      <c r="MH379" s="191"/>
      <c r="MI379" s="191"/>
      <c r="MJ379" s="191"/>
      <c r="MK379" s="191"/>
      <c r="ML379" s="191"/>
      <c r="MM379" s="191"/>
      <c r="MN379" s="191"/>
      <c r="MO379" s="191"/>
      <c r="MP379" s="191"/>
      <c r="MQ379" s="191"/>
      <c r="MR379" s="191"/>
      <c r="MS379" s="191"/>
      <c r="MT379" s="191"/>
      <c r="MU379" s="191"/>
      <c r="MV379" s="191"/>
      <c r="MW379" s="191"/>
      <c r="MX379" s="191"/>
      <c r="MY379" s="191"/>
      <c r="MZ379" s="191"/>
      <c r="NA379" s="191"/>
      <c r="NB379" s="191"/>
      <c r="NC379" s="191"/>
      <c r="ND379" s="191"/>
      <c r="NE379" s="191"/>
      <c r="NF379" s="191"/>
      <c r="NG379" s="191"/>
      <c r="NH379" s="191"/>
      <c r="NI379" s="191"/>
      <c r="NJ379" s="191"/>
      <c r="NK379" s="191"/>
      <c r="NL379" s="191"/>
      <c r="NM379" s="191"/>
      <c r="NN379" s="191"/>
      <c r="NO379" s="191"/>
      <c r="NP379" s="191"/>
      <c r="NQ379" s="191"/>
      <c r="NR379" s="191"/>
      <c r="NS379" s="191"/>
      <c r="NT379" s="191"/>
      <c r="NU379" s="191"/>
      <c r="NV379" s="191"/>
      <c r="NW379" s="191"/>
      <c r="NX379" s="191"/>
      <c r="NY379" s="191"/>
      <c r="NZ379" s="191"/>
      <c r="OA379" s="191"/>
      <c r="OB379" s="191"/>
      <c r="OC379" s="191"/>
      <c r="OD379" s="191"/>
      <c r="OE379" s="191"/>
      <c r="OF379" s="191"/>
      <c r="OG379" s="191"/>
      <c r="OH379" s="191"/>
      <c r="OI379" s="191"/>
      <c r="OJ379" s="191"/>
      <c r="OK379" s="191"/>
      <c r="OL379" s="191"/>
      <c r="OM379" s="191"/>
      <c r="ON379" s="191"/>
      <c r="OO379" s="191"/>
      <c r="OP379" s="191"/>
      <c r="OQ379" s="191"/>
      <c r="OR379" s="191"/>
      <c r="OS379" s="191"/>
      <c r="OT379" s="191"/>
      <c r="OU379" s="191"/>
      <c r="OV379" s="191"/>
      <c r="OW379" s="191"/>
      <c r="OX379" s="191"/>
      <c r="OY379" s="191"/>
      <c r="OZ379" s="191"/>
      <c r="PA379" s="191"/>
      <c r="PB379" s="191"/>
      <c r="PC379" s="191"/>
      <c r="PD379" s="191"/>
      <c r="PE379" s="191"/>
      <c r="PF379" s="191"/>
      <c r="PG379" s="191"/>
      <c r="PH379" s="191"/>
      <c r="PI379" s="191"/>
      <c r="PJ379" s="191"/>
      <c r="PK379" s="191"/>
      <c r="PL379" s="191"/>
      <c r="PM379" s="191"/>
      <c r="PN379" s="191"/>
      <c r="PO379" s="191"/>
      <c r="PP379" s="191"/>
      <c r="PQ379" s="191"/>
      <c r="PR379" s="191"/>
      <c r="PS379" s="191"/>
      <c r="PT379" s="191"/>
      <c r="PU379" s="191"/>
      <c r="PV379" s="191"/>
      <c r="PW379" s="191"/>
      <c r="PX379" s="191"/>
      <c r="PY379" s="191"/>
      <c r="PZ379" s="191"/>
      <c r="QA379" s="191"/>
      <c r="QB379" s="191"/>
      <c r="QC379" s="191"/>
      <c r="QD379" s="191"/>
      <c r="QE379" s="191"/>
      <c r="QF379" s="191"/>
      <c r="QG379" s="191"/>
      <c r="QH379" s="191"/>
      <c r="QI379" s="191"/>
      <c r="QJ379" s="191"/>
      <c r="QK379" s="191"/>
      <c r="QL379" s="191"/>
      <c r="QM379" s="191"/>
      <c r="QN379" s="191"/>
      <c r="QO379" s="191"/>
      <c r="QP379" s="191"/>
      <c r="QQ379" s="191"/>
      <c r="QR379" s="191"/>
      <c r="QS379" s="191"/>
      <c r="QT379" s="191"/>
      <c r="QU379" s="191"/>
      <c r="QV379" s="191"/>
      <c r="QW379" s="191"/>
      <c r="QX379" s="191"/>
      <c r="QY379" s="191"/>
      <c r="QZ379" s="191"/>
      <c r="RA379" s="191"/>
      <c r="RB379" s="191"/>
      <c r="RC379" s="191"/>
      <c r="RD379" s="191"/>
      <c r="RE379" s="191"/>
      <c r="RF379" s="191"/>
      <c r="RG379" s="191"/>
      <c r="RH379" s="191"/>
      <c r="RI379" s="191"/>
      <c r="RJ379" s="191"/>
      <c r="RK379" s="191"/>
      <c r="RL379" s="191"/>
      <c r="RM379" s="191"/>
      <c r="RN379" s="191"/>
      <c r="RO379" s="191"/>
      <c r="RP379" s="191"/>
      <c r="RQ379" s="191"/>
      <c r="RR379" s="191"/>
      <c r="RS379" s="191"/>
      <c r="RT379" s="191"/>
      <c r="RU379" s="191"/>
      <c r="RV379" s="191"/>
      <c r="RW379" s="191"/>
      <c r="RX379" s="191"/>
      <c r="RY379" s="191"/>
      <c r="RZ379" s="191"/>
      <c r="SA379" s="191"/>
      <c r="SB379" s="191"/>
      <c r="SC379" s="191"/>
      <c r="SD379" s="191"/>
      <c r="SE379" s="191"/>
      <c r="SF379" s="191"/>
      <c r="SG379" s="191"/>
      <c r="SH379" s="191"/>
      <c r="SI379" s="191"/>
      <c r="SJ379" s="191"/>
      <c r="SK379" s="191"/>
      <c r="SL379" s="191"/>
      <c r="SM379" s="191"/>
      <c r="SN379" s="191"/>
      <c r="SO379" s="191"/>
      <c r="SP379" s="191"/>
      <c r="SQ379" s="191"/>
      <c r="SR379" s="191"/>
      <c r="SS379" s="191"/>
      <c r="ST379" s="191"/>
      <c r="SU379" s="191"/>
      <c r="SV379" s="191"/>
      <c r="SW379" s="191"/>
      <c r="SX379" s="191"/>
      <c r="SY379" s="191"/>
      <c r="SZ379" s="191"/>
      <c r="TA379" s="191"/>
      <c r="TB379" s="191"/>
      <c r="TC379" s="191"/>
      <c r="TD379" s="191"/>
      <c r="TE379" s="191"/>
      <c r="TF379" s="191"/>
      <c r="TG379" s="191"/>
      <c r="TH379" s="191"/>
      <c r="TI379" s="191"/>
      <c r="TJ379" s="191"/>
      <c r="TK379" s="191"/>
      <c r="TL379" s="191"/>
      <c r="TM379" s="191"/>
      <c r="TN379" s="191"/>
      <c r="TO379" s="191"/>
      <c r="TP379" s="191"/>
      <c r="TQ379" s="191"/>
      <c r="TR379" s="191"/>
      <c r="TS379" s="191"/>
      <c r="TT379" s="191"/>
      <c r="TU379" s="191"/>
      <c r="TV379" s="191"/>
      <c r="TW379" s="191"/>
      <c r="TX379" s="191"/>
      <c r="TY379" s="191"/>
      <c r="TZ379" s="191"/>
      <c r="UA379" s="191"/>
      <c r="UB379" s="191"/>
      <c r="UC379" s="191"/>
      <c r="UD379" s="191"/>
      <c r="UE379" s="191"/>
      <c r="UF379" s="191"/>
      <c r="UG379" s="191"/>
      <c r="UH379" s="191"/>
      <c r="UI379" s="191"/>
      <c r="UJ379" s="191"/>
      <c r="UK379" s="191"/>
      <c r="UL379" s="191"/>
      <c r="UM379" s="191"/>
      <c r="UN379" s="191"/>
      <c r="UO379" s="191"/>
      <c r="UP379" s="191"/>
      <c r="UQ379" s="191"/>
      <c r="UR379" s="191"/>
      <c r="US379" s="191"/>
      <c r="UT379" s="191"/>
      <c r="UU379" s="191"/>
      <c r="UV379" s="191"/>
      <c r="UW379" s="191"/>
      <c r="UX379" s="191"/>
      <c r="UY379" s="191"/>
      <c r="UZ379" s="191"/>
      <c r="VA379" s="191"/>
      <c r="VB379" s="191"/>
      <c r="VC379" s="191"/>
      <c r="VD379" s="191"/>
      <c r="VE379" s="191"/>
      <c r="VF379" s="191"/>
      <c r="VG379" s="191"/>
      <c r="VH379" s="191"/>
      <c r="VI379" s="191"/>
      <c r="VJ379" s="191"/>
      <c r="VK379" s="191"/>
      <c r="VL379" s="191"/>
      <c r="VM379" s="191"/>
      <c r="VN379" s="191"/>
      <c r="VO379" s="191"/>
      <c r="VP379" s="191"/>
      <c r="VQ379" s="191"/>
      <c r="VR379" s="191"/>
      <c r="VS379" s="191"/>
      <c r="VT379" s="191"/>
      <c r="VU379" s="191"/>
      <c r="VV379" s="191"/>
      <c r="VW379" s="191"/>
      <c r="VX379" s="191"/>
      <c r="VY379" s="191"/>
      <c r="VZ379" s="191"/>
      <c r="WA379" s="191"/>
      <c r="WB379" s="191"/>
      <c r="WC379" s="191"/>
      <c r="WD379" s="191"/>
      <c r="WE379" s="191"/>
      <c r="WF379" s="191"/>
      <c r="WG379" s="191"/>
      <c r="WH379" s="191"/>
      <c r="WI379" s="191"/>
      <c r="WJ379" s="191"/>
      <c r="WK379" s="191"/>
      <c r="WL379" s="191"/>
      <c r="WM379" s="191"/>
      <c r="WN379" s="191"/>
      <c r="WO379" s="191"/>
      <c r="WP379" s="191"/>
      <c r="WQ379" s="191"/>
      <c r="WR379" s="191"/>
      <c r="WS379" s="191"/>
      <c r="WT379" s="191"/>
      <c r="WU379" s="191"/>
      <c r="WV379" s="191"/>
      <c r="WW379" s="191"/>
      <c r="WX379" s="191"/>
      <c r="WY379" s="191"/>
      <c r="WZ379" s="191"/>
      <c r="XA379" s="191"/>
      <c r="XB379" s="191"/>
      <c r="XC379" s="191"/>
      <c r="XD379" s="191"/>
      <c r="XE379" s="191"/>
      <c r="XF379" s="191"/>
      <c r="XG379" s="191"/>
      <c r="XH379" s="191"/>
      <c r="XI379" s="191"/>
      <c r="XJ379" s="191"/>
      <c r="XK379" s="191"/>
      <c r="XL379" s="191"/>
      <c r="XM379" s="191"/>
      <c r="XN379" s="191"/>
      <c r="XO379" s="191"/>
      <c r="XP379" s="191"/>
      <c r="XQ379" s="191"/>
      <c r="XR379" s="191"/>
      <c r="XS379" s="191"/>
      <c r="XT379" s="191"/>
      <c r="XU379" s="191"/>
      <c r="XV379" s="191"/>
      <c r="XW379" s="191"/>
      <c r="XX379" s="191"/>
      <c r="XY379" s="191"/>
      <c r="XZ379" s="191"/>
      <c r="YA379" s="191"/>
      <c r="YB379" s="191"/>
      <c r="YC379" s="191"/>
      <c r="YD379" s="191"/>
      <c r="YE379" s="191"/>
      <c r="YF379" s="191"/>
      <c r="YG379" s="191"/>
      <c r="YH379" s="191"/>
      <c r="YI379" s="191"/>
      <c r="YJ379" s="191"/>
      <c r="YK379" s="191"/>
      <c r="YL379" s="191"/>
      <c r="YM379" s="191"/>
      <c r="YN379" s="191"/>
      <c r="YO379" s="191"/>
      <c r="YP379" s="191"/>
      <c r="YQ379" s="191"/>
      <c r="YR379" s="191"/>
      <c r="YS379" s="191"/>
      <c r="YT379" s="191"/>
      <c r="YU379" s="191"/>
      <c r="YV379" s="191"/>
      <c r="YW379" s="191"/>
      <c r="YX379" s="191"/>
      <c r="YY379" s="191"/>
      <c r="YZ379" s="191"/>
      <c r="ZA379" s="191"/>
      <c r="ZB379" s="191"/>
      <c r="ZC379" s="191"/>
      <c r="ZD379" s="191"/>
      <c r="ZE379" s="191"/>
      <c r="ZF379" s="191"/>
      <c r="ZG379" s="191"/>
      <c r="ZH379" s="191"/>
      <c r="ZI379" s="191"/>
      <c r="ZJ379" s="191"/>
      <c r="ZK379" s="191"/>
      <c r="ZL379" s="191"/>
      <c r="ZM379" s="191"/>
      <c r="ZN379" s="191"/>
      <c r="ZO379" s="191"/>
      <c r="ZP379" s="191"/>
      <c r="ZQ379" s="191"/>
      <c r="ZR379" s="191"/>
      <c r="ZS379" s="191"/>
      <c r="ZT379" s="191"/>
      <c r="ZU379" s="191"/>
      <c r="ZV379" s="191"/>
      <c r="ZW379" s="191"/>
      <c r="ZX379" s="191"/>
      <c r="ZY379" s="191"/>
      <c r="ZZ379" s="191"/>
      <c r="AAA379" s="191"/>
      <c r="AAB379" s="191"/>
      <c r="AAC379" s="191"/>
      <c r="AAD379" s="191"/>
      <c r="AAE379" s="191"/>
      <c r="AAF379" s="191"/>
      <c r="AAG379" s="191"/>
      <c r="AAH379" s="191"/>
      <c r="AAI379" s="191"/>
      <c r="AAJ379" s="191"/>
      <c r="AAK379" s="191"/>
      <c r="AAL379" s="191"/>
      <c r="AAM379" s="191"/>
      <c r="AAN379" s="191"/>
      <c r="AAO379" s="191"/>
      <c r="AAP379" s="191"/>
      <c r="AAQ379" s="191"/>
      <c r="AAR379" s="191"/>
      <c r="AAS379" s="191"/>
      <c r="AAT379" s="191"/>
      <c r="AAU379" s="191"/>
      <c r="AAV379" s="191"/>
      <c r="AAW379" s="191"/>
      <c r="AAX379" s="191"/>
      <c r="AAY379" s="191"/>
      <c r="AAZ379" s="191"/>
      <c r="ABA379" s="191"/>
      <c r="ABB379" s="191"/>
      <c r="ABC379" s="191"/>
      <c r="ABD379" s="191"/>
      <c r="ABE379" s="191"/>
      <c r="ABF379" s="191"/>
      <c r="ABG379" s="191"/>
      <c r="ABH379" s="191"/>
      <c r="ABI379" s="191"/>
      <c r="ABJ379" s="191"/>
      <c r="ABK379" s="191"/>
      <c r="ABL379" s="191"/>
      <c r="ABM379" s="191"/>
      <c r="ABN379" s="191"/>
      <c r="ABO379" s="191"/>
      <c r="ABP379" s="191"/>
      <c r="ABQ379" s="191"/>
      <c r="ABR379" s="191"/>
      <c r="ABS379" s="191"/>
      <c r="ABT379" s="191"/>
      <c r="ABU379" s="191"/>
      <c r="ABV379" s="191"/>
      <c r="ABW379" s="191"/>
      <c r="ABX379" s="191"/>
      <c r="ABY379" s="191"/>
      <c r="ABZ379" s="191"/>
      <c r="ACA379" s="191"/>
      <c r="ACB379" s="191"/>
      <c r="ACC379" s="191"/>
      <c r="ACD379" s="191"/>
      <c r="ACE379" s="191"/>
      <c r="ACF379" s="191"/>
      <c r="ACG379" s="191"/>
      <c r="ACH379" s="191"/>
      <c r="ACI379" s="191"/>
      <c r="ACJ379" s="191"/>
      <c r="ACK379" s="191"/>
      <c r="ACL379" s="191"/>
      <c r="ACM379" s="191"/>
      <c r="ACN379" s="191"/>
      <c r="ACO379" s="191"/>
      <c r="ACP379" s="191"/>
      <c r="ACQ379" s="191"/>
      <c r="ACR379" s="191"/>
      <c r="ACS379" s="191"/>
      <c r="ACT379" s="191"/>
      <c r="ACU379" s="191"/>
      <c r="ACV379" s="191"/>
      <c r="ACW379" s="191"/>
      <c r="ACX379" s="191"/>
      <c r="ACY379" s="191"/>
      <c r="ACZ379" s="191"/>
      <c r="ADA379" s="191"/>
    </row>
    <row r="380" spans="1:781" ht="43.8" thickBot="1" x14ac:dyDescent="0.35">
      <c r="A380" s="224">
        <v>4</v>
      </c>
      <c r="B380" s="209" t="s">
        <v>1010</v>
      </c>
      <c r="C380" s="219"/>
      <c r="E380" s="210"/>
      <c r="F380" s="225"/>
      <c r="I380" s="151"/>
      <c r="K380" s="213"/>
      <c r="L380" s="214">
        <f>SUMIF($A$1:$A$376,"=4")/4</f>
        <v>34</v>
      </c>
      <c r="M380" s="183"/>
      <c r="O380" s="179"/>
      <c r="P380" s="215">
        <v>4</v>
      </c>
      <c r="Q380" s="209" t="s">
        <v>1011</v>
      </c>
      <c r="AB380" s="226" t="s">
        <v>1001</v>
      </c>
      <c r="AC380" s="205">
        <f>AVERAGE(AC113:AC167)</f>
        <v>0.69392300444422261</v>
      </c>
      <c r="AD380" s="205">
        <f>AVERAGE(AD113:AD167)</f>
        <v>0.34471698113207538</v>
      </c>
      <c r="AE380" s="227">
        <f>AVERAGE(AE113:AE167)</f>
        <v>0.13477088948787064</v>
      </c>
      <c r="AF380" s="228">
        <f>AVERAGE(AF113:AF167)</f>
        <v>1.1856084409684537</v>
      </c>
      <c r="AK380" s="223"/>
      <c r="AL380" s="169"/>
      <c r="AM380" s="169"/>
      <c r="AN380" s="169"/>
      <c r="AO380" s="169"/>
      <c r="AP380" s="169"/>
      <c r="AQ380" s="169"/>
      <c r="AR380" s="169"/>
      <c r="AS380" s="169"/>
      <c r="AT380" s="169"/>
      <c r="AU380" s="169"/>
      <c r="AV380" s="169"/>
      <c r="AW380" s="169"/>
      <c r="AX380" s="169"/>
      <c r="AY380" s="169"/>
      <c r="AZ380" s="169"/>
      <c r="BA380" s="169"/>
      <c r="BB380" s="169"/>
      <c r="BC380" s="169"/>
      <c r="BD380" s="169"/>
      <c r="BE380" s="169"/>
      <c r="BF380" s="169"/>
      <c r="BG380" s="169"/>
      <c r="BH380" s="169"/>
      <c r="BI380" s="169"/>
      <c r="BJ380" s="169"/>
      <c r="BK380" s="169"/>
      <c r="BL380" s="169"/>
      <c r="BM380" s="169"/>
      <c r="BN380" s="169"/>
      <c r="BO380" s="169"/>
      <c r="BP380" s="169"/>
      <c r="BQ380" s="169"/>
      <c r="BR380" s="169"/>
      <c r="BS380" s="169"/>
      <c r="BT380" s="169"/>
      <c r="BU380" s="169"/>
      <c r="BV380" s="169"/>
      <c r="BW380" s="169"/>
      <c r="BX380" s="169"/>
      <c r="BY380" s="169"/>
      <c r="BZ380" s="169"/>
      <c r="CA380" s="169"/>
      <c r="CB380" s="169"/>
      <c r="CC380" s="169"/>
      <c r="CD380" s="169"/>
      <c r="CE380" s="169"/>
      <c r="CF380" s="169"/>
      <c r="CG380" s="169"/>
      <c r="CH380" s="169"/>
      <c r="CI380" s="169"/>
      <c r="CJ380" s="169"/>
      <c r="CK380" s="169"/>
      <c r="CL380" s="169"/>
      <c r="CM380" s="169"/>
      <c r="CN380" s="169"/>
      <c r="CO380" s="169"/>
      <c r="CP380" s="169"/>
      <c r="CQ380" s="169"/>
      <c r="CR380" s="169"/>
      <c r="CS380" s="169"/>
      <c r="CT380" s="169"/>
      <c r="CU380" s="169"/>
      <c r="CV380" s="169"/>
      <c r="CW380" s="169"/>
      <c r="CX380" s="169"/>
      <c r="CY380" s="169"/>
      <c r="CZ380" s="169"/>
      <c r="DA380" s="169"/>
      <c r="DB380" s="169"/>
      <c r="DC380" s="169"/>
      <c r="DD380" s="169"/>
      <c r="DE380" s="169"/>
      <c r="DF380" s="169"/>
      <c r="DG380" s="169"/>
      <c r="DH380" s="169"/>
      <c r="DI380" s="169"/>
      <c r="DJ380" s="169"/>
      <c r="DK380" s="169"/>
      <c r="DL380" s="169"/>
      <c r="DM380" s="169"/>
      <c r="DN380" s="169"/>
      <c r="DO380" s="169"/>
      <c r="DP380" s="169"/>
      <c r="DQ380" s="169"/>
      <c r="DR380" s="169"/>
      <c r="DS380" s="169"/>
      <c r="DT380" s="169"/>
      <c r="DU380" s="169"/>
      <c r="DV380" s="169"/>
      <c r="DW380" s="169"/>
      <c r="DX380" s="169"/>
      <c r="DY380" s="169"/>
      <c r="DZ380" s="169"/>
      <c r="EA380" s="169"/>
      <c r="EB380" s="169"/>
      <c r="EC380" s="169"/>
      <c r="ED380" s="191"/>
      <c r="EE380" s="191"/>
      <c r="EF380" s="191"/>
      <c r="EG380" s="191"/>
      <c r="EH380" s="191"/>
      <c r="EI380" s="191"/>
      <c r="EJ380" s="191"/>
      <c r="EK380" s="191"/>
      <c r="EL380" s="191"/>
      <c r="EM380" s="191"/>
      <c r="EN380" s="191"/>
      <c r="EO380" s="191"/>
      <c r="EP380" s="191"/>
      <c r="EQ380" s="191"/>
      <c r="ER380" s="191"/>
      <c r="ES380" s="191"/>
      <c r="ET380" s="191"/>
      <c r="EU380" s="191"/>
      <c r="EV380" s="191"/>
      <c r="EW380" s="191"/>
      <c r="EX380" s="191"/>
      <c r="EY380" s="191"/>
      <c r="EZ380" s="191"/>
      <c r="FA380" s="191"/>
      <c r="FB380" s="191"/>
      <c r="FC380" s="191"/>
      <c r="FD380" s="191"/>
      <c r="FE380" s="191"/>
      <c r="FF380" s="191"/>
      <c r="FG380" s="191"/>
      <c r="FH380" s="191"/>
      <c r="FI380" s="191"/>
      <c r="FJ380" s="191"/>
      <c r="FK380" s="191"/>
      <c r="FL380" s="191"/>
      <c r="FM380" s="191"/>
      <c r="FN380" s="191"/>
      <c r="FO380" s="191"/>
      <c r="FP380" s="191"/>
      <c r="FQ380" s="191"/>
      <c r="FR380" s="191"/>
      <c r="FS380" s="191"/>
      <c r="FT380" s="191"/>
      <c r="FU380" s="191"/>
      <c r="FV380" s="191"/>
      <c r="FW380" s="191"/>
      <c r="FX380" s="191"/>
      <c r="FY380" s="191"/>
      <c r="FZ380" s="191"/>
      <c r="GA380" s="191"/>
      <c r="GB380" s="191"/>
      <c r="GC380" s="191"/>
      <c r="GD380" s="191"/>
      <c r="GE380" s="191"/>
      <c r="GF380" s="191"/>
      <c r="GG380" s="191"/>
      <c r="GH380" s="191"/>
      <c r="GI380" s="191"/>
      <c r="GJ380" s="191"/>
      <c r="GK380" s="191"/>
      <c r="GL380" s="191"/>
      <c r="GM380" s="191"/>
      <c r="GN380" s="191"/>
      <c r="GO380" s="191"/>
      <c r="GP380" s="191"/>
      <c r="GQ380" s="191"/>
      <c r="GR380" s="191"/>
      <c r="GS380" s="191"/>
      <c r="GT380" s="191"/>
      <c r="GU380" s="191"/>
      <c r="GV380" s="191"/>
      <c r="GW380" s="191"/>
      <c r="GX380" s="191"/>
      <c r="GY380" s="191"/>
      <c r="GZ380" s="191"/>
      <c r="HA380" s="191"/>
      <c r="HB380" s="191"/>
      <c r="HC380" s="191"/>
      <c r="HD380" s="191"/>
      <c r="HE380" s="191"/>
      <c r="HF380" s="191"/>
      <c r="HG380" s="191"/>
      <c r="HH380" s="191"/>
      <c r="HI380" s="191"/>
      <c r="HJ380" s="191"/>
      <c r="HK380" s="191"/>
      <c r="HL380" s="191"/>
      <c r="HM380" s="191"/>
      <c r="HN380" s="191"/>
      <c r="HO380" s="191"/>
      <c r="HP380" s="191"/>
      <c r="HQ380" s="191"/>
      <c r="HR380" s="191"/>
      <c r="HS380" s="191"/>
      <c r="HT380" s="191"/>
      <c r="HU380" s="191"/>
      <c r="HV380" s="191"/>
      <c r="HW380" s="191"/>
      <c r="HX380" s="191"/>
      <c r="HY380" s="191"/>
      <c r="HZ380" s="191"/>
      <c r="IA380" s="191"/>
      <c r="IB380" s="191"/>
      <c r="IC380" s="191"/>
      <c r="ID380" s="191"/>
      <c r="IE380" s="191"/>
      <c r="IF380" s="191"/>
      <c r="IG380" s="191"/>
      <c r="IH380" s="191"/>
      <c r="II380" s="191"/>
      <c r="IJ380" s="191"/>
      <c r="IK380" s="191"/>
      <c r="IL380" s="191"/>
      <c r="IM380" s="191"/>
      <c r="IN380" s="191"/>
      <c r="IO380" s="191"/>
      <c r="IP380" s="191"/>
      <c r="IQ380" s="191"/>
      <c r="IR380" s="191"/>
      <c r="IS380" s="191"/>
      <c r="IT380" s="191"/>
      <c r="IU380" s="191"/>
      <c r="IV380" s="191"/>
      <c r="IW380" s="191"/>
      <c r="IX380" s="191"/>
      <c r="IY380" s="191"/>
      <c r="IZ380" s="191"/>
      <c r="JA380" s="191"/>
      <c r="JB380" s="191"/>
      <c r="JC380" s="191"/>
      <c r="JD380" s="191"/>
      <c r="JE380" s="191"/>
      <c r="JF380" s="191"/>
      <c r="JG380" s="191"/>
      <c r="JH380" s="191"/>
      <c r="JI380" s="191"/>
      <c r="JJ380" s="191"/>
      <c r="JK380" s="191"/>
      <c r="JL380" s="191"/>
      <c r="JM380" s="191"/>
      <c r="JN380" s="191"/>
      <c r="JO380" s="191"/>
      <c r="JP380" s="191"/>
      <c r="JQ380" s="191"/>
      <c r="JR380" s="191"/>
      <c r="JS380" s="191"/>
      <c r="JT380" s="191"/>
      <c r="JU380" s="191"/>
      <c r="JV380" s="191"/>
      <c r="JW380" s="191"/>
      <c r="JX380" s="191"/>
      <c r="JY380" s="191"/>
      <c r="JZ380" s="191"/>
      <c r="KA380" s="191"/>
      <c r="KB380" s="191"/>
      <c r="KC380" s="191"/>
      <c r="KD380" s="191"/>
      <c r="KE380" s="191"/>
      <c r="KF380" s="191"/>
      <c r="KG380" s="191"/>
      <c r="KH380" s="191"/>
      <c r="KI380" s="191"/>
      <c r="KJ380" s="191"/>
      <c r="KK380" s="191"/>
      <c r="KL380" s="191"/>
      <c r="KM380" s="191"/>
      <c r="KN380" s="191"/>
      <c r="KO380" s="191"/>
      <c r="KP380" s="191"/>
      <c r="KQ380" s="191"/>
      <c r="KR380" s="191"/>
      <c r="KS380" s="191"/>
      <c r="KT380" s="191"/>
      <c r="KU380" s="191"/>
      <c r="KV380" s="191"/>
      <c r="KW380" s="191"/>
      <c r="KX380" s="191"/>
      <c r="KY380" s="191"/>
      <c r="KZ380" s="191"/>
      <c r="LA380" s="191"/>
      <c r="LB380" s="191"/>
      <c r="LC380" s="191"/>
      <c r="LD380" s="191"/>
      <c r="LE380" s="191"/>
      <c r="LF380" s="191"/>
      <c r="LG380" s="191"/>
      <c r="LH380" s="191"/>
      <c r="LI380" s="191"/>
      <c r="LJ380" s="191"/>
      <c r="LK380" s="191"/>
      <c r="LL380" s="191"/>
      <c r="LM380" s="191"/>
      <c r="LN380" s="191"/>
      <c r="LO380" s="191"/>
      <c r="LP380" s="191"/>
      <c r="LQ380" s="191"/>
      <c r="LR380" s="191"/>
      <c r="LS380" s="191"/>
      <c r="LT380" s="191"/>
      <c r="LU380" s="191"/>
      <c r="LV380" s="191"/>
      <c r="LW380" s="191"/>
      <c r="LX380" s="191"/>
      <c r="LY380" s="191"/>
      <c r="LZ380" s="191"/>
      <c r="MA380" s="191"/>
      <c r="MB380" s="191"/>
      <c r="MC380" s="191"/>
      <c r="MD380" s="191"/>
      <c r="ME380" s="191"/>
      <c r="MF380" s="191"/>
      <c r="MG380" s="191"/>
      <c r="MH380" s="191"/>
      <c r="MI380" s="191"/>
      <c r="MJ380" s="191"/>
      <c r="MK380" s="191"/>
      <c r="ML380" s="191"/>
      <c r="MM380" s="191"/>
      <c r="MN380" s="191"/>
      <c r="MO380" s="191"/>
      <c r="MP380" s="191"/>
      <c r="MQ380" s="191"/>
      <c r="MR380" s="191"/>
      <c r="MS380" s="191"/>
      <c r="MT380" s="191"/>
      <c r="MU380" s="191"/>
      <c r="MV380" s="191"/>
      <c r="MW380" s="191"/>
      <c r="MX380" s="191"/>
      <c r="MY380" s="191"/>
      <c r="MZ380" s="191"/>
      <c r="NA380" s="191"/>
      <c r="NB380" s="191"/>
      <c r="NC380" s="191"/>
      <c r="ND380" s="191"/>
      <c r="NE380" s="191"/>
      <c r="NF380" s="191"/>
      <c r="NG380" s="191"/>
      <c r="NH380" s="191"/>
      <c r="NI380" s="191"/>
      <c r="NJ380" s="191"/>
      <c r="NK380" s="191"/>
      <c r="NL380" s="191"/>
      <c r="NM380" s="191"/>
      <c r="NN380" s="191"/>
      <c r="NO380" s="191"/>
      <c r="NP380" s="191"/>
      <c r="NQ380" s="191"/>
      <c r="NR380" s="191"/>
      <c r="NS380" s="191"/>
      <c r="NT380" s="191"/>
      <c r="NU380" s="191"/>
      <c r="NV380" s="191"/>
      <c r="NW380" s="191"/>
      <c r="NX380" s="191"/>
      <c r="NY380" s="191"/>
      <c r="NZ380" s="191"/>
      <c r="OA380" s="191"/>
      <c r="OB380" s="191"/>
      <c r="OC380" s="191"/>
      <c r="OD380" s="191"/>
      <c r="OE380" s="191"/>
      <c r="OF380" s="191"/>
      <c r="OG380" s="191"/>
      <c r="OH380" s="191"/>
      <c r="OI380" s="191"/>
      <c r="OJ380" s="191"/>
      <c r="OK380" s="191"/>
      <c r="OL380" s="191"/>
      <c r="OM380" s="191"/>
      <c r="ON380" s="191"/>
      <c r="OO380" s="191"/>
      <c r="OP380" s="191"/>
      <c r="OQ380" s="191"/>
      <c r="OR380" s="191"/>
      <c r="OS380" s="191"/>
      <c r="OT380" s="191"/>
      <c r="OU380" s="191"/>
      <c r="OV380" s="191"/>
      <c r="OW380" s="191"/>
      <c r="OX380" s="191"/>
      <c r="OY380" s="191"/>
      <c r="OZ380" s="191"/>
      <c r="PA380" s="191"/>
      <c r="PB380" s="191"/>
      <c r="PC380" s="191"/>
      <c r="PD380" s="191"/>
      <c r="PE380" s="191"/>
      <c r="PF380" s="191"/>
      <c r="PG380" s="191"/>
      <c r="PH380" s="191"/>
      <c r="PI380" s="191"/>
      <c r="PJ380" s="191"/>
      <c r="PK380" s="191"/>
      <c r="PL380" s="191"/>
      <c r="PM380" s="191"/>
      <c r="PN380" s="191"/>
      <c r="PO380" s="191"/>
      <c r="PP380" s="191"/>
      <c r="PQ380" s="191"/>
      <c r="PR380" s="191"/>
      <c r="PS380" s="191"/>
      <c r="PT380" s="191"/>
      <c r="PU380" s="191"/>
      <c r="PV380" s="191"/>
      <c r="PW380" s="191"/>
      <c r="PX380" s="191"/>
      <c r="PY380" s="191"/>
      <c r="PZ380" s="191"/>
      <c r="QA380" s="191"/>
      <c r="QB380" s="191"/>
      <c r="QC380" s="191"/>
      <c r="QD380" s="191"/>
      <c r="QE380" s="191"/>
      <c r="QF380" s="191"/>
      <c r="QG380" s="191"/>
      <c r="QH380" s="191"/>
      <c r="QI380" s="191"/>
      <c r="QJ380" s="191"/>
      <c r="QK380" s="191"/>
      <c r="QL380" s="191"/>
      <c r="QM380" s="191"/>
      <c r="QN380" s="191"/>
      <c r="QO380" s="191"/>
      <c r="QP380" s="191"/>
      <c r="QQ380" s="191"/>
      <c r="QR380" s="191"/>
      <c r="QS380" s="191"/>
      <c r="QT380" s="191"/>
      <c r="QU380" s="191"/>
      <c r="QV380" s="191"/>
      <c r="QW380" s="191"/>
      <c r="QX380" s="191"/>
      <c r="QY380" s="191"/>
      <c r="QZ380" s="191"/>
      <c r="RA380" s="191"/>
      <c r="RB380" s="191"/>
      <c r="RC380" s="191"/>
      <c r="RD380" s="191"/>
      <c r="RE380" s="191"/>
      <c r="RF380" s="191"/>
      <c r="RG380" s="191"/>
      <c r="RH380" s="191"/>
      <c r="RI380" s="191"/>
      <c r="RJ380" s="191"/>
      <c r="RK380" s="191"/>
      <c r="RL380" s="191"/>
      <c r="RM380" s="191"/>
      <c r="RN380" s="191"/>
      <c r="RO380" s="191"/>
      <c r="RP380" s="191"/>
      <c r="RQ380" s="191"/>
      <c r="RR380" s="191"/>
      <c r="RS380" s="191"/>
      <c r="RT380" s="191"/>
      <c r="RU380" s="191"/>
      <c r="RV380" s="191"/>
      <c r="RW380" s="191"/>
      <c r="RX380" s="191"/>
      <c r="RY380" s="191"/>
      <c r="RZ380" s="191"/>
      <c r="SA380" s="191"/>
      <c r="SB380" s="191"/>
      <c r="SC380" s="191"/>
      <c r="SD380" s="191"/>
      <c r="SE380" s="191"/>
      <c r="SF380" s="191"/>
      <c r="SG380" s="191"/>
      <c r="SH380" s="191"/>
      <c r="SI380" s="191"/>
      <c r="SJ380" s="191"/>
      <c r="SK380" s="191"/>
      <c r="SL380" s="191"/>
      <c r="SM380" s="191"/>
      <c r="SN380" s="191"/>
      <c r="SO380" s="191"/>
      <c r="SP380" s="191"/>
      <c r="SQ380" s="191"/>
      <c r="SR380" s="191"/>
      <c r="SS380" s="191"/>
      <c r="ST380" s="191"/>
      <c r="SU380" s="191"/>
      <c r="SV380" s="191"/>
      <c r="SW380" s="191"/>
      <c r="SX380" s="191"/>
      <c r="SY380" s="191"/>
      <c r="SZ380" s="191"/>
      <c r="TA380" s="191"/>
      <c r="TB380" s="191"/>
      <c r="TC380" s="191"/>
      <c r="TD380" s="191"/>
      <c r="TE380" s="191"/>
      <c r="TF380" s="191"/>
      <c r="TG380" s="191"/>
      <c r="TH380" s="191"/>
      <c r="TI380" s="191"/>
      <c r="TJ380" s="191"/>
      <c r="TK380" s="191"/>
      <c r="TL380" s="191"/>
      <c r="TM380" s="191"/>
      <c r="TN380" s="191"/>
      <c r="TO380" s="191"/>
      <c r="TP380" s="191"/>
      <c r="TQ380" s="191"/>
      <c r="TR380" s="191"/>
      <c r="TS380" s="191"/>
      <c r="TT380" s="191"/>
      <c r="TU380" s="191"/>
      <c r="TV380" s="191"/>
      <c r="TW380" s="191"/>
      <c r="TX380" s="191"/>
      <c r="TY380" s="191"/>
      <c r="TZ380" s="191"/>
      <c r="UA380" s="191"/>
      <c r="UB380" s="191"/>
      <c r="UC380" s="191"/>
      <c r="UD380" s="191"/>
      <c r="UE380" s="191"/>
      <c r="UF380" s="191"/>
      <c r="UG380" s="191"/>
      <c r="UH380" s="191"/>
      <c r="UI380" s="191"/>
      <c r="UJ380" s="191"/>
      <c r="UK380" s="191"/>
      <c r="UL380" s="191"/>
      <c r="UM380" s="191"/>
      <c r="UN380" s="191"/>
      <c r="UO380" s="191"/>
      <c r="UP380" s="191"/>
      <c r="UQ380" s="191"/>
      <c r="UR380" s="191"/>
      <c r="US380" s="191"/>
      <c r="UT380" s="191"/>
      <c r="UU380" s="191"/>
      <c r="UV380" s="191"/>
      <c r="UW380" s="191"/>
      <c r="UX380" s="191"/>
      <c r="UY380" s="191"/>
      <c r="UZ380" s="191"/>
      <c r="VA380" s="191"/>
      <c r="VB380" s="191"/>
      <c r="VC380" s="191"/>
      <c r="VD380" s="191"/>
      <c r="VE380" s="191"/>
      <c r="VF380" s="191"/>
      <c r="VG380" s="191"/>
      <c r="VH380" s="191"/>
      <c r="VI380" s="191"/>
      <c r="VJ380" s="191"/>
      <c r="VK380" s="191"/>
      <c r="VL380" s="191"/>
      <c r="VM380" s="191"/>
      <c r="VN380" s="191"/>
      <c r="VO380" s="191"/>
      <c r="VP380" s="191"/>
      <c r="VQ380" s="191"/>
      <c r="VR380" s="191"/>
      <c r="VS380" s="191"/>
      <c r="VT380" s="191"/>
      <c r="VU380" s="191"/>
      <c r="VV380" s="191"/>
      <c r="VW380" s="191"/>
      <c r="VX380" s="191"/>
      <c r="VY380" s="191"/>
      <c r="VZ380" s="191"/>
      <c r="WA380" s="191"/>
      <c r="WB380" s="191"/>
      <c r="WC380" s="191"/>
      <c r="WD380" s="191"/>
      <c r="WE380" s="191"/>
      <c r="WF380" s="191"/>
      <c r="WG380" s="191"/>
      <c r="WH380" s="191"/>
      <c r="WI380" s="191"/>
      <c r="WJ380" s="191"/>
      <c r="WK380" s="191"/>
      <c r="WL380" s="191"/>
      <c r="WM380" s="191"/>
      <c r="WN380" s="191"/>
      <c r="WO380" s="191"/>
      <c r="WP380" s="191"/>
      <c r="WQ380" s="191"/>
      <c r="WR380" s="191"/>
      <c r="WS380" s="191"/>
      <c r="WT380" s="191"/>
      <c r="WU380" s="191"/>
      <c r="WV380" s="191"/>
      <c r="WW380" s="191"/>
      <c r="WX380" s="191"/>
      <c r="WY380" s="191"/>
      <c r="WZ380" s="191"/>
      <c r="XA380" s="191"/>
      <c r="XB380" s="191"/>
      <c r="XC380" s="191"/>
      <c r="XD380" s="191"/>
      <c r="XE380" s="191"/>
      <c r="XF380" s="191"/>
      <c r="XG380" s="191"/>
      <c r="XH380" s="191"/>
      <c r="XI380" s="191"/>
      <c r="XJ380" s="191"/>
      <c r="XK380" s="191"/>
      <c r="XL380" s="191"/>
      <c r="XM380" s="191"/>
      <c r="XN380" s="191"/>
      <c r="XO380" s="191"/>
      <c r="XP380" s="191"/>
      <c r="XQ380" s="191"/>
      <c r="XR380" s="191"/>
      <c r="XS380" s="191"/>
      <c r="XT380" s="191"/>
      <c r="XU380" s="191"/>
      <c r="XV380" s="191"/>
      <c r="XW380" s="191"/>
      <c r="XX380" s="191"/>
      <c r="XY380" s="191"/>
      <c r="XZ380" s="191"/>
      <c r="YA380" s="191"/>
      <c r="YB380" s="191"/>
      <c r="YC380" s="191"/>
      <c r="YD380" s="191"/>
      <c r="YE380" s="191"/>
      <c r="YF380" s="191"/>
      <c r="YG380" s="191"/>
      <c r="YH380" s="191"/>
      <c r="YI380" s="191"/>
      <c r="YJ380" s="191"/>
      <c r="YK380" s="191"/>
      <c r="YL380" s="191"/>
      <c r="YM380" s="191"/>
      <c r="YN380" s="191"/>
      <c r="YO380" s="191"/>
      <c r="YP380" s="191"/>
      <c r="YQ380" s="191"/>
      <c r="YR380" s="191"/>
      <c r="YS380" s="191"/>
      <c r="YT380" s="191"/>
      <c r="YU380" s="191"/>
      <c r="YV380" s="191"/>
      <c r="YW380" s="191"/>
      <c r="YX380" s="191"/>
      <c r="YY380" s="191"/>
      <c r="YZ380" s="191"/>
      <c r="ZA380" s="191"/>
      <c r="ZB380" s="191"/>
      <c r="ZC380" s="191"/>
      <c r="ZD380" s="191"/>
      <c r="ZE380" s="191"/>
      <c r="ZF380" s="191"/>
      <c r="ZG380" s="191"/>
      <c r="ZH380" s="191"/>
      <c r="ZI380" s="191"/>
      <c r="ZJ380" s="191"/>
      <c r="ZK380" s="191"/>
      <c r="ZL380" s="191"/>
      <c r="ZM380" s="191"/>
      <c r="ZN380" s="191"/>
      <c r="ZO380" s="191"/>
      <c r="ZP380" s="191"/>
      <c r="ZQ380" s="191"/>
      <c r="ZR380" s="191"/>
      <c r="ZS380" s="191"/>
      <c r="ZT380" s="191"/>
      <c r="ZU380" s="191"/>
      <c r="ZV380" s="191"/>
      <c r="ZW380" s="191"/>
      <c r="ZX380" s="191"/>
      <c r="ZY380" s="191"/>
      <c r="ZZ380" s="191"/>
      <c r="AAA380" s="191"/>
      <c r="AAB380" s="191"/>
      <c r="AAC380" s="191"/>
      <c r="AAD380" s="191"/>
      <c r="AAE380" s="191"/>
      <c r="AAF380" s="191"/>
      <c r="AAG380" s="191"/>
      <c r="AAH380" s="191"/>
      <c r="AAI380" s="191"/>
      <c r="AAJ380" s="191"/>
      <c r="AAK380" s="191"/>
      <c r="AAL380" s="191"/>
      <c r="AAM380" s="191"/>
      <c r="AAN380" s="191"/>
      <c r="AAO380" s="191"/>
      <c r="AAP380" s="191"/>
      <c r="AAQ380" s="191"/>
      <c r="AAR380" s="191"/>
      <c r="AAS380" s="191"/>
      <c r="AAT380" s="191"/>
      <c r="AAU380" s="191"/>
      <c r="AAV380" s="191"/>
      <c r="AAW380" s="191"/>
      <c r="AAX380" s="191"/>
      <c r="AAY380" s="191"/>
      <c r="AAZ380" s="191"/>
      <c r="ABA380" s="191"/>
      <c r="ABB380" s="191"/>
      <c r="ABC380" s="191"/>
      <c r="ABD380" s="191"/>
      <c r="ABE380" s="191"/>
      <c r="ABF380" s="191"/>
      <c r="ABG380" s="191"/>
      <c r="ABH380" s="191"/>
      <c r="ABI380" s="191"/>
      <c r="ABJ380" s="191"/>
      <c r="ABK380" s="191"/>
      <c r="ABL380" s="191"/>
      <c r="ABM380" s="191"/>
      <c r="ABN380" s="191"/>
      <c r="ABO380" s="191"/>
      <c r="ABP380" s="191"/>
      <c r="ABQ380" s="191"/>
      <c r="ABR380" s="191"/>
      <c r="ABS380" s="191"/>
      <c r="ABT380" s="191"/>
      <c r="ABU380" s="191"/>
      <c r="ABV380" s="191"/>
      <c r="ABW380" s="191"/>
      <c r="ABX380" s="191"/>
      <c r="ABY380" s="191"/>
      <c r="ABZ380" s="191"/>
      <c r="ACA380" s="191"/>
      <c r="ACB380" s="191"/>
      <c r="ACC380" s="191"/>
      <c r="ACD380" s="191"/>
      <c r="ACE380" s="191"/>
      <c r="ACF380" s="191"/>
      <c r="ACG380" s="191"/>
      <c r="ACH380" s="191"/>
      <c r="ACI380" s="191"/>
      <c r="ACJ380" s="191"/>
      <c r="ACK380" s="191"/>
      <c r="ACL380" s="191"/>
      <c r="ACM380" s="191"/>
      <c r="ACN380" s="191"/>
      <c r="ACO380" s="191"/>
      <c r="ACP380" s="191"/>
      <c r="ACQ380" s="191"/>
      <c r="ACR380" s="191"/>
      <c r="ACS380" s="191"/>
      <c r="ACT380" s="191"/>
      <c r="ACU380" s="191"/>
      <c r="ACV380" s="191"/>
      <c r="ACW380" s="191"/>
      <c r="ACX380" s="191"/>
      <c r="ACY380" s="191"/>
      <c r="ACZ380" s="191"/>
      <c r="ADA380" s="191"/>
    </row>
    <row r="381" spans="1:781" ht="15" customHeight="1" x14ac:dyDescent="0.3">
      <c r="A381" s="229" t="s">
        <v>1012</v>
      </c>
      <c r="B381" s="230"/>
      <c r="C381" s="231"/>
      <c r="E381" s="143"/>
      <c r="F381" s="211"/>
      <c r="I381" s="232"/>
      <c r="J381" s="232"/>
      <c r="K381" s="233"/>
      <c r="L381" s="192" t="s">
        <v>1013</v>
      </c>
      <c r="M381" s="183"/>
      <c r="O381" s="179"/>
      <c r="Q381" s="234"/>
      <c r="AC381" s="169"/>
      <c r="AD381" s="169"/>
      <c r="AE381" s="169"/>
      <c r="AF381" s="169"/>
      <c r="AG381" s="169"/>
      <c r="AH381" s="169"/>
      <c r="AI381" s="169"/>
      <c r="AJ381" s="169"/>
      <c r="AK381" s="169"/>
      <c r="AL381" s="169"/>
      <c r="AM381" s="169"/>
      <c r="AN381" s="169"/>
      <c r="AO381" s="169"/>
      <c r="AP381" s="169"/>
      <c r="AQ381" s="169"/>
      <c r="AR381" s="169"/>
      <c r="AS381" s="169"/>
      <c r="AT381" s="169"/>
      <c r="AU381" s="169"/>
      <c r="AV381" s="169"/>
      <c r="AW381" s="169"/>
      <c r="AX381" s="169"/>
      <c r="AY381" s="169"/>
      <c r="AZ381" s="169"/>
      <c r="BA381" s="169"/>
      <c r="BB381" s="169"/>
      <c r="BC381" s="169"/>
      <c r="BD381" s="169"/>
      <c r="BE381" s="169"/>
      <c r="BF381" s="169"/>
      <c r="BG381" s="169"/>
      <c r="BH381" s="169"/>
      <c r="BI381" s="169"/>
      <c r="BJ381" s="169"/>
      <c r="BK381" s="169"/>
      <c r="BL381" s="169"/>
      <c r="BM381" s="169"/>
      <c r="BN381" s="169"/>
      <c r="BO381" s="169"/>
      <c r="BP381" s="169"/>
      <c r="BQ381" s="169"/>
      <c r="BR381" s="169"/>
      <c r="BS381" s="169"/>
      <c r="BT381" s="169"/>
      <c r="BU381" s="169"/>
      <c r="BV381" s="169"/>
      <c r="BW381" s="169"/>
      <c r="BX381" s="169"/>
      <c r="BY381" s="169"/>
      <c r="BZ381" s="169"/>
      <c r="CA381" s="169"/>
      <c r="CB381" s="169"/>
      <c r="CC381" s="169"/>
      <c r="CD381" s="169"/>
      <c r="CE381" s="169"/>
      <c r="CF381" s="169"/>
      <c r="CG381" s="169"/>
      <c r="CH381" s="169"/>
      <c r="CI381" s="169"/>
      <c r="CJ381" s="169"/>
      <c r="CK381" s="169"/>
      <c r="CL381" s="169"/>
      <c r="CM381" s="169"/>
      <c r="CN381" s="169"/>
      <c r="CO381" s="169"/>
      <c r="CP381" s="169"/>
      <c r="CQ381" s="169"/>
      <c r="CR381" s="169"/>
      <c r="CS381" s="169"/>
      <c r="CT381" s="169"/>
      <c r="CU381" s="169"/>
      <c r="CV381" s="169"/>
      <c r="CW381" s="169"/>
      <c r="CX381" s="169"/>
      <c r="CY381" s="169"/>
      <c r="CZ381" s="169"/>
      <c r="DA381" s="169"/>
      <c r="DB381" s="169"/>
      <c r="DC381" s="169"/>
      <c r="DD381" s="169"/>
      <c r="DE381" s="169"/>
      <c r="DF381" s="169"/>
      <c r="DG381" s="169"/>
      <c r="DH381" s="169"/>
      <c r="DI381" s="169"/>
      <c r="DJ381" s="169"/>
      <c r="DK381" s="169"/>
      <c r="DL381" s="169"/>
      <c r="DM381" s="169"/>
      <c r="DN381" s="169"/>
      <c r="DO381" s="169"/>
      <c r="DP381" s="169"/>
      <c r="DQ381" s="169"/>
      <c r="DR381" s="169"/>
      <c r="DS381" s="169"/>
      <c r="DT381" s="169"/>
      <c r="DU381" s="169"/>
      <c r="DV381" s="169"/>
      <c r="DW381" s="169"/>
      <c r="DX381" s="169"/>
      <c r="DY381" s="169"/>
      <c r="DZ381" s="169"/>
      <c r="EA381" s="169"/>
      <c r="EB381" s="169"/>
      <c r="EC381" s="169"/>
      <c r="ED381" s="191"/>
      <c r="EE381" s="191"/>
      <c r="EF381" s="191"/>
      <c r="EG381" s="191"/>
      <c r="EH381" s="191"/>
      <c r="EI381" s="191"/>
      <c r="EJ381" s="191"/>
      <c r="EK381" s="191"/>
      <c r="EL381" s="191"/>
      <c r="EM381" s="191"/>
      <c r="EN381" s="191"/>
      <c r="EO381" s="191"/>
      <c r="EP381" s="191"/>
      <c r="EQ381" s="191"/>
      <c r="ER381" s="191"/>
      <c r="ES381" s="191"/>
      <c r="ET381" s="191"/>
      <c r="EU381" s="191"/>
      <c r="EV381" s="191"/>
      <c r="EW381" s="191"/>
      <c r="EX381" s="191"/>
      <c r="EY381" s="191"/>
      <c r="EZ381" s="191"/>
      <c r="FA381" s="191"/>
      <c r="FB381" s="191"/>
      <c r="FC381" s="191"/>
      <c r="FD381" s="191"/>
      <c r="FE381" s="191"/>
      <c r="FF381" s="191"/>
      <c r="FG381" s="191"/>
      <c r="FH381" s="191"/>
      <c r="FI381" s="191"/>
      <c r="FJ381" s="191"/>
      <c r="FK381" s="191"/>
      <c r="FL381" s="191"/>
      <c r="FM381" s="191"/>
      <c r="FN381" s="191"/>
      <c r="FO381" s="191"/>
      <c r="FP381" s="191"/>
      <c r="FQ381" s="191"/>
      <c r="FR381" s="191"/>
      <c r="FS381" s="191"/>
      <c r="FT381" s="191"/>
      <c r="FU381" s="191"/>
      <c r="FV381" s="191"/>
      <c r="FW381" s="191"/>
      <c r="FX381" s="191"/>
      <c r="FY381" s="191"/>
      <c r="FZ381" s="191"/>
      <c r="GA381" s="191"/>
      <c r="GB381" s="191"/>
      <c r="GC381" s="191"/>
      <c r="GD381" s="191"/>
      <c r="GE381" s="191"/>
      <c r="GF381" s="191"/>
      <c r="GG381" s="191"/>
      <c r="GH381" s="191"/>
      <c r="GI381" s="191"/>
      <c r="GJ381" s="191"/>
      <c r="GK381" s="191"/>
      <c r="GL381" s="191"/>
      <c r="GM381" s="191"/>
      <c r="GN381" s="191"/>
      <c r="GO381" s="191"/>
      <c r="GP381" s="191"/>
      <c r="GQ381" s="191"/>
      <c r="GR381" s="191"/>
      <c r="GS381" s="191"/>
      <c r="GT381" s="191"/>
      <c r="GU381" s="191"/>
      <c r="GV381" s="191"/>
      <c r="GW381" s="191"/>
      <c r="GX381" s="191"/>
      <c r="GY381" s="191"/>
      <c r="GZ381" s="191"/>
      <c r="HA381" s="191"/>
      <c r="HB381" s="191"/>
      <c r="HC381" s="191"/>
      <c r="HD381" s="191"/>
      <c r="HE381" s="191"/>
      <c r="HF381" s="191"/>
      <c r="HG381" s="191"/>
      <c r="HH381" s="191"/>
      <c r="HI381" s="191"/>
      <c r="HJ381" s="191"/>
      <c r="HK381" s="191"/>
      <c r="HL381" s="191"/>
      <c r="HM381" s="191"/>
      <c r="HN381" s="191"/>
      <c r="HO381" s="191"/>
      <c r="HP381" s="191"/>
      <c r="HQ381" s="191"/>
      <c r="HR381" s="191"/>
      <c r="HS381" s="191"/>
      <c r="HT381" s="191"/>
      <c r="HU381" s="191"/>
      <c r="HV381" s="191"/>
      <c r="HW381" s="191"/>
      <c r="HX381" s="191"/>
      <c r="HY381" s="191"/>
      <c r="HZ381" s="191"/>
      <c r="IA381" s="191"/>
      <c r="IB381" s="191"/>
      <c r="IC381" s="191"/>
      <c r="ID381" s="191"/>
      <c r="IE381" s="191"/>
      <c r="IF381" s="191"/>
      <c r="IG381" s="191"/>
      <c r="IH381" s="191"/>
      <c r="II381" s="191"/>
      <c r="IJ381" s="191"/>
      <c r="IK381" s="191"/>
      <c r="IL381" s="191"/>
      <c r="IM381" s="191"/>
      <c r="IN381" s="191"/>
      <c r="IO381" s="191"/>
      <c r="IP381" s="191"/>
      <c r="IQ381" s="191"/>
      <c r="IR381" s="191"/>
      <c r="IS381" s="191"/>
      <c r="IT381" s="191"/>
      <c r="IU381" s="191"/>
      <c r="IV381" s="191"/>
      <c r="IW381" s="191"/>
      <c r="IX381" s="191"/>
      <c r="IY381" s="191"/>
      <c r="IZ381" s="191"/>
      <c r="JA381" s="191"/>
      <c r="JB381" s="191"/>
      <c r="JC381" s="191"/>
      <c r="JD381" s="191"/>
      <c r="JE381" s="191"/>
      <c r="JF381" s="191"/>
      <c r="JG381" s="191"/>
      <c r="JH381" s="191"/>
      <c r="JI381" s="191"/>
      <c r="JJ381" s="191"/>
      <c r="JK381" s="191"/>
      <c r="JL381" s="191"/>
      <c r="JM381" s="191"/>
      <c r="JN381" s="191"/>
      <c r="JO381" s="191"/>
      <c r="JP381" s="191"/>
      <c r="JQ381" s="191"/>
      <c r="JR381" s="191"/>
      <c r="JS381" s="191"/>
      <c r="JT381" s="191"/>
      <c r="JU381" s="191"/>
      <c r="JV381" s="191"/>
      <c r="JW381" s="191"/>
      <c r="JX381" s="191"/>
      <c r="JY381" s="191"/>
      <c r="JZ381" s="191"/>
      <c r="KA381" s="191"/>
      <c r="KB381" s="191"/>
      <c r="KC381" s="191"/>
      <c r="KD381" s="191"/>
      <c r="KE381" s="191"/>
      <c r="KF381" s="191"/>
      <c r="KG381" s="191"/>
      <c r="KH381" s="191"/>
      <c r="KI381" s="191"/>
      <c r="KJ381" s="191"/>
      <c r="KK381" s="191"/>
      <c r="KL381" s="191"/>
      <c r="KM381" s="191"/>
      <c r="KN381" s="191"/>
      <c r="KO381" s="191"/>
      <c r="KP381" s="191"/>
      <c r="KQ381" s="191"/>
      <c r="KR381" s="191"/>
      <c r="KS381" s="191"/>
      <c r="KT381" s="191"/>
      <c r="KU381" s="191"/>
      <c r="KV381" s="191"/>
      <c r="KW381" s="191"/>
      <c r="KX381" s="191"/>
      <c r="KY381" s="191"/>
      <c r="KZ381" s="191"/>
      <c r="LA381" s="191"/>
      <c r="LB381" s="191"/>
      <c r="LC381" s="191"/>
      <c r="LD381" s="191"/>
      <c r="LE381" s="191"/>
      <c r="LF381" s="191"/>
      <c r="LG381" s="191"/>
      <c r="LH381" s="191"/>
      <c r="LI381" s="191"/>
      <c r="LJ381" s="191"/>
      <c r="LK381" s="191"/>
      <c r="LL381" s="191"/>
      <c r="LM381" s="191"/>
      <c r="LN381" s="191"/>
      <c r="LO381" s="191"/>
      <c r="LP381" s="191"/>
      <c r="LQ381" s="191"/>
      <c r="LR381" s="191"/>
      <c r="LS381" s="191"/>
      <c r="LT381" s="191"/>
      <c r="LU381" s="191"/>
      <c r="LV381" s="191"/>
      <c r="LW381" s="191"/>
      <c r="LX381" s="191"/>
      <c r="LY381" s="191"/>
      <c r="LZ381" s="191"/>
      <c r="MA381" s="191"/>
      <c r="MB381" s="191"/>
      <c r="MC381" s="191"/>
      <c r="MD381" s="191"/>
      <c r="ME381" s="191"/>
      <c r="MF381" s="191"/>
      <c r="MG381" s="191"/>
      <c r="MH381" s="191"/>
      <c r="MI381" s="191"/>
      <c r="MJ381" s="191"/>
      <c r="MK381" s="191"/>
      <c r="ML381" s="191"/>
      <c r="MM381" s="191"/>
      <c r="MN381" s="191"/>
      <c r="MO381" s="191"/>
      <c r="MP381" s="191"/>
      <c r="MQ381" s="191"/>
      <c r="MR381" s="191"/>
      <c r="MS381" s="191"/>
      <c r="MT381" s="191"/>
      <c r="MU381" s="191"/>
      <c r="MV381" s="191"/>
      <c r="MW381" s="191"/>
      <c r="MX381" s="191"/>
      <c r="MY381" s="191"/>
      <c r="MZ381" s="191"/>
      <c r="NA381" s="191"/>
      <c r="NB381" s="191"/>
      <c r="NC381" s="191"/>
      <c r="ND381" s="191"/>
      <c r="NE381" s="191"/>
      <c r="NF381" s="191"/>
      <c r="NG381" s="191"/>
      <c r="NH381" s="191"/>
      <c r="NI381" s="191"/>
      <c r="NJ381" s="191"/>
      <c r="NK381" s="191"/>
      <c r="NL381" s="191"/>
      <c r="NM381" s="191"/>
      <c r="NN381" s="191"/>
      <c r="NO381" s="191"/>
      <c r="NP381" s="191"/>
      <c r="NQ381" s="191"/>
      <c r="NR381" s="191"/>
      <c r="NS381" s="191"/>
      <c r="NT381" s="191"/>
      <c r="NU381" s="191"/>
      <c r="NV381" s="191"/>
      <c r="NW381" s="191"/>
      <c r="NX381" s="191"/>
      <c r="NY381" s="191"/>
      <c r="NZ381" s="191"/>
      <c r="OA381" s="191"/>
      <c r="OB381" s="191"/>
      <c r="OC381" s="191"/>
      <c r="OD381" s="191"/>
      <c r="OE381" s="191"/>
      <c r="OF381" s="191"/>
      <c r="OG381" s="191"/>
      <c r="OH381" s="191"/>
      <c r="OI381" s="191"/>
      <c r="OJ381" s="191"/>
      <c r="OK381" s="191"/>
      <c r="OL381" s="191"/>
      <c r="OM381" s="191"/>
      <c r="ON381" s="191"/>
      <c r="OO381" s="191"/>
      <c r="OP381" s="191"/>
      <c r="OQ381" s="191"/>
      <c r="OR381" s="191"/>
      <c r="OS381" s="191"/>
      <c r="OT381" s="191"/>
      <c r="OU381" s="191"/>
      <c r="OV381" s="191"/>
      <c r="OW381" s="191"/>
      <c r="OX381" s="191"/>
      <c r="OY381" s="191"/>
      <c r="OZ381" s="191"/>
      <c r="PA381" s="191"/>
      <c r="PB381" s="191"/>
      <c r="PC381" s="191"/>
      <c r="PD381" s="191"/>
      <c r="PE381" s="191"/>
      <c r="PF381" s="191"/>
      <c r="PG381" s="191"/>
      <c r="PH381" s="191"/>
      <c r="PI381" s="191"/>
      <c r="PJ381" s="191"/>
      <c r="PK381" s="191"/>
      <c r="PL381" s="191"/>
      <c r="PM381" s="191"/>
      <c r="PN381" s="191"/>
      <c r="PO381" s="191"/>
      <c r="PP381" s="191"/>
      <c r="PQ381" s="191"/>
      <c r="PR381" s="191"/>
      <c r="PS381" s="191"/>
      <c r="PT381" s="191"/>
      <c r="PU381" s="191"/>
      <c r="PV381" s="191"/>
      <c r="PW381" s="191"/>
      <c r="PX381" s="191"/>
      <c r="PY381" s="191"/>
      <c r="PZ381" s="191"/>
      <c r="QA381" s="191"/>
      <c r="QB381" s="191"/>
      <c r="QC381" s="191"/>
      <c r="QD381" s="191"/>
      <c r="QE381" s="191"/>
      <c r="QF381" s="191"/>
      <c r="QG381" s="191"/>
      <c r="QH381" s="191"/>
      <c r="QI381" s="191"/>
      <c r="QJ381" s="191"/>
      <c r="QK381" s="191"/>
      <c r="QL381" s="191"/>
      <c r="QM381" s="191"/>
      <c r="QN381" s="191"/>
      <c r="QO381" s="191"/>
      <c r="QP381" s="191"/>
      <c r="QQ381" s="191"/>
      <c r="QR381" s="191"/>
      <c r="QS381" s="191"/>
      <c r="QT381" s="191"/>
      <c r="QU381" s="191"/>
      <c r="QV381" s="191"/>
      <c r="QW381" s="191"/>
      <c r="QX381" s="191"/>
      <c r="QY381" s="191"/>
      <c r="QZ381" s="191"/>
      <c r="RA381" s="191"/>
      <c r="RB381" s="191"/>
      <c r="RC381" s="191"/>
      <c r="RD381" s="191"/>
      <c r="RE381" s="191"/>
      <c r="RF381" s="191"/>
      <c r="RG381" s="191"/>
      <c r="RH381" s="191"/>
      <c r="RI381" s="191"/>
      <c r="RJ381" s="191"/>
      <c r="RK381" s="191"/>
      <c r="RL381" s="191"/>
      <c r="RM381" s="191"/>
      <c r="RN381" s="191"/>
      <c r="RO381" s="191"/>
      <c r="RP381" s="191"/>
      <c r="RQ381" s="191"/>
      <c r="RR381" s="191"/>
      <c r="RS381" s="191"/>
      <c r="RT381" s="191"/>
      <c r="RU381" s="191"/>
      <c r="RV381" s="191"/>
      <c r="RW381" s="191"/>
      <c r="RX381" s="191"/>
      <c r="RY381" s="191"/>
      <c r="RZ381" s="191"/>
      <c r="SA381" s="191"/>
      <c r="SB381" s="191"/>
      <c r="SC381" s="191"/>
      <c r="SD381" s="191"/>
      <c r="SE381" s="191"/>
      <c r="SF381" s="191"/>
      <c r="SG381" s="191"/>
      <c r="SH381" s="191"/>
      <c r="SI381" s="191"/>
      <c r="SJ381" s="191"/>
      <c r="SK381" s="191"/>
      <c r="SL381" s="191"/>
      <c r="SM381" s="191"/>
      <c r="SN381" s="191"/>
      <c r="SO381" s="191"/>
      <c r="SP381" s="191"/>
      <c r="SQ381" s="191"/>
      <c r="SR381" s="191"/>
      <c r="SS381" s="191"/>
      <c r="ST381" s="191"/>
      <c r="SU381" s="191"/>
      <c r="SV381" s="191"/>
      <c r="SW381" s="191"/>
      <c r="SX381" s="191"/>
      <c r="SY381" s="191"/>
      <c r="SZ381" s="191"/>
      <c r="TA381" s="191"/>
      <c r="TB381" s="191"/>
      <c r="TC381" s="191"/>
      <c r="TD381" s="191"/>
      <c r="TE381" s="191"/>
      <c r="TF381" s="191"/>
      <c r="TG381" s="191"/>
      <c r="TH381" s="191"/>
      <c r="TI381" s="191"/>
      <c r="TJ381" s="191"/>
      <c r="TK381" s="191"/>
      <c r="TL381" s="191"/>
      <c r="TM381" s="191"/>
      <c r="TN381" s="191"/>
      <c r="TO381" s="191"/>
      <c r="TP381" s="191"/>
      <c r="TQ381" s="191"/>
      <c r="TR381" s="191"/>
      <c r="TS381" s="191"/>
      <c r="TT381" s="191"/>
      <c r="TU381" s="191"/>
      <c r="TV381" s="191"/>
      <c r="TW381" s="191"/>
      <c r="TX381" s="191"/>
      <c r="TY381" s="191"/>
      <c r="TZ381" s="191"/>
      <c r="UA381" s="191"/>
      <c r="UB381" s="191"/>
      <c r="UC381" s="191"/>
      <c r="UD381" s="191"/>
      <c r="UE381" s="191"/>
      <c r="UF381" s="191"/>
      <c r="UG381" s="191"/>
      <c r="UH381" s="191"/>
      <c r="UI381" s="191"/>
      <c r="UJ381" s="191"/>
      <c r="UK381" s="191"/>
      <c r="UL381" s="191"/>
      <c r="UM381" s="191"/>
      <c r="UN381" s="191"/>
      <c r="UO381" s="191"/>
      <c r="UP381" s="191"/>
      <c r="UQ381" s="191"/>
      <c r="UR381" s="191"/>
      <c r="US381" s="191"/>
      <c r="UT381" s="191"/>
      <c r="UU381" s="191"/>
      <c r="UV381" s="191"/>
      <c r="UW381" s="191"/>
      <c r="UX381" s="191"/>
      <c r="UY381" s="191"/>
      <c r="UZ381" s="191"/>
      <c r="VA381" s="191"/>
      <c r="VB381" s="191"/>
      <c r="VC381" s="191"/>
      <c r="VD381" s="191"/>
      <c r="VE381" s="191"/>
      <c r="VF381" s="191"/>
      <c r="VG381" s="191"/>
      <c r="VH381" s="191"/>
      <c r="VI381" s="191"/>
      <c r="VJ381" s="191"/>
      <c r="VK381" s="191"/>
      <c r="VL381" s="191"/>
      <c r="VM381" s="191"/>
      <c r="VN381" s="191"/>
      <c r="VO381" s="191"/>
      <c r="VP381" s="191"/>
      <c r="VQ381" s="191"/>
      <c r="VR381" s="191"/>
      <c r="VS381" s="191"/>
      <c r="VT381" s="191"/>
      <c r="VU381" s="191"/>
      <c r="VV381" s="191"/>
      <c r="VW381" s="191"/>
      <c r="VX381" s="191"/>
      <c r="VY381" s="191"/>
      <c r="VZ381" s="191"/>
      <c r="WA381" s="191"/>
      <c r="WB381" s="191"/>
      <c r="WC381" s="191"/>
      <c r="WD381" s="191"/>
      <c r="WE381" s="191"/>
      <c r="WF381" s="191"/>
      <c r="WG381" s="191"/>
      <c r="WH381" s="191"/>
      <c r="WI381" s="191"/>
      <c r="WJ381" s="191"/>
      <c r="WK381" s="191"/>
      <c r="WL381" s="191"/>
      <c r="WM381" s="191"/>
      <c r="WN381" s="191"/>
      <c r="WO381" s="191"/>
      <c r="WP381" s="191"/>
      <c r="WQ381" s="191"/>
      <c r="WR381" s="191"/>
      <c r="WS381" s="191"/>
      <c r="WT381" s="191"/>
      <c r="WU381" s="191"/>
      <c r="WV381" s="191"/>
      <c r="WW381" s="191"/>
      <c r="WX381" s="191"/>
      <c r="WY381" s="191"/>
      <c r="WZ381" s="191"/>
      <c r="XA381" s="191"/>
      <c r="XB381" s="191"/>
      <c r="XC381" s="191"/>
      <c r="XD381" s="191"/>
      <c r="XE381" s="191"/>
      <c r="XF381" s="191"/>
      <c r="XG381" s="191"/>
      <c r="XH381" s="191"/>
      <c r="XI381" s="191"/>
      <c r="XJ381" s="191"/>
      <c r="XK381" s="191"/>
      <c r="XL381" s="191"/>
      <c r="XM381" s="191"/>
      <c r="XN381" s="191"/>
      <c r="XO381" s="191"/>
      <c r="XP381" s="191"/>
      <c r="XQ381" s="191"/>
      <c r="XR381" s="191"/>
      <c r="XS381" s="191"/>
      <c r="XT381" s="191"/>
      <c r="XU381" s="191"/>
      <c r="XV381" s="191"/>
      <c r="XW381" s="191"/>
      <c r="XX381" s="191"/>
      <c r="XY381" s="191"/>
      <c r="XZ381" s="191"/>
      <c r="YA381" s="191"/>
      <c r="YB381" s="191"/>
      <c r="YC381" s="191"/>
      <c r="YD381" s="191"/>
      <c r="YE381" s="191"/>
      <c r="YF381" s="191"/>
      <c r="YG381" s="191"/>
      <c r="YH381" s="191"/>
      <c r="YI381" s="191"/>
      <c r="YJ381" s="191"/>
      <c r="YK381" s="191"/>
      <c r="YL381" s="191"/>
      <c r="YM381" s="191"/>
      <c r="YN381" s="191"/>
      <c r="YO381" s="191"/>
      <c r="YP381" s="191"/>
      <c r="YQ381" s="191"/>
      <c r="YR381" s="191"/>
      <c r="YS381" s="191"/>
      <c r="YT381" s="191"/>
      <c r="YU381" s="191"/>
      <c r="YV381" s="191"/>
      <c r="YW381" s="191"/>
      <c r="YX381" s="191"/>
      <c r="YY381" s="191"/>
      <c r="YZ381" s="191"/>
      <c r="ZA381" s="191"/>
      <c r="ZB381" s="191"/>
      <c r="ZC381" s="191"/>
      <c r="ZD381" s="191"/>
      <c r="ZE381" s="191"/>
      <c r="ZF381" s="191"/>
      <c r="ZG381" s="191"/>
      <c r="ZH381" s="191"/>
      <c r="ZI381" s="191"/>
      <c r="ZJ381" s="191"/>
      <c r="ZK381" s="191"/>
      <c r="ZL381" s="191"/>
      <c r="ZM381" s="191"/>
      <c r="ZN381" s="191"/>
      <c r="ZO381" s="191"/>
      <c r="ZP381" s="191"/>
      <c r="ZQ381" s="191"/>
      <c r="ZR381" s="191"/>
      <c r="ZS381" s="191"/>
      <c r="ZT381" s="191"/>
      <c r="ZU381" s="191"/>
      <c r="ZV381" s="191"/>
      <c r="ZW381" s="191"/>
      <c r="ZX381" s="191"/>
      <c r="ZY381" s="191"/>
      <c r="ZZ381" s="191"/>
      <c r="AAA381" s="191"/>
      <c r="AAB381" s="191"/>
      <c r="AAC381" s="191"/>
      <c r="AAD381" s="191"/>
      <c r="AAE381" s="191"/>
      <c r="AAF381" s="191"/>
      <c r="AAG381" s="191"/>
      <c r="AAH381" s="191"/>
      <c r="AAI381" s="191"/>
      <c r="AAJ381" s="191"/>
      <c r="AAK381" s="191"/>
      <c r="AAL381" s="191"/>
      <c r="AAM381" s="191"/>
      <c r="AAN381" s="191"/>
      <c r="AAO381" s="191"/>
      <c r="AAP381" s="191"/>
      <c r="AAQ381" s="191"/>
      <c r="AAR381" s="191"/>
      <c r="AAS381" s="191"/>
      <c r="AAT381" s="191"/>
      <c r="AAU381" s="191"/>
      <c r="AAV381" s="191"/>
      <c r="AAW381" s="191"/>
      <c r="AAX381" s="191"/>
      <c r="AAY381" s="191"/>
      <c r="AAZ381" s="191"/>
      <c r="ABA381" s="191"/>
      <c r="ABB381" s="191"/>
      <c r="ABC381" s="191"/>
      <c r="ABD381" s="191"/>
      <c r="ABE381" s="191"/>
      <c r="ABF381" s="191"/>
      <c r="ABG381" s="191"/>
      <c r="ABH381" s="191"/>
      <c r="ABI381" s="191"/>
      <c r="ABJ381" s="191"/>
      <c r="ABK381" s="191"/>
      <c r="ABL381" s="191"/>
      <c r="ABM381" s="191"/>
      <c r="ABN381" s="191"/>
      <c r="ABO381" s="191"/>
      <c r="ABP381" s="191"/>
      <c r="ABQ381" s="191"/>
      <c r="ABR381" s="191"/>
      <c r="ABS381" s="191"/>
      <c r="ABT381" s="191"/>
      <c r="ABU381" s="191"/>
      <c r="ABV381" s="191"/>
      <c r="ABW381" s="191"/>
      <c r="ABX381" s="191"/>
      <c r="ABY381" s="191"/>
      <c r="ABZ381" s="191"/>
      <c r="ACA381" s="191"/>
      <c r="ACB381" s="191"/>
      <c r="ACC381" s="191"/>
      <c r="ACD381" s="191"/>
      <c r="ACE381" s="191"/>
      <c r="ACF381" s="191"/>
      <c r="ACG381" s="191"/>
      <c r="ACH381" s="191"/>
      <c r="ACI381" s="191"/>
      <c r="ACJ381" s="191"/>
      <c r="ACK381" s="191"/>
      <c r="ACL381" s="191"/>
      <c r="ACM381" s="191"/>
      <c r="ACN381" s="191"/>
      <c r="ACO381" s="191"/>
      <c r="ACP381" s="191"/>
      <c r="ACQ381" s="191"/>
      <c r="ACR381" s="191"/>
      <c r="ACS381" s="191"/>
      <c r="ACT381" s="191"/>
      <c r="ACU381" s="191"/>
      <c r="ACV381" s="191"/>
      <c r="ACW381" s="191"/>
      <c r="ACX381" s="191"/>
      <c r="ACY381" s="191"/>
      <c r="ACZ381" s="191"/>
      <c r="ADA381" s="191"/>
    </row>
    <row r="382" spans="1:781" s="236" customFormat="1" ht="15" customHeight="1" x14ac:dyDescent="0.3">
      <c r="A382" s="235"/>
      <c r="B382" s="230"/>
      <c r="C382" s="231"/>
      <c r="E382" s="237"/>
      <c r="F382" s="211"/>
      <c r="G382" s="180"/>
      <c r="H382" s="180"/>
      <c r="I382" s="180"/>
      <c r="J382" s="212"/>
      <c r="K382" s="233"/>
      <c r="L382" s="192">
        <f>SUM(L377:L381)</f>
        <v>368</v>
      </c>
      <c r="M382" s="183"/>
      <c r="N382" s="180"/>
      <c r="O382" s="179"/>
      <c r="Q382" s="234"/>
      <c r="R382" s="187"/>
      <c r="S382" s="88"/>
      <c r="T382" s="88"/>
      <c r="U382" s="88"/>
      <c r="V382" s="88"/>
      <c r="W382" s="88"/>
      <c r="X382" s="88"/>
      <c r="Y382" s="88"/>
      <c r="Z382" s="88"/>
      <c r="AA382" s="88"/>
      <c r="AB382" s="10"/>
      <c r="AC382" s="169"/>
      <c r="AD382" s="169"/>
      <c r="AE382" s="169"/>
      <c r="AF382" s="169"/>
      <c r="AG382" s="169"/>
      <c r="AH382" s="169"/>
      <c r="AI382" s="169"/>
      <c r="AJ382" s="169"/>
      <c r="AK382" s="169"/>
      <c r="AL382" s="169"/>
      <c r="AM382" s="169"/>
      <c r="AN382" s="169"/>
      <c r="AO382" s="169"/>
      <c r="AP382" s="169"/>
      <c r="AQ382" s="169"/>
      <c r="AR382" s="169"/>
      <c r="AS382" s="169"/>
      <c r="AT382" s="169"/>
      <c r="AU382" s="169"/>
      <c r="AV382" s="169"/>
      <c r="AW382" s="169"/>
      <c r="AX382" s="169"/>
      <c r="AY382" s="169"/>
      <c r="AZ382" s="169"/>
      <c r="BA382" s="169"/>
      <c r="BB382" s="169"/>
      <c r="BC382" s="169"/>
      <c r="BD382" s="169"/>
      <c r="BE382" s="169"/>
      <c r="BF382" s="169"/>
      <c r="BG382" s="169"/>
      <c r="BH382" s="169"/>
      <c r="BI382" s="169"/>
      <c r="BJ382" s="169"/>
      <c r="BK382" s="169"/>
      <c r="BL382" s="169"/>
      <c r="BM382" s="169"/>
      <c r="BN382" s="169"/>
      <c r="BO382" s="169"/>
      <c r="BP382" s="169"/>
      <c r="BQ382" s="169"/>
      <c r="BR382" s="169"/>
      <c r="BS382" s="169"/>
      <c r="BT382" s="169"/>
      <c r="BU382" s="169"/>
      <c r="BV382" s="169"/>
      <c r="BW382" s="169"/>
      <c r="BX382" s="169"/>
      <c r="BY382" s="169"/>
      <c r="BZ382" s="169"/>
      <c r="CA382" s="169"/>
      <c r="CB382" s="169"/>
      <c r="CC382" s="169"/>
      <c r="CD382" s="169"/>
      <c r="CE382" s="169"/>
      <c r="CF382" s="169"/>
      <c r="CG382" s="169"/>
      <c r="CH382" s="169"/>
      <c r="CI382" s="169"/>
      <c r="CJ382" s="169"/>
      <c r="CK382" s="169"/>
      <c r="CL382" s="169"/>
      <c r="CM382" s="169"/>
      <c r="CN382" s="169"/>
      <c r="CO382" s="169"/>
      <c r="CP382" s="169"/>
      <c r="CQ382" s="169"/>
      <c r="CR382" s="169"/>
      <c r="CS382" s="169"/>
      <c r="CT382" s="169"/>
      <c r="CU382" s="169"/>
      <c r="CV382" s="169"/>
      <c r="CW382" s="169"/>
      <c r="CX382" s="169"/>
      <c r="CY382" s="169"/>
      <c r="CZ382" s="169"/>
      <c r="DA382" s="169"/>
      <c r="DB382" s="169"/>
      <c r="DC382" s="169"/>
      <c r="DD382" s="169"/>
      <c r="DE382" s="169"/>
      <c r="DF382" s="169"/>
      <c r="DG382" s="169"/>
      <c r="DH382" s="169"/>
      <c r="DI382" s="169"/>
      <c r="DJ382" s="169"/>
      <c r="DK382" s="169"/>
      <c r="DL382" s="169"/>
      <c r="DM382" s="169"/>
      <c r="DN382" s="169"/>
      <c r="DO382" s="169"/>
      <c r="DP382" s="169"/>
      <c r="DQ382" s="169"/>
      <c r="DR382" s="169"/>
      <c r="DS382" s="169"/>
      <c r="DT382" s="169"/>
      <c r="DU382" s="169"/>
      <c r="DV382" s="169"/>
      <c r="DW382" s="169"/>
      <c r="DX382" s="169"/>
      <c r="DY382" s="169"/>
      <c r="DZ382" s="169"/>
      <c r="EA382" s="169"/>
      <c r="EB382" s="169"/>
      <c r="EC382" s="169"/>
      <c r="ED382" s="238"/>
      <c r="EE382" s="238"/>
      <c r="EF382" s="238"/>
      <c r="EG382" s="238"/>
      <c r="EH382" s="238"/>
      <c r="EI382" s="238"/>
      <c r="EJ382" s="238"/>
      <c r="EK382" s="238"/>
      <c r="EL382" s="238"/>
      <c r="EM382" s="238"/>
      <c r="EN382" s="238"/>
      <c r="EO382" s="238"/>
      <c r="EP382" s="238"/>
      <c r="EQ382" s="238"/>
      <c r="ER382" s="238"/>
      <c r="ES382" s="238"/>
      <c r="ET382" s="238"/>
      <c r="EU382" s="238"/>
      <c r="EV382" s="238"/>
      <c r="EW382" s="238"/>
      <c r="EX382" s="238"/>
      <c r="EY382" s="238"/>
      <c r="EZ382" s="238"/>
      <c r="FA382" s="238"/>
      <c r="FB382" s="238"/>
      <c r="FC382" s="238"/>
      <c r="FD382" s="238"/>
      <c r="FE382" s="238"/>
      <c r="FF382" s="238"/>
      <c r="FG382" s="238"/>
      <c r="FH382" s="238"/>
      <c r="FI382" s="238"/>
      <c r="FJ382" s="238"/>
      <c r="FK382" s="238"/>
      <c r="FL382" s="238"/>
      <c r="FM382" s="238"/>
      <c r="FN382" s="238"/>
      <c r="FO382" s="238"/>
      <c r="FP382" s="238"/>
      <c r="FQ382" s="238"/>
      <c r="FR382" s="238"/>
      <c r="FS382" s="238"/>
      <c r="FT382" s="238"/>
      <c r="FU382" s="238"/>
      <c r="FV382" s="238"/>
      <c r="FW382" s="238"/>
      <c r="FX382" s="238"/>
      <c r="FY382" s="238"/>
      <c r="FZ382" s="238"/>
      <c r="GA382" s="238"/>
      <c r="GB382" s="238"/>
      <c r="GC382" s="238"/>
      <c r="GD382" s="238"/>
      <c r="GE382" s="238"/>
      <c r="GF382" s="238"/>
      <c r="GG382" s="238"/>
      <c r="GH382" s="238"/>
      <c r="GI382" s="238"/>
      <c r="GJ382" s="238"/>
      <c r="GK382" s="238"/>
      <c r="GL382" s="238"/>
      <c r="GM382" s="238"/>
      <c r="GN382" s="238"/>
      <c r="GO382" s="238"/>
      <c r="GP382" s="238"/>
      <c r="GQ382" s="238"/>
      <c r="GR382" s="238"/>
      <c r="GS382" s="238"/>
      <c r="GT382" s="238"/>
      <c r="GU382" s="238"/>
      <c r="GV382" s="238"/>
      <c r="GW382" s="238"/>
      <c r="GX382" s="238"/>
      <c r="GY382" s="238"/>
      <c r="GZ382" s="238"/>
      <c r="HA382" s="238"/>
      <c r="HB382" s="238"/>
      <c r="HC382" s="238"/>
      <c r="HD382" s="238"/>
      <c r="HE382" s="238"/>
      <c r="HF382" s="238"/>
      <c r="HG382" s="238"/>
      <c r="HH382" s="238"/>
      <c r="HI382" s="238"/>
      <c r="HJ382" s="238"/>
      <c r="HK382" s="238"/>
      <c r="HL382" s="238"/>
      <c r="HM382" s="238"/>
      <c r="HN382" s="238"/>
      <c r="HO382" s="238"/>
      <c r="HP382" s="238"/>
      <c r="HQ382" s="238"/>
      <c r="HR382" s="238"/>
      <c r="HS382" s="238"/>
      <c r="HT382" s="238"/>
      <c r="HU382" s="238"/>
      <c r="HV382" s="238"/>
      <c r="HW382" s="238"/>
      <c r="HX382" s="238"/>
      <c r="HY382" s="238"/>
      <c r="HZ382" s="238"/>
      <c r="IA382" s="238"/>
      <c r="IB382" s="238"/>
      <c r="IC382" s="238"/>
      <c r="ID382" s="238"/>
      <c r="IE382" s="238"/>
      <c r="IF382" s="238"/>
      <c r="IG382" s="238"/>
      <c r="IH382" s="238"/>
      <c r="II382" s="238"/>
      <c r="IJ382" s="238"/>
      <c r="IK382" s="238"/>
      <c r="IL382" s="238"/>
      <c r="IM382" s="238"/>
      <c r="IN382" s="238"/>
      <c r="IO382" s="238"/>
      <c r="IP382" s="238"/>
      <c r="IQ382" s="238"/>
      <c r="IR382" s="238"/>
      <c r="IS382" s="238"/>
      <c r="IT382" s="238"/>
      <c r="IU382" s="238"/>
      <c r="IV382" s="238"/>
      <c r="IW382" s="238"/>
      <c r="IX382" s="238"/>
      <c r="IY382" s="238"/>
      <c r="IZ382" s="238"/>
      <c r="JA382" s="238"/>
      <c r="JB382" s="238"/>
      <c r="JC382" s="238"/>
      <c r="JD382" s="238"/>
      <c r="JE382" s="238"/>
      <c r="JF382" s="238"/>
      <c r="JG382" s="238"/>
      <c r="JH382" s="238"/>
      <c r="JI382" s="238"/>
      <c r="JJ382" s="238"/>
      <c r="JK382" s="238"/>
      <c r="JL382" s="238"/>
      <c r="JM382" s="238"/>
      <c r="JN382" s="238"/>
      <c r="JO382" s="238"/>
      <c r="JP382" s="238"/>
      <c r="JQ382" s="238"/>
      <c r="JR382" s="238"/>
      <c r="JS382" s="238"/>
      <c r="JT382" s="238"/>
      <c r="JU382" s="238"/>
      <c r="JV382" s="238"/>
      <c r="JW382" s="238"/>
      <c r="JX382" s="238"/>
      <c r="JY382" s="238"/>
      <c r="JZ382" s="238"/>
      <c r="KA382" s="238"/>
      <c r="KB382" s="238"/>
      <c r="KC382" s="238"/>
      <c r="KD382" s="238"/>
      <c r="KE382" s="238"/>
      <c r="KF382" s="238"/>
      <c r="KG382" s="238"/>
      <c r="KH382" s="238"/>
      <c r="KI382" s="238"/>
      <c r="KJ382" s="238"/>
      <c r="KK382" s="238"/>
      <c r="KL382" s="238"/>
      <c r="KM382" s="238"/>
      <c r="KN382" s="238"/>
      <c r="KO382" s="238"/>
      <c r="KP382" s="238"/>
      <c r="KQ382" s="238"/>
      <c r="KR382" s="238"/>
      <c r="KS382" s="238"/>
      <c r="KT382" s="238"/>
      <c r="KU382" s="238"/>
      <c r="KV382" s="238"/>
      <c r="KW382" s="238"/>
      <c r="KX382" s="238"/>
      <c r="KY382" s="238"/>
      <c r="KZ382" s="238"/>
      <c r="LA382" s="238"/>
      <c r="LB382" s="238"/>
      <c r="LC382" s="238"/>
      <c r="LD382" s="238"/>
      <c r="LE382" s="238"/>
      <c r="LF382" s="238"/>
      <c r="LG382" s="238"/>
      <c r="LH382" s="238"/>
      <c r="LI382" s="238"/>
      <c r="LJ382" s="238"/>
      <c r="LK382" s="238"/>
      <c r="LL382" s="238"/>
      <c r="LM382" s="238"/>
      <c r="LN382" s="238"/>
      <c r="LO382" s="238"/>
      <c r="LP382" s="238"/>
      <c r="LQ382" s="238"/>
      <c r="LR382" s="238"/>
      <c r="LS382" s="238"/>
      <c r="LT382" s="238"/>
      <c r="LU382" s="238"/>
      <c r="LV382" s="238"/>
      <c r="LW382" s="238"/>
      <c r="LX382" s="238"/>
      <c r="LY382" s="238"/>
      <c r="LZ382" s="238"/>
      <c r="MA382" s="238"/>
      <c r="MB382" s="238"/>
      <c r="MC382" s="238"/>
      <c r="MD382" s="238"/>
      <c r="ME382" s="238"/>
      <c r="MF382" s="238"/>
      <c r="MG382" s="238"/>
      <c r="MH382" s="238"/>
      <c r="MI382" s="238"/>
      <c r="MJ382" s="238"/>
      <c r="MK382" s="238"/>
      <c r="ML382" s="238"/>
      <c r="MM382" s="238"/>
      <c r="MN382" s="238"/>
      <c r="MO382" s="238"/>
      <c r="MP382" s="238"/>
      <c r="MQ382" s="238"/>
      <c r="MR382" s="238"/>
      <c r="MS382" s="238"/>
      <c r="MT382" s="238"/>
      <c r="MU382" s="238"/>
      <c r="MV382" s="238"/>
      <c r="MW382" s="238"/>
      <c r="MX382" s="238"/>
      <c r="MY382" s="238"/>
      <c r="MZ382" s="238"/>
      <c r="NA382" s="238"/>
      <c r="NB382" s="238"/>
      <c r="NC382" s="238"/>
      <c r="ND382" s="238"/>
      <c r="NE382" s="238"/>
      <c r="NF382" s="238"/>
      <c r="NG382" s="238"/>
      <c r="NH382" s="238"/>
      <c r="NI382" s="238"/>
      <c r="NJ382" s="238"/>
      <c r="NK382" s="238"/>
      <c r="NL382" s="238"/>
      <c r="NM382" s="238"/>
      <c r="NN382" s="238"/>
      <c r="NO382" s="238"/>
      <c r="NP382" s="238"/>
      <c r="NQ382" s="238"/>
      <c r="NR382" s="238"/>
      <c r="NS382" s="238"/>
      <c r="NT382" s="238"/>
      <c r="NU382" s="238"/>
      <c r="NV382" s="238"/>
      <c r="NW382" s="238"/>
      <c r="NX382" s="238"/>
      <c r="NY382" s="238"/>
      <c r="NZ382" s="238"/>
      <c r="OA382" s="238"/>
      <c r="OB382" s="238"/>
      <c r="OC382" s="238"/>
      <c r="OD382" s="238"/>
      <c r="OE382" s="238"/>
      <c r="OF382" s="238"/>
      <c r="OG382" s="238"/>
      <c r="OH382" s="238"/>
      <c r="OI382" s="238"/>
      <c r="OJ382" s="238"/>
      <c r="OK382" s="238"/>
      <c r="OL382" s="238"/>
      <c r="OM382" s="238"/>
      <c r="ON382" s="238"/>
      <c r="OO382" s="238"/>
      <c r="OP382" s="238"/>
      <c r="OQ382" s="238"/>
      <c r="OR382" s="238"/>
      <c r="OS382" s="238"/>
      <c r="OT382" s="238"/>
      <c r="OU382" s="238"/>
      <c r="OV382" s="238"/>
      <c r="OW382" s="238"/>
      <c r="OX382" s="238"/>
      <c r="OY382" s="238"/>
      <c r="OZ382" s="238"/>
      <c r="PA382" s="238"/>
      <c r="PB382" s="238"/>
      <c r="PC382" s="238"/>
      <c r="PD382" s="238"/>
      <c r="PE382" s="238"/>
      <c r="PF382" s="238"/>
      <c r="PG382" s="238"/>
      <c r="PH382" s="238"/>
      <c r="PI382" s="238"/>
      <c r="PJ382" s="238"/>
      <c r="PK382" s="238"/>
      <c r="PL382" s="238"/>
      <c r="PM382" s="238"/>
      <c r="PN382" s="238"/>
      <c r="PO382" s="238"/>
      <c r="PP382" s="238"/>
      <c r="PQ382" s="238"/>
      <c r="PR382" s="238"/>
      <c r="PS382" s="238"/>
      <c r="PT382" s="238"/>
      <c r="PU382" s="238"/>
      <c r="PV382" s="238"/>
      <c r="PW382" s="238"/>
      <c r="PX382" s="238"/>
      <c r="PY382" s="238"/>
      <c r="PZ382" s="238"/>
      <c r="QA382" s="238"/>
      <c r="QB382" s="238"/>
      <c r="QC382" s="238"/>
      <c r="QD382" s="238"/>
      <c r="QE382" s="238"/>
      <c r="QF382" s="238"/>
      <c r="QG382" s="238"/>
      <c r="QH382" s="238"/>
      <c r="QI382" s="238"/>
      <c r="QJ382" s="238"/>
      <c r="QK382" s="238"/>
      <c r="QL382" s="238"/>
      <c r="QM382" s="238"/>
      <c r="QN382" s="238"/>
      <c r="QO382" s="238"/>
      <c r="QP382" s="238"/>
      <c r="QQ382" s="238"/>
      <c r="QR382" s="238"/>
      <c r="QS382" s="238"/>
      <c r="QT382" s="238"/>
      <c r="QU382" s="238"/>
      <c r="QV382" s="238"/>
      <c r="QW382" s="238"/>
      <c r="QX382" s="238"/>
      <c r="QY382" s="238"/>
      <c r="QZ382" s="238"/>
      <c r="RA382" s="238"/>
      <c r="RB382" s="238"/>
      <c r="RC382" s="238"/>
      <c r="RD382" s="238"/>
      <c r="RE382" s="238"/>
      <c r="RF382" s="238"/>
      <c r="RG382" s="238"/>
      <c r="RH382" s="238"/>
      <c r="RI382" s="238"/>
      <c r="RJ382" s="238"/>
      <c r="RK382" s="238"/>
      <c r="RL382" s="238"/>
      <c r="RM382" s="238"/>
      <c r="RN382" s="238"/>
      <c r="RO382" s="238"/>
      <c r="RP382" s="238"/>
      <c r="RQ382" s="238"/>
      <c r="RR382" s="238"/>
      <c r="RS382" s="238"/>
      <c r="RT382" s="238"/>
      <c r="RU382" s="238"/>
      <c r="RV382" s="238"/>
      <c r="RW382" s="238"/>
      <c r="RX382" s="238"/>
      <c r="RY382" s="238"/>
      <c r="RZ382" s="238"/>
      <c r="SA382" s="238"/>
      <c r="SB382" s="238"/>
      <c r="SC382" s="238"/>
      <c r="SD382" s="238"/>
      <c r="SE382" s="238"/>
      <c r="SF382" s="238"/>
      <c r="SG382" s="238"/>
      <c r="SH382" s="238"/>
      <c r="SI382" s="238"/>
      <c r="SJ382" s="238"/>
      <c r="SK382" s="238"/>
      <c r="SL382" s="238"/>
      <c r="SM382" s="238"/>
      <c r="SN382" s="238"/>
      <c r="SO382" s="238"/>
      <c r="SP382" s="238"/>
      <c r="SQ382" s="238"/>
      <c r="SR382" s="238"/>
      <c r="SS382" s="238"/>
      <c r="ST382" s="238"/>
      <c r="SU382" s="238"/>
      <c r="SV382" s="238"/>
      <c r="SW382" s="238"/>
      <c r="SX382" s="238"/>
      <c r="SY382" s="238"/>
      <c r="SZ382" s="238"/>
      <c r="TA382" s="238"/>
      <c r="TB382" s="238"/>
      <c r="TC382" s="238"/>
      <c r="TD382" s="238"/>
      <c r="TE382" s="238"/>
      <c r="TF382" s="238"/>
      <c r="TG382" s="238"/>
      <c r="TH382" s="238"/>
      <c r="TI382" s="238"/>
      <c r="TJ382" s="238"/>
      <c r="TK382" s="238"/>
      <c r="TL382" s="238"/>
      <c r="TM382" s="238"/>
      <c r="TN382" s="238"/>
      <c r="TO382" s="238"/>
      <c r="TP382" s="238"/>
      <c r="TQ382" s="238"/>
      <c r="TR382" s="238"/>
      <c r="TS382" s="238"/>
      <c r="TT382" s="238"/>
      <c r="TU382" s="238"/>
      <c r="TV382" s="238"/>
      <c r="TW382" s="238"/>
      <c r="TX382" s="238"/>
      <c r="TY382" s="238"/>
      <c r="TZ382" s="238"/>
      <c r="UA382" s="238"/>
      <c r="UB382" s="238"/>
      <c r="UC382" s="238"/>
      <c r="UD382" s="238"/>
      <c r="UE382" s="238"/>
      <c r="UF382" s="238"/>
      <c r="UG382" s="238"/>
      <c r="UH382" s="238"/>
      <c r="UI382" s="238"/>
      <c r="UJ382" s="238"/>
      <c r="UK382" s="238"/>
      <c r="UL382" s="238"/>
      <c r="UM382" s="238"/>
      <c r="UN382" s="238"/>
      <c r="UO382" s="238"/>
      <c r="UP382" s="238"/>
      <c r="UQ382" s="238"/>
      <c r="UR382" s="238"/>
      <c r="US382" s="238"/>
      <c r="UT382" s="238"/>
      <c r="UU382" s="238"/>
      <c r="UV382" s="238"/>
      <c r="UW382" s="238"/>
      <c r="UX382" s="238"/>
      <c r="UY382" s="238"/>
      <c r="UZ382" s="238"/>
      <c r="VA382" s="238"/>
      <c r="VB382" s="238"/>
      <c r="VC382" s="238"/>
      <c r="VD382" s="238"/>
      <c r="VE382" s="238"/>
      <c r="VF382" s="238"/>
      <c r="VG382" s="238"/>
      <c r="VH382" s="238"/>
      <c r="VI382" s="238"/>
      <c r="VJ382" s="238"/>
      <c r="VK382" s="238"/>
      <c r="VL382" s="238"/>
      <c r="VM382" s="238"/>
      <c r="VN382" s="238"/>
      <c r="VO382" s="238"/>
      <c r="VP382" s="238"/>
      <c r="VQ382" s="238"/>
      <c r="VR382" s="238"/>
      <c r="VS382" s="238"/>
      <c r="VT382" s="238"/>
      <c r="VU382" s="238"/>
      <c r="VV382" s="238"/>
      <c r="VW382" s="238"/>
      <c r="VX382" s="238"/>
      <c r="VY382" s="238"/>
      <c r="VZ382" s="238"/>
      <c r="WA382" s="238"/>
      <c r="WB382" s="238"/>
      <c r="WC382" s="238"/>
      <c r="WD382" s="238"/>
      <c r="WE382" s="238"/>
      <c r="WF382" s="238"/>
      <c r="WG382" s="238"/>
      <c r="WH382" s="238"/>
      <c r="WI382" s="238"/>
      <c r="WJ382" s="238"/>
      <c r="WK382" s="238"/>
      <c r="WL382" s="238"/>
      <c r="WM382" s="238"/>
      <c r="WN382" s="238"/>
      <c r="WO382" s="238"/>
      <c r="WP382" s="238"/>
      <c r="WQ382" s="238"/>
      <c r="WR382" s="238"/>
      <c r="WS382" s="238"/>
      <c r="WT382" s="238"/>
      <c r="WU382" s="238"/>
      <c r="WV382" s="238"/>
      <c r="WW382" s="238"/>
      <c r="WX382" s="238"/>
      <c r="WY382" s="238"/>
      <c r="WZ382" s="238"/>
      <c r="XA382" s="238"/>
      <c r="XB382" s="238"/>
      <c r="XC382" s="238"/>
      <c r="XD382" s="238"/>
      <c r="XE382" s="238"/>
      <c r="XF382" s="238"/>
      <c r="XG382" s="238"/>
      <c r="XH382" s="238"/>
      <c r="XI382" s="238"/>
      <c r="XJ382" s="238"/>
      <c r="XK382" s="238"/>
      <c r="XL382" s="238"/>
      <c r="XM382" s="238"/>
      <c r="XN382" s="238"/>
      <c r="XO382" s="238"/>
      <c r="XP382" s="238"/>
      <c r="XQ382" s="238"/>
      <c r="XR382" s="238"/>
      <c r="XS382" s="238"/>
      <c r="XT382" s="238"/>
      <c r="XU382" s="238"/>
      <c r="XV382" s="238"/>
      <c r="XW382" s="238"/>
      <c r="XX382" s="238"/>
      <c r="XY382" s="238"/>
      <c r="XZ382" s="238"/>
      <c r="YA382" s="238"/>
      <c r="YB382" s="238"/>
      <c r="YC382" s="238"/>
      <c r="YD382" s="238"/>
      <c r="YE382" s="238"/>
      <c r="YF382" s="238"/>
      <c r="YG382" s="238"/>
      <c r="YH382" s="238"/>
      <c r="YI382" s="238"/>
      <c r="YJ382" s="238"/>
      <c r="YK382" s="238"/>
      <c r="YL382" s="238"/>
      <c r="YM382" s="238"/>
      <c r="YN382" s="238"/>
      <c r="YO382" s="238"/>
      <c r="YP382" s="238"/>
      <c r="YQ382" s="238"/>
      <c r="YR382" s="238"/>
      <c r="YS382" s="238"/>
      <c r="YT382" s="238"/>
      <c r="YU382" s="238"/>
      <c r="YV382" s="238"/>
      <c r="YW382" s="238"/>
      <c r="YX382" s="238"/>
      <c r="YY382" s="238"/>
      <c r="YZ382" s="238"/>
      <c r="ZA382" s="238"/>
      <c r="ZB382" s="238"/>
      <c r="ZC382" s="238"/>
      <c r="ZD382" s="238"/>
      <c r="ZE382" s="238"/>
      <c r="ZF382" s="238"/>
      <c r="ZG382" s="238"/>
      <c r="ZH382" s="238"/>
      <c r="ZI382" s="238"/>
      <c r="ZJ382" s="238"/>
      <c r="ZK382" s="238"/>
      <c r="ZL382" s="238"/>
      <c r="ZM382" s="238"/>
      <c r="ZN382" s="238"/>
      <c r="ZO382" s="238"/>
      <c r="ZP382" s="238"/>
      <c r="ZQ382" s="238"/>
      <c r="ZR382" s="238"/>
      <c r="ZS382" s="238"/>
      <c r="ZT382" s="238"/>
      <c r="ZU382" s="238"/>
      <c r="ZV382" s="238"/>
      <c r="ZW382" s="238"/>
      <c r="ZX382" s="238"/>
      <c r="ZY382" s="238"/>
      <c r="ZZ382" s="238"/>
      <c r="AAA382" s="238"/>
      <c r="AAB382" s="238"/>
      <c r="AAC382" s="238"/>
      <c r="AAD382" s="238"/>
      <c r="AAE382" s="238"/>
      <c r="AAF382" s="238"/>
      <c r="AAG382" s="238"/>
      <c r="AAH382" s="238"/>
      <c r="AAI382" s="238"/>
      <c r="AAJ382" s="238"/>
      <c r="AAK382" s="238"/>
      <c r="AAL382" s="238"/>
      <c r="AAM382" s="238"/>
      <c r="AAN382" s="238"/>
      <c r="AAO382" s="238"/>
      <c r="AAP382" s="238"/>
      <c r="AAQ382" s="238"/>
      <c r="AAR382" s="238"/>
      <c r="AAS382" s="238"/>
      <c r="AAT382" s="238"/>
      <c r="AAU382" s="238"/>
      <c r="AAV382" s="238"/>
      <c r="AAW382" s="238"/>
      <c r="AAX382" s="238"/>
      <c r="AAY382" s="238"/>
      <c r="AAZ382" s="238"/>
      <c r="ABA382" s="238"/>
      <c r="ABB382" s="238"/>
      <c r="ABC382" s="238"/>
      <c r="ABD382" s="238"/>
      <c r="ABE382" s="238"/>
      <c r="ABF382" s="238"/>
      <c r="ABG382" s="238"/>
      <c r="ABH382" s="238"/>
      <c r="ABI382" s="238"/>
      <c r="ABJ382" s="238"/>
      <c r="ABK382" s="238"/>
      <c r="ABL382" s="238"/>
      <c r="ABM382" s="238"/>
      <c r="ABN382" s="238"/>
      <c r="ABO382" s="238"/>
      <c r="ABP382" s="238"/>
      <c r="ABQ382" s="238"/>
      <c r="ABR382" s="238"/>
      <c r="ABS382" s="238"/>
      <c r="ABT382" s="238"/>
      <c r="ABU382" s="238"/>
      <c r="ABV382" s="238"/>
      <c r="ABW382" s="238"/>
      <c r="ABX382" s="238"/>
      <c r="ABY382" s="238"/>
      <c r="ABZ382" s="238"/>
      <c r="ACA382" s="238"/>
      <c r="ACB382" s="238"/>
      <c r="ACC382" s="238"/>
      <c r="ACD382" s="238"/>
      <c r="ACE382" s="238"/>
      <c r="ACF382" s="238"/>
      <c r="ACG382" s="238"/>
      <c r="ACH382" s="238"/>
      <c r="ACI382" s="238"/>
      <c r="ACJ382" s="238"/>
      <c r="ACK382" s="238"/>
      <c r="ACL382" s="238"/>
      <c r="ACM382" s="238"/>
      <c r="ACN382" s="238"/>
      <c r="ACO382" s="238"/>
      <c r="ACP382" s="238"/>
      <c r="ACQ382" s="238"/>
      <c r="ACR382" s="238"/>
      <c r="ACS382" s="238"/>
      <c r="ACT382" s="238"/>
      <c r="ACU382" s="238"/>
      <c r="ACV382" s="238"/>
      <c r="ACW382" s="238"/>
      <c r="ACX382" s="238"/>
      <c r="ACY382" s="238"/>
      <c r="ACZ382" s="238"/>
      <c r="ADA382" s="238"/>
    </row>
    <row r="383" spans="1:781" s="152" customFormat="1" ht="15" customHeight="1" x14ac:dyDescent="0.3">
      <c r="A383" s="239"/>
      <c r="B383" s="240"/>
      <c r="C383" s="241"/>
      <c r="D383" s="242"/>
      <c r="E383" s="243"/>
      <c r="F383" s="244"/>
      <c r="G383" s="244"/>
      <c r="H383" s="244"/>
      <c r="J383" s="245"/>
      <c r="K383" s="246"/>
      <c r="L383" s="247"/>
      <c r="M383" s="248"/>
      <c r="N383" s="249"/>
      <c r="O383" s="250"/>
      <c r="P383" s="251"/>
      <c r="Q383" s="252"/>
      <c r="R383" s="253"/>
      <c r="S383" s="241"/>
      <c r="T383" s="241"/>
      <c r="U383" s="241"/>
      <c r="V383" s="241"/>
      <c r="W383" s="241"/>
      <c r="X383" s="241"/>
      <c r="Y383" s="241"/>
      <c r="Z383" s="241"/>
      <c r="AA383" s="241"/>
      <c r="AB383" s="149"/>
      <c r="AC383" s="171"/>
      <c r="AD383" s="171"/>
      <c r="AE383" s="171"/>
      <c r="AF383" s="171"/>
      <c r="AG383" s="171"/>
      <c r="AH383" s="171"/>
      <c r="AI383" s="171"/>
      <c r="AJ383" s="171"/>
      <c r="AK383" s="171"/>
      <c r="AL383" s="171"/>
      <c r="AM383" s="171"/>
      <c r="AN383" s="171"/>
      <c r="AO383" s="171"/>
      <c r="AP383" s="171"/>
      <c r="AQ383" s="171"/>
      <c r="AR383" s="171"/>
      <c r="AS383" s="171"/>
      <c r="AT383" s="171"/>
      <c r="AU383" s="171"/>
      <c r="AV383" s="171"/>
      <c r="AW383" s="171"/>
      <c r="AX383" s="171"/>
      <c r="AY383" s="171"/>
      <c r="AZ383" s="171"/>
      <c r="BA383" s="171"/>
      <c r="BB383" s="171"/>
      <c r="BC383" s="171"/>
      <c r="BD383" s="171"/>
      <c r="BE383" s="171"/>
      <c r="BF383" s="171"/>
      <c r="BG383" s="171"/>
      <c r="BH383" s="171"/>
      <c r="BI383" s="171"/>
      <c r="BJ383" s="171"/>
      <c r="BK383" s="171"/>
      <c r="BL383" s="171"/>
      <c r="BM383" s="171"/>
      <c r="BN383" s="171"/>
      <c r="BO383" s="171"/>
      <c r="BP383" s="171"/>
      <c r="BQ383" s="171"/>
      <c r="BR383" s="171"/>
      <c r="BS383" s="171"/>
      <c r="BT383" s="171"/>
      <c r="BU383" s="171"/>
      <c r="BV383" s="171"/>
      <c r="BW383" s="171"/>
      <c r="BX383" s="171"/>
      <c r="BY383" s="171"/>
      <c r="BZ383" s="171"/>
      <c r="CA383" s="171"/>
      <c r="CB383" s="171"/>
      <c r="CC383" s="171"/>
      <c r="CD383" s="171"/>
      <c r="CE383" s="171"/>
      <c r="CF383" s="171"/>
      <c r="CG383" s="171"/>
      <c r="CH383" s="171"/>
      <c r="CI383" s="171"/>
      <c r="CJ383" s="171"/>
      <c r="CK383" s="171"/>
      <c r="CL383" s="171"/>
      <c r="CM383" s="171"/>
      <c r="CN383" s="171"/>
      <c r="CO383" s="171"/>
      <c r="CP383" s="171"/>
      <c r="CQ383" s="171"/>
      <c r="CR383" s="171"/>
      <c r="CS383" s="171"/>
      <c r="CT383" s="171"/>
      <c r="CU383" s="171"/>
      <c r="CV383" s="171"/>
      <c r="CW383" s="171"/>
      <c r="CX383" s="171"/>
      <c r="CY383" s="171"/>
      <c r="CZ383" s="171"/>
      <c r="DA383" s="171"/>
      <c r="DB383" s="171"/>
      <c r="DC383" s="171"/>
      <c r="DD383" s="171"/>
      <c r="DE383" s="171"/>
      <c r="DF383" s="171"/>
      <c r="DG383" s="171"/>
      <c r="DH383" s="171"/>
      <c r="DI383" s="171"/>
      <c r="DJ383" s="171"/>
      <c r="DK383" s="171"/>
      <c r="DL383" s="171"/>
      <c r="DM383" s="171"/>
      <c r="DN383" s="171"/>
      <c r="DO383" s="171"/>
      <c r="DP383" s="171"/>
      <c r="DQ383" s="171"/>
      <c r="DR383" s="171"/>
      <c r="DS383" s="171"/>
      <c r="DT383" s="171"/>
      <c r="DU383" s="171"/>
      <c r="DV383" s="171"/>
      <c r="DW383" s="171"/>
      <c r="DX383" s="171"/>
      <c r="DY383" s="171"/>
      <c r="DZ383" s="171"/>
      <c r="EA383" s="171"/>
      <c r="EB383" s="171"/>
      <c r="EC383" s="171"/>
      <c r="ED383" s="171"/>
      <c r="EE383" s="171"/>
      <c r="EF383" s="171"/>
      <c r="EG383" s="171"/>
      <c r="EH383" s="171"/>
      <c r="EI383" s="171"/>
      <c r="EJ383" s="171"/>
      <c r="EK383" s="171"/>
      <c r="EL383" s="171"/>
      <c r="EM383" s="171"/>
      <c r="EN383" s="171"/>
      <c r="EO383" s="171"/>
      <c r="EP383" s="171"/>
      <c r="EQ383" s="171"/>
      <c r="ER383" s="171"/>
      <c r="ES383" s="171"/>
      <c r="ET383" s="171"/>
      <c r="EU383" s="171"/>
      <c r="EV383" s="171"/>
      <c r="EW383" s="171"/>
      <c r="EX383" s="171"/>
      <c r="EY383" s="171"/>
      <c r="EZ383" s="171"/>
      <c r="FA383" s="171"/>
      <c r="FB383" s="171"/>
      <c r="FC383" s="171"/>
      <c r="FD383" s="171"/>
      <c r="FE383" s="171"/>
      <c r="FF383" s="171"/>
      <c r="FG383" s="171"/>
      <c r="FH383" s="171"/>
      <c r="FI383" s="171"/>
      <c r="FJ383" s="171"/>
      <c r="FK383" s="171"/>
      <c r="FL383" s="171"/>
      <c r="FM383" s="171"/>
      <c r="FN383" s="171"/>
      <c r="FO383" s="171"/>
      <c r="FP383" s="171"/>
      <c r="FQ383" s="171"/>
      <c r="FR383" s="171"/>
      <c r="FS383" s="171"/>
      <c r="FT383" s="171"/>
      <c r="FU383" s="171"/>
      <c r="FV383" s="171"/>
      <c r="FW383" s="171"/>
      <c r="FX383" s="171"/>
      <c r="FY383" s="171"/>
      <c r="FZ383" s="171"/>
      <c r="GA383" s="171"/>
      <c r="GB383" s="171"/>
      <c r="GC383" s="171"/>
      <c r="GD383" s="171"/>
      <c r="GE383" s="171"/>
      <c r="GF383" s="171"/>
      <c r="GG383" s="171"/>
      <c r="GH383" s="171"/>
      <c r="GI383" s="171"/>
      <c r="GJ383" s="171"/>
      <c r="GK383" s="171"/>
      <c r="GL383" s="171"/>
      <c r="GM383" s="171"/>
      <c r="GN383" s="171"/>
      <c r="GO383" s="171"/>
      <c r="GP383" s="171"/>
      <c r="GQ383" s="171"/>
      <c r="GR383" s="171"/>
      <c r="GS383" s="171"/>
      <c r="GT383" s="171"/>
      <c r="GU383" s="171"/>
      <c r="GV383" s="171"/>
      <c r="GW383" s="171"/>
      <c r="GX383" s="171"/>
      <c r="GY383" s="171"/>
      <c r="GZ383" s="171"/>
      <c r="HA383" s="171"/>
      <c r="HB383" s="171"/>
      <c r="HC383" s="171"/>
      <c r="HD383" s="171"/>
      <c r="HE383" s="171"/>
      <c r="HF383" s="171"/>
      <c r="HG383" s="171"/>
      <c r="HH383" s="171"/>
      <c r="HI383" s="171"/>
      <c r="HJ383" s="171"/>
      <c r="HK383" s="171"/>
      <c r="HL383" s="171"/>
      <c r="HM383" s="171"/>
      <c r="HN383" s="171"/>
      <c r="HO383" s="171"/>
      <c r="HP383" s="171"/>
      <c r="HQ383" s="171"/>
      <c r="HR383" s="171"/>
      <c r="HS383" s="171"/>
      <c r="HT383" s="171"/>
      <c r="HU383" s="171"/>
      <c r="HV383" s="171"/>
      <c r="HW383" s="171"/>
      <c r="HX383" s="171"/>
      <c r="HY383" s="171"/>
      <c r="HZ383" s="171"/>
      <c r="IA383" s="171"/>
      <c r="IB383" s="171"/>
      <c r="IC383" s="171"/>
      <c r="ID383" s="171"/>
      <c r="IE383" s="171"/>
      <c r="IF383" s="171"/>
      <c r="IG383" s="171"/>
      <c r="IH383" s="171"/>
      <c r="II383" s="171"/>
      <c r="IJ383" s="171"/>
      <c r="IK383" s="171"/>
      <c r="IL383" s="171"/>
      <c r="IM383" s="171"/>
      <c r="IN383" s="171"/>
      <c r="IO383" s="171"/>
      <c r="IP383" s="171"/>
      <c r="IQ383" s="171"/>
      <c r="IR383" s="171"/>
      <c r="IS383" s="171"/>
      <c r="IT383" s="171"/>
      <c r="IU383" s="171"/>
      <c r="IV383" s="171"/>
      <c r="IW383" s="171"/>
      <c r="IX383" s="171"/>
      <c r="IY383" s="171"/>
      <c r="IZ383" s="171"/>
      <c r="JA383" s="171"/>
      <c r="JB383" s="171"/>
      <c r="JC383" s="171"/>
      <c r="JD383" s="171"/>
      <c r="JE383" s="171"/>
      <c r="JF383" s="171"/>
      <c r="JG383" s="171"/>
      <c r="JH383" s="171"/>
      <c r="JI383" s="171"/>
      <c r="JJ383" s="171"/>
      <c r="JK383" s="171"/>
      <c r="JL383" s="171"/>
      <c r="JM383" s="171"/>
      <c r="JN383" s="171"/>
      <c r="JO383" s="171"/>
      <c r="JP383" s="171"/>
      <c r="JQ383" s="171"/>
      <c r="JR383" s="171"/>
      <c r="JS383" s="171"/>
      <c r="JT383" s="171"/>
      <c r="JU383" s="171"/>
      <c r="JV383" s="171"/>
      <c r="JW383" s="171"/>
      <c r="JX383" s="171"/>
      <c r="JY383" s="171"/>
      <c r="JZ383" s="171"/>
      <c r="KA383" s="171"/>
      <c r="KB383" s="171"/>
      <c r="KC383" s="171"/>
      <c r="KD383" s="171"/>
      <c r="KE383" s="171"/>
      <c r="KF383" s="171"/>
      <c r="KG383" s="171"/>
      <c r="KH383" s="171"/>
      <c r="KI383" s="171"/>
      <c r="KJ383" s="171"/>
      <c r="KK383" s="171"/>
      <c r="KL383" s="171"/>
      <c r="KM383" s="171"/>
      <c r="KN383" s="171"/>
      <c r="KO383" s="171"/>
      <c r="KP383" s="171"/>
      <c r="KQ383" s="171"/>
      <c r="KR383" s="171"/>
      <c r="KS383" s="171"/>
      <c r="KT383" s="171"/>
      <c r="KU383" s="171"/>
      <c r="KV383" s="171"/>
      <c r="KW383" s="171"/>
      <c r="KX383" s="171"/>
      <c r="KY383" s="171"/>
      <c r="KZ383" s="171"/>
      <c r="LA383" s="171"/>
      <c r="LB383" s="171"/>
      <c r="LC383" s="171"/>
      <c r="LD383" s="171"/>
      <c r="LE383" s="171"/>
      <c r="LF383" s="171"/>
      <c r="LG383" s="171"/>
      <c r="LH383" s="171"/>
      <c r="LI383" s="171"/>
      <c r="LJ383" s="171"/>
      <c r="LK383" s="171"/>
      <c r="LL383" s="171"/>
      <c r="LM383" s="171"/>
      <c r="LN383" s="171"/>
      <c r="LO383" s="171"/>
      <c r="LP383" s="171"/>
      <c r="LQ383" s="171"/>
      <c r="LR383" s="171"/>
      <c r="LS383" s="171"/>
      <c r="LT383" s="171"/>
      <c r="LU383" s="171"/>
      <c r="LV383" s="171"/>
      <c r="LW383" s="171"/>
      <c r="LX383" s="171"/>
      <c r="LY383" s="171"/>
      <c r="LZ383" s="171"/>
      <c r="MA383" s="171"/>
      <c r="MB383" s="171"/>
      <c r="MC383" s="171"/>
      <c r="MD383" s="171"/>
      <c r="ME383" s="171"/>
      <c r="MF383" s="171"/>
      <c r="MG383" s="171"/>
      <c r="MH383" s="171"/>
      <c r="MI383" s="171"/>
      <c r="MJ383" s="171"/>
      <c r="MK383" s="171"/>
      <c r="ML383" s="171"/>
      <c r="MM383" s="171"/>
      <c r="MN383" s="171"/>
      <c r="MO383" s="171"/>
      <c r="MP383" s="171"/>
      <c r="MQ383" s="171"/>
      <c r="MR383" s="171"/>
      <c r="MS383" s="171"/>
      <c r="MT383" s="171"/>
      <c r="MU383" s="171"/>
      <c r="MV383" s="171"/>
      <c r="MW383" s="171"/>
      <c r="MX383" s="171"/>
      <c r="MY383" s="171"/>
      <c r="MZ383" s="171"/>
      <c r="NA383" s="171"/>
      <c r="NB383" s="171"/>
      <c r="NC383" s="171"/>
      <c r="ND383" s="171"/>
      <c r="NE383" s="171"/>
      <c r="NF383" s="171"/>
      <c r="NG383" s="171"/>
      <c r="NH383" s="171"/>
      <c r="NI383" s="171"/>
      <c r="NJ383" s="171"/>
      <c r="NK383" s="171"/>
      <c r="NL383" s="171"/>
      <c r="NM383" s="171"/>
      <c r="NN383" s="171"/>
      <c r="NO383" s="171"/>
      <c r="NP383" s="171"/>
      <c r="NQ383" s="171"/>
      <c r="NR383" s="171"/>
      <c r="NS383" s="171"/>
      <c r="NT383" s="171"/>
      <c r="NU383" s="171"/>
      <c r="NV383" s="171"/>
      <c r="NW383" s="171"/>
      <c r="NX383" s="171"/>
      <c r="NY383" s="171"/>
      <c r="NZ383" s="171"/>
      <c r="OA383" s="171"/>
      <c r="OB383" s="171"/>
      <c r="OC383" s="171"/>
      <c r="OD383" s="171"/>
      <c r="OE383" s="171"/>
      <c r="OF383" s="171"/>
      <c r="OG383" s="171"/>
      <c r="OH383" s="171"/>
      <c r="OI383" s="171"/>
      <c r="OJ383" s="171"/>
      <c r="OK383" s="171"/>
      <c r="OL383" s="171"/>
      <c r="OM383" s="171"/>
      <c r="ON383" s="171"/>
      <c r="OO383" s="171"/>
      <c r="OP383" s="171"/>
      <c r="OQ383" s="171"/>
      <c r="OR383" s="171"/>
      <c r="OS383" s="171"/>
      <c r="OT383" s="171"/>
      <c r="OU383" s="171"/>
      <c r="OV383" s="171"/>
      <c r="OW383" s="171"/>
      <c r="OX383" s="171"/>
      <c r="OY383" s="171"/>
      <c r="OZ383" s="171"/>
      <c r="PA383" s="171"/>
      <c r="PB383" s="171"/>
      <c r="PC383" s="171"/>
      <c r="PD383" s="171"/>
      <c r="PE383" s="171"/>
      <c r="PF383" s="171"/>
      <c r="PG383" s="171"/>
      <c r="PH383" s="171"/>
      <c r="PI383" s="171"/>
      <c r="PJ383" s="171"/>
      <c r="PK383" s="171"/>
      <c r="PL383" s="171"/>
      <c r="PM383" s="171"/>
      <c r="PN383" s="171"/>
      <c r="PO383" s="171"/>
      <c r="PP383" s="171"/>
      <c r="PQ383" s="171"/>
      <c r="PR383" s="171"/>
      <c r="PS383" s="171"/>
      <c r="PT383" s="171"/>
      <c r="PU383" s="171"/>
      <c r="PV383" s="171"/>
      <c r="PW383" s="171"/>
      <c r="PX383" s="171"/>
      <c r="PY383" s="171"/>
      <c r="PZ383" s="171"/>
      <c r="QA383" s="171"/>
      <c r="QB383" s="171"/>
      <c r="QC383" s="171"/>
      <c r="QD383" s="171"/>
      <c r="QE383" s="171"/>
      <c r="QF383" s="171"/>
      <c r="QG383" s="171"/>
      <c r="QH383" s="171"/>
      <c r="QI383" s="171"/>
      <c r="QJ383" s="171"/>
      <c r="QK383" s="171"/>
      <c r="QL383" s="171"/>
      <c r="QM383" s="171"/>
      <c r="QN383" s="171"/>
      <c r="QO383" s="171"/>
      <c r="QP383" s="171"/>
      <c r="QQ383" s="171"/>
      <c r="QR383" s="171"/>
      <c r="QS383" s="171"/>
      <c r="QT383" s="171"/>
      <c r="QU383" s="171"/>
      <c r="QV383" s="171"/>
      <c r="QW383" s="171"/>
      <c r="QX383" s="171"/>
      <c r="QY383" s="171"/>
      <c r="QZ383" s="171"/>
      <c r="RA383" s="171"/>
      <c r="RB383" s="171"/>
      <c r="RC383" s="171"/>
      <c r="RD383" s="171"/>
      <c r="RE383" s="171"/>
      <c r="RF383" s="171"/>
      <c r="RG383" s="171"/>
      <c r="RH383" s="171"/>
      <c r="RI383" s="171"/>
      <c r="RJ383" s="171"/>
      <c r="RK383" s="171"/>
      <c r="RL383" s="171"/>
      <c r="RM383" s="171"/>
      <c r="RN383" s="171"/>
      <c r="RO383" s="171"/>
      <c r="RP383" s="171"/>
      <c r="RQ383" s="171"/>
      <c r="RR383" s="171"/>
      <c r="RS383" s="171"/>
      <c r="RT383" s="171"/>
      <c r="RU383" s="171"/>
      <c r="RV383" s="171"/>
      <c r="RW383" s="171"/>
      <c r="RX383" s="171"/>
      <c r="RY383" s="171"/>
      <c r="RZ383" s="171"/>
      <c r="SA383" s="171"/>
      <c r="SB383" s="171"/>
      <c r="SC383" s="171"/>
      <c r="SD383" s="171"/>
      <c r="SE383" s="171"/>
      <c r="SF383" s="171"/>
      <c r="SG383" s="171"/>
      <c r="SH383" s="171"/>
      <c r="SI383" s="171"/>
      <c r="SJ383" s="171"/>
      <c r="SK383" s="171"/>
      <c r="SL383" s="171"/>
      <c r="SM383" s="171"/>
      <c r="SN383" s="171"/>
      <c r="SO383" s="171"/>
      <c r="SP383" s="171"/>
      <c r="SQ383" s="171"/>
      <c r="SR383" s="171"/>
      <c r="SS383" s="171"/>
      <c r="ST383" s="171"/>
      <c r="SU383" s="171"/>
      <c r="SV383" s="171"/>
      <c r="SW383" s="171"/>
      <c r="SX383" s="171"/>
      <c r="SY383" s="171"/>
      <c r="SZ383" s="171"/>
      <c r="TA383" s="171"/>
      <c r="TB383" s="171"/>
      <c r="TC383" s="171"/>
      <c r="TD383" s="171"/>
      <c r="TE383" s="171"/>
      <c r="TF383" s="171"/>
      <c r="TG383" s="171"/>
      <c r="TH383" s="171"/>
      <c r="TI383" s="171"/>
      <c r="TJ383" s="171"/>
      <c r="TK383" s="171"/>
      <c r="TL383" s="171"/>
      <c r="TM383" s="171"/>
      <c r="TN383" s="171"/>
      <c r="TO383" s="171"/>
      <c r="TP383" s="171"/>
      <c r="TQ383" s="171"/>
      <c r="TR383" s="171"/>
      <c r="TS383" s="171"/>
      <c r="TT383" s="171"/>
      <c r="TU383" s="171"/>
      <c r="TV383" s="171"/>
      <c r="TW383" s="171"/>
      <c r="TX383" s="171"/>
      <c r="TY383" s="171"/>
      <c r="TZ383" s="171"/>
      <c r="UA383" s="171"/>
      <c r="UB383" s="171"/>
      <c r="UC383" s="171"/>
      <c r="UD383" s="171"/>
      <c r="UE383" s="171"/>
      <c r="UF383" s="171"/>
      <c r="UG383" s="171"/>
      <c r="UH383" s="171"/>
      <c r="UI383" s="171"/>
      <c r="UJ383" s="171"/>
      <c r="UK383" s="171"/>
      <c r="UL383" s="171"/>
      <c r="UM383" s="171"/>
      <c r="UN383" s="171"/>
      <c r="UO383" s="171"/>
      <c r="UP383" s="171"/>
      <c r="UQ383" s="171"/>
      <c r="UR383" s="171"/>
      <c r="US383" s="171"/>
      <c r="UT383" s="171"/>
      <c r="UU383" s="171"/>
      <c r="UV383" s="171"/>
      <c r="UW383" s="171"/>
      <c r="UX383" s="171"/>
      <c r="UY383" s="171"/>
      <c r="UZ383" s="171"/>
      <c r="VA383" s="171"/>
      <c r="VB383" s="171"/>
      <c r="VC383" s="171"/>
      <c r="VD383" s="171"/>
      <c r="VE383" s="171"/>
      <c r="VF383" s="171"/>
      <c r="VG383" s="171"/>
      <c r="VH383" s="171"/>
      <c r="VI383" s="171"/>
      <c r="VJ383" s="171"/>
      <c r="VK383" s="171"/>
      <c r="VL383" s="171"/>
      <c r="VM383" s="171"/>
      <c r="VN383" s="171"/>
      <c r="VO383" s="171"/>
      <c r="VP383" s="171"/>
      <c r="VQ383" s="171"/>
      <c r="VR383" s="171"/>
      <c r="VS383" s="171"/>
      <c r="VT383" s="171"/>
      <c r="VU383" s="171"/>
      <c r="VV383" s="171"/>
      <c r="VW383" s="171"/>
      <c r="VX383" s="171"/>
      <c r="VY383" s="171"/>
      <c r="VZ383" s="171"/>
      <c r="WA383" s="171"/>
      <c r="WB383" s="171"/>
      <c r="WC383" s="171"/>
      <c r="WD383" s="171"/>
      <c r="WE383" s="171"/>
      <c r="WF383" s="171"/>
      <c r="WG383" s="171"/>
      <c r="WH383" s="171"/>
      <c r="WI383" s="171"/>
      <c r="WJ383" s="171"/>
      <c r="WK383" s="171"/>
      <c r="WL383" s="171"/>
      <c r="WM383" s="171"/>
      <c r="WN383" s="171"/>
      <c r="WO383" s="171"/>
      <c r="WP383" s="171"/>
      <c r="WQ383" s="171"/>
      <c r="WR383" s="171"/>
      <c r="WS383" s="171"/>
      <c r="WT383" s="171"/>
      <c r="WU383" s="171"/>
      <c r="WV383" s="171"/>
      <c r="WW383" s="171"/>
      <c r="WX383" s="171"/>
      <c r="WY383" s="171"/>
      <c r="WZ383" s="171"/>
      <c r="XA383" s="171"/>
      <c r="XB383" s="171"/>
      <c r="XC383" s="171"/>
      <c r="XD383" s="171"/>
      <c r="XE383" s="171"/>
      <c r="XF383" s="171"/>
      <c r="XG383" s="171"/>
      <c r="XH383" s="171"/>
      <c r="XI383" s="171"/>
      <c r="XJ383" s="171"/>
      <c r="XK383" s="171"/>
      <c r="XL383" s="171"/>
      <c r="XM383" s="171"/>
      <c r="XN383" s="171"/>
      <c r="XO383" s="171"/>
      <c r="XP383" s="171"/>
      <c r="XQ383" s="171"/>
      <c r="XR383" s="171"/>
      <c r="XS383" s="171"/>
      <c r="XT383" s="171"/>
      <c r="XU383" s="171"/>
      <c r="XV383" s="171"/>
      <c r="XW383" s="171"/>
      <c r="XX383" s="171"/>
      <c r="XY383" s="171"/>
      <c r="XZ383" s="171"/>
      <c r="YA383" s="171"/>
      <c r="YB383" s="171"/>
      <c r="YC383" s="171"/>
      <c r="YD383" s="171"/>
      <c r="YE383" s="171"/>
      <c r="YF383" s="171"/>
      <c r="YG383" s="171"/>
      <c r="YH383" s="171"/>
      <c r="YI383" s="171"/>
      <c r="YJ383" s="171"/>
      <c r="YK383" s="171"/>
      <c r="YL383" s="171"/>
      <c r="YM383" s="171"/>
      <c r="YN383" s="171"/>
      <c r="YO383" s="171"/>
      <c r="YP383" s="171"/>
      <c r="YQ383" s="171"/>
      <c r="YR383" s="171"/>
      <c r="YS383" s="171"/>
      <c r="YT383" s="171"/>
      <c r="YU383" s="171"/>
      <c r="YV383" s="171"/>
      <c r="YW383" s="171"/>
      <c r="YX383" s="171"/>
      <c r="YY383" s="171"/>
      <c r="YZ383" s="171"/>
      <c r="ZA383" s="171"/>
      <c r="ZB383" s="171"/>
      <c r="ZC383" s="171"/>
      <c r="ZD383" s="171"/>
      <c r="ZE383" s="171"/>
      <c r="ZF383" s="171"/>
      <c r="ZG383" s="171"/>
      <c r="ZH383" s="171"/>
      <c r="ZI383" s="171"/>
      <c r="ZJ383" s="171"/>
      <c r="ZK383" s="171"/>
      <c r="ZL383" s="171"/>
      <c r="ZM383" s="171"/>
      <c r="ZN383" s="171"/>
      <c r="ZO383" s="171"/>
      <c r="ZP383" s="171"/>
      <c r="ZQ383" s="171"/>
      <c r="ZR383" s="171"/>
      <c r="ZS383" s="171"/>
      <c r="ZT383" s="171"/>
      <c r="ZU383" s="171"/>
      <c r="ZV383" s="171"/>
      <c r="ZW383" s="171"/>
      <c r="ZX383" s="171"/>
      <c r="ZY383" s="171"/>
      <c r="ZZ383" s="171"/>
      <c r="AAA383" s="171"/>
      <c r="AAB383" s="171"/>
      <c r="AAC383" s="171"/>
      <c r="AAD383" s="171"/>
      <c r="AAE383" s="171"/>
      <c r="AAF383" s="171"/>
      <c r="AAG383" s="171"/>
      <c r="AAH383" s="171"/>
      <c r="AAI383" s="171"/>
      <c r="AAJ383" s="171"/>
      <c r="AAK383" s="171"/>
      <c r="AAL383" s="171"/>
      <c r="AAM383" s="171"/>
      <c r="AAN383" s="171"/>
      <c r="AAO383" s="171"/>
      <c r="AAP383" s="171"/>
      <c r="AAQ383" s="171"/>
      <c r="AAR383" s="171"/>
      <c r="AAS383" s="171"/>
      <c r="AAT383" s="171"/>
      <c r="AAU383" s="171"/>
      <c r="AAV383" s="171"/>
      <c r="AAW383" s="171"/>
      <c r="AAX383" s="171"/>
      <c r="AAY383" s="171"/>
      <c r="AAZ383" s="171"/>
      <c r="ABA383" s="171"/>
      <c r="ABB383" s="171"/>
      <c r="ABC383" s="171"/>
      <c r="ABD383" s="171"/>
      <c r="ABE383" s="171"/>
      <c r="ABF383" s="171"/>
      <c r="ABG383" s="171"/>
      <c r="ABH383" s="171"/>
      <c r="ABI383" s="171"/>
      <c r="ABJ383" s="171"/>
      <c r="ABK383" s="171"/>
      <c r="ABL383" s="171"/>
      <c r="ABM383" s="171"/>
      <c r="ABN383" s="171"/>
      <c r="ABO383" s="171"/>
      <c r="ABP383" s="171"/>
      <c r="ABQ383" s="171"/>
      <c r="ABR383" s="171"/>
      <c r="ABS383" s="171"/>
      <c r="ABT383" s="171"/>
      <c r="ABU383" s="171"/>
      <c r="ABV383" s="171"/>
      <c r="ABW383" s="171"/>
      <c r="ABX383" s="171"/>
      <c r="ABY383" s="171"/>
      <c r="ABZ383" s="171"/>
      <c r="ACA383" s="171"/>
      <c r="ACB383" s="171"/>
      <c r="ACC383" s="171"/>
      <c r="ACD383" s="171"/>
      <c r="ACE383" s="171"/>
      <c r="ACF383" s="171"/>
      <c r="ACG383" s="171"/>
      <c r="ACH383" s="171"/>
      <c r="ACI383" s="171"/>
      <c r="ACJ383" s="171"/>
      <c r="ACK383" s="171"/>
      <c r="ACL383" s="171"/>
      <c r="ACM383" s="171"/>
      <c r="ACN383" s="171"/>
      <c r="ACO383" s="171"/>
      <c r="ACP383" s="171"/>
      <c r="ACQ383" s="171"/>
      <c r="ACR383" s="171"/>
      <c r="ACS383" s="171"/>
      <c r="ACT383" s="171"/>
      <c r="ACU383" s="171"/>
      <c r="ACV383" s="171"/>
      <c r="ACW383" s="171"/>
      <c r="ACX383" s="171"/>
      <c r="ACY383" s="171"/>
      <c r="ACZ383" s="171"/>
      <c r="ADA383" s="171"/>
    </row>
    <row r="384" spans="1:781" s="152" customFormat="1" ht="15" customHeight="1" x14ac:dyDescent="0.3">
      <c r="A384" s="247"/>
      <c r="B384" s="252"/>
      <c r="C384" s="252"/>
      <c r="D384" s="254"/>
      <c r="E384" s="250"/>
      <c r="F384" s="255"/>
      <c r="G384" s="249"/>
      <c r="H384" s="255"/>
      <c r="I384" s="256"/>
      <c r="K384" s="247"/>
      <c r="L384" s="248"/>
      <c r="M384" s="249"/>
      <c r="N384" s="250"/>
      <c r="O384" s="251"/>
      <c r="P384" s="252"/>
      <c r="R384" s="253"/>
      <c r="S384" s="241"/>
      <c r="T384" s="241"/>
      <c r="U384" s="241"/>
      <c r="V384" s="241"/>
      <c r="W384" s="241"/>
      <c r="X384" s="241"/>
      <c r="Y384" s="241"/>
      <c r="Z384" s="241"/>
      <c r="AA384" s="241"/>
      <c r="AB384" s="149"/>
      <c r="AC384" s="171"/>
      <c r="AD384" s="171"/>
      <c r="AE384" s="171"/>
      <c r="AF384" s="171"/>
      <c r="AG384" s="171"/>
      <c r="AH384" s="171"/>
      <c r="AI384" s="171"/>
      <c r="AJ384" s="171"/>
      <c r="AK384" s="171"/>
      <c r="AL384" s="171"/>
      <c r="AM384" s="171"/>
      <c r="AN384" s="171"/>
      <c r="AO384" s="171"/>
      <c r="AP384" s="171"/>
      <c r="AQ384" s="171"/>
      <c r="AR384" s="171"/>
      <c r="AS384" s="171"/>
      <c r="AT384" s="171"/>
      <c r="AU384" s="171"/>
      <c r="AV384" s="171"/>
      <c r="AW384" s="171"/>
      <c r="AX384" s="171"/>
      <c r="AY384" s="171"/>
      <c r="AZ384" s="171"/>
      <c r="BA384" s="171"/>
      <c r="BB384" s="171"/>
      <c r="BC384" s="171"/>
      <c r="BD384" s="171"/>
      <c r="BE384" s="171"/>
      <c r="BF384" s="171"/>
      <c r="BG384" s="171"/>
      <c r="BH384" s="171"/>
      <c r="BI384" s="171"/>
      <c r="BJ384" s="171"/>
      <c r="BK384" s="171"/>
      <c r="BL384" s="171"/>
      <c r="BM384" s="171"/>
      <c r="BN384" s="171"/>
      <c r="BO384" s="171"/>
      <c r="BP384" s="171"/>
      <c r="BQ384" s="171"/>
      <c r="BR384" s="171"/>
      <c r="BS384" s="171"/>
      <c r="BT384" s="171"/>
      <c r="BU384" s="171"/>
      <c r="BV384" s="171"/>
      <c r="BW384" s="171"/>
      <c r="BX384" s="171"/>
      <c r="BY384" s="171"/>
      <c r="BZ384" s="171"/>
      <c r="CA384" s="171"/>
      <c r="CB384" s="171"/>
      <c r="CC384" s="171"/>
      <c r="CD384" s="171"/>
      <c r="CE384" s="171"/>
      <c r="CF384" s="171"/>
      <c r="CG384" s="171"/>
      <c r="CH384" s="171"/>
      <c r="CI384" s="171"/>
      <c r="CJ384" s="171"/>
      <c r="CK384" s="171"/>
      <c r="CL384" s="171"/>
      <c r="CM384" s="171"/>
      <c r="CN384" s="171"/>
      <c r="CO384" s="171"/>
      <c r="CP384" s="171"/>
      <c r="CQ384" s="171"/>
      <c r="CR384" s="171"/>
      <c r="CS384" s="171"/>
      <c r="CT384" s="171"/>
      <c r="CU384" s="171"/>
      <c r="CV384" s="171"/>
      <c r="CW384" s="171"/>
      <c r="CX384" s="171"/>
      <c r="CY384" s="171"/>
      <c r="CZ384" s="171"/>
      <c r="DA384" s="171"/>
      <c r="DB384" s="171"/>
      <c r="DC384" s="171"/>
      <c r="DD384" s="171"/>
      <c r="DE384" s="171"/>
      <c r="DF384" s="171"/>
      <c r="DG384" s="171"/>
      <c r="DH384" s="171"/>
      <c r="DI384" s="171"/>
      <c r="DJ384" s="171"/>
      <c r="DK384" s="171"/>
      <c r="DL384" s="171"/>
      <c r="DM384" s="171"/>
      <c r="DN384" s="171"/>
      <c r="DO384" s="171"/>
      <c r="DP384" s="171"/>
      <c r="DQ384" s="171"/>
      <c r="DR384" s="171"/>
      <c r="DS384" s="171"/>
      <c r="DT384" s="171"/>
      <c r="DU384" s="171"/>
      <c r="DV384" s="171"/>
      <c r="DW384" s="171"/>
      <c r="DX384" s="171"/>
      <c r="DY384" s="171"/>
      <c r="DZ384" s="171"/>
      <c r="EA384" s="171"/>
      <c r="EB384" s="171"/>
      <c r="EC384" s="171"/>
      <c r="ED384" s="171"/>
      <c r="EE384" s="171"/>
      <c r="EF384" s="171"/>
      <c r="EG384" s="171"/>
      <c r="EH384" s="171"/>
      <c r="EI384" s="171"/>
      <c r="EJ384" s="171"/>
      <c r="EK384" s="171"/>
      <c r="EL384" s="171"/>
      <c r="EM384" s="171"/>
      <c r="EN384" s="171"/>
      <c r="EO384" s="171"/>
      <c r="EP384" s="171"/>
      <c r="EQ384" s="171"/>
      <c r="ER384" s="171"/>
      <c r="ES384" s="171"/>
      <c r="ET384" s="171"/>
      <c r="EU384" s="171"/>
      <c r="EV384" s="171"/>
      <c r="EW384" s="171"/>
      <c r="EX384" s="171"/>
      <c r="EY384" s="171"/>
      <c r="EZ384" s="171"/>
      <c r="FA384" s="171"/>
      <c r="FB384" s="171"/>
      <c r="FC384" s="171"/>
      <c r="FD384" s="171"/>
      <c r="FE384" s="171"/>
      <c r="FF384" s="171"/>
      <c r="FG384" s="171"/>
      <c r="FH384" s="171"/>
      <c r="FI384" s="171"/>
      <c r="FJ384" s="171"/>
      <c r="FK384" s="171"/>
      <c r="FL384" s="171"/>
      <c r="FM384" s="171"/>
      <c r="FN384" s="171"/>
      <c r="FO384" s="171"/>
      <c r="FP384" s="171"/>
      <c r="FQ384" s="171"/>
      <c r="FR384" s="171"/>
      <c r="FS384" s="171"/>
      <c r="FT384" s="171"/>
      <c r="FU384" s="171"/>
      <c r="FV384" s="171"/>
      <c r="FW384" s="171"/>
      <c r="FX384" s="171"/>
      <c r="FY384" s="171"/>
      <c r="FZ384" s="171"/>
      <c r="GA384" s="171"/>
      <c r="GB384" s="171"/>
      <c r="GC384" s="171"/>
      <c r="GD384" s="171"/>
      <c r="GE384" s="171"/>
      <c r="GF384" s="171"/>
      <c r="GG384" s="171"/>
      <c r="GH384" s="171"/>
      <c r="GI384" s="171"/>
      <c r="GJ384" s="171"/>
      <c r="GK384" s="171"/>
      <c r="GL384" s="171"/>
      <c r="GM384" s="171"/>
      <c r="GN384" s="171"/>
      <c r="GO384" s="171"/>
      <c r="GP384" s="171"/>
      <c r="GQ384" s="171"/>
      <c r="GR384" s="171"/>
      <c r="GS384" s="171"/>
      <c r="GT384" s="171"/>
      <c r="GU384" s="171"/>
      <c r="GV384" s="171"/>
      <c r="GW384" s="171"/>
      <c r="GX384" s="171"/>
      <c r="GY384" s="171"/>
      <c r="GZ384" s="171"/>
      <c r="HA384" s="171"/>
      <c r="HB384" s="171"/>
      <c r="HC384" s="171"/>
      <c r="HD384" s="171"/>
      <c r="HE384" s="171"/>
      <c r="HF384" s="171"/>
      <c r="HG384" s="171"/>
      <c r="HH384" s="171"/>
      <c r="HI384" s="171"/>
      <c r="HJ384" s="171"/>
      <c r="HK384" s="171"/>
      <c r="HL384" s="171"/>
      <c r="HM384" s="171"/>
      <c r="HN384" s="171"/>
      <c r="HO384" s="171"/>
      <c r="HP384" s="171"/>
      <c r="HQ384" s="171"/>
      <c r="HR384" s="171"/>
      <c r="HS384" s="171"/>
      <c r="HT384" s="171"/>
      <c r="HU384" s="171"/>
      <c r="HV384" s="171"/>
      <c r="HW384" s="171"/>
      <c r="HX384" s="171"/>
      <c r="HY384" s="171"/>
      <c r="HZ384" s="171"/>
      <c r="IA384" s="171"/>
      <c r="IB384" s="171"/>
      <c r="IC384" s="171"/>
      <c r="ID384" s="171"/>
      <c r="IE384" s="171"/>
      <c r="IF384" s="171"/>
      <c r="IG384" s="171"/>
      <c r="IH384" s="171"/>
      <c r="II384" s="171"/>
      <c r="IJ384" s="171"/>
      <c r="IK384" s="171"/>
      <c r="IL384" s="171"/>
      <c r="IM384" s="171"/>
      <c r="IN384" s="171"/>
      <c r="IO384" s="171"/>
      <c r="IP384" s="171"/>
      <c r="IQ384" s="171"/>
      <c r="IR384" s="171"/>
      <c r="IS384" s="171"/>
      <c r="IT384" s="171"/>
      <c r="IU384" s="171"/>
      <c r="IV384" s="171"/>
      <c r="IW384" s="171"/>
      <c r="IX384" s="171"/>
      <c r="IY384" s="171"/>
      <c r="IZ384" s="171"/>
      <c r="JA384" s="171"/>
      <c r="JB384" s="171"/>
      <c r="JC384" s="171"/>
      <c r="JD384" s="171"/>
      <c r="JE384" s="171"/>
      <c r="JF384" s="171"/>
      <c r="JG384" s="171"/>
      <c r="JH384" s="171"/>
      <c r="JI384" s="171"/>
      <c r="JJ384" s="171"/>
      <c r="JK384" s="171"/>
      <c r="JL384" s="171"/>
      <c r="JM384" s="171"/>
      <c r="JN384" s="171"/>
      <c r="JO384" s="171"/>
      <c r="JP384" s="171"/>
      <c r="JQ384" s="171"/>
      <c r="JR384" s="171"/>
      <c r="JS384" s="171"/>
      <c r="JT384" s="171"/>
      <c r="JU384" s="171"/>
      <c r="JV384" s="171"/>
      <c r="JW384" s="171"/>
      <c r="JX384" s="171"/>
      <c r="JY384" s="171"/>
      <c r="JZ384" s="171"/>
      <c r="KA384" s="171"/>
      <c r="KB384" s="171"/>
      <c r="KC384" s="171"/>
      <c r="KD384" s="171"/>
      <c r="KE384" s="171"/>
      <c r="KF384" s="171"/>
      <c r="KG384" s="171"/>
      <c r="KH384" s="171"/>
      <c r="KI384" s="171"/>
      <c r="KJ384" s="171"/>
      <c r="KK384" s="171"/>
      <c r="KL384" s="171"/>
      <c r="KM384" s="171"/>
      <c r="KN384" s="171"/>
      <c r="KO384" s="171"/>
      <c r="KP384" s="171"/>
      <c r="KQ384" s="171"/>
      <c r="KR384" s="171"/>
      <c r="KS384" s="171"/>
      <c r="KT384" s="171"/>
      <c r="KU384" s="171"/>
      <c r="KV384" s="171"/>
      <c r="KW384" s="171"/>
      <c r="KX384" s="171"/>
      <c r="KY384" s="171"/>
      <c r="KZ384" s="171"/>
      <c r="LA384" s="171"/>
      <c r="LB384" s="171"/>
      <c r="LC384" s="171"/>
      <c r="LD384" s="171"/>
      <c r="LE384" s="171"/>
      <c r="LF384" s="171"/>
      <c r="LG384" s="171"/>
      <c r="LH384" s="171"/>
      <c r="LI384" s="171"/>
      <c r="LJ384" s="171"/>
      <c r="LK384" s="171"/>
      <c r="LL384" s="171"/>
      <c r="LM384" s="171"/>
      <c r="LN384" s="171"/>
      <c r="LO384" s="171"/>
      <c r="LP384" s="171"/>
      <c r="LQ384" s="171"/>
      <c r="LR384" s="171"/>
      <c r="LS384" s="171"/>
      <c r="LT384" s="171"/>
      <c r="LU384" s="171"/>
      <c r="LV384" s="171"/>
      <c r="LW384" s="171"/>
      <c r="LX384" s="171"/>
      <c r="LY384" s="171"/>
      <c r="LZ384" s="171"/>
      <c r="MA384" s="171"/>
      <c r="MB384" s="171"/>
      <c r="MC384" s="171"/>
      <c r="MD384" s="171"/>
      <c r="ME384" s="171"/>
      <c r="MF384" s="171"/>
      <c r="MG384" s="171"/>
      <c r="MH384" s="171"/>
      <c r="MI384" s="171"/>
      <c r="MJ384" s="171"/>
      <c r="MK384" s="171"/>
      <c r="ML384" s="171"/>
      <c r="MM384" s="171"/>
      <c r="MN384" s="171"/>
      <c r="MO384" s="171"/>
      <c r="MP384" s="171"/>
      <c r="MQ384" s="171"/>
      <c r="MR384" s="171"/>
      <c r="MS384" s="171"/>
      <c r="MT384" s="171"/>
      <c r="MU384" s="171"/>
      <c r="MV384" s="171"/>
      <c r="MW384" s="171"/>
      <c r="MX384" s="171"/>
      <c r="MY384" s="171"/>
      <c r="MZ384" s="171"/>
      <c r="NA384" s="171"/>
      <c r="NB384" s="171"/>
      <c r="NC384" s="171"/>
      <c r="ND384" s="171"/>
      <c r="NE384" s="171"/>
      <c r="NF384" s="171"/>
      <c r="NG384" s="171"/>
      <c r="NH384" s="171"/>
      <c r="NI384" s="171"/>
      <c r="NJ384" s="171"/>
      <c r="NK384" s="171"/>
      <c r="NL384" s="171"/>
      <c r="NM384" s="171"/>
      <c r="NN384" s="171"/>
      <c r="NO384" s="171"/>
      <c r="NP384" s="171"/>
      <c r="NQ384" s="171"/>
      <c r="NR384" s="171"/>
      <c r="NS384" s="171"/>
      <c r="NT384" s="171"/>
      <c r="NU384" s="171"/>
      <c r="NV384" s="171"/>
      <c r="NW384" s="171"/>
      <c r="NX384" s="171"/>
      <c r="NY384" s="171"/>
      <c r="NZ384" s="171"/>
      <c r="OA384" s="171"/>
      <c r="OB384" s="171"/>
      <c r="OC384" s="171"/>
      <c r="OD384" s="171"/>
      <c r="OE384" s="171"/>
      <c r="OF384" s="171"/>
      <c r="OG384" s="171"/>
      <c r="OH384" s="171"/>
      <c r="OI384" s="171"/>
      <c r="OJ384" s="171"/>
      <c r="OK384" s="171"/>
      <c r="OL384" s="171"/>
      <c r="OM384" s="171"/>
      <c r="ON384" s="171"/>
      <c r="OO384" s="171"/>
      <c r="OP384" s="171"/>
      <c r="OQ384" s="171"/>
      <c r="OR384" s="171"/>
      <c r="OS384" s="171"/>
      <c r="OT384" s="171"/>
      <c r="OU384" s="171"/>
      <c r="OV384" s="171"/>
      <c r="OW384" s="171"/>
      <c r="OX384" s="171"/>
      <c r="OY384" s="171"/>
      <c r="OZ384" s="171"/>
      <c r="PA384" s="171"/>
      <c r="PB384" s="171"/>
      <c r="PC384" s="171"/>
      <c r="PD384" s="171"/>
      <c r="PE384" s="171"/>
      <c r="PF384" s="171"/>
      <c r="PG384" s="171"/>
      <c r="PH384" s="171"/>
      <c r="PI384" s="171"/>
      <c r="PJ384" s="171"/>
      <c r="PK384" s="171"/>
      <c r="PL384" s="171"/>
      <c r="PM384" s="171"/>
      <c r="PN384" s="171"/>
      <c r="PO384" s="171"/>
      <c r="PP384" s="171"/>
      <c r="PQ384" s="171"/>
      <c r="PR384" s="171"/>
      <c r="PS384" s="171"/>
      <c r="PT384" s="171"/>
      <c r="PU384" s="171"/>
      <c r="PV384" s="171"/>
      <c r="PW384" s="171"/>
      <c r="PX384" s="171"/>
      <c r="PY384" s="171"/>
      <c r="PZ384" s="171"/>
      <c r="QA384" s="171"/>
      <c r="QB384" s="171"/>
      <c r="QC384" s="171"/>
      <c r="QD384" s="171"/>
      <c r="QE384" s="171"/>
      <c r="QF384" s="171"/>
      <c r="QG384" s="171"/>
      <c r="QH384" s="171"/>
      <c r="QI384" s="171"/>
      <c r="QJ384" s="171"/>
      <c r="QK384" s="171"/>
      <c r="QL384" s="171"/>
      <c r="QM384" s="171"/>
      <c r="QN384" s="171"/>
      <c r="QO384" s="171"/>
      <c r="QP384" s="171"/>
      <c r="QQ384" s="171"/>
      <c r="QR384" s="171"/>
      <c r="QS384" s="171"/>
      <c r="QT384" s="171"/>
      <c r="QU384" s="171"/>
      <c r="QV384" s="171"/>
      <c r="QW384" s="171"/>
      <c r="QX384" s="171"/>
      <c r="QY384" s="171"/>
      <c r="QZ384" s="171"/>
      <c r="RA384" s="171"/>
      <c r="RB384" s="171"/>
      <c r="RC384" s="171"/>
      <c r="RD384" s="171"/>
      <c r="RE384" s="171"/>
      <c r="RF384" s="171"/>
      <c r="RG384" s="171"/>
      <c r="RH384" s="171"/>
      <c r="RI384" s="171"/>
      <c r="RJ384" s="171"/>
      <c r="RK384" s="171"/>
      <c r="RL384" s="171"/>
      <c r="RM384" s="171"/>
      <c r="RN384" s="171"/>
      <c r="RO384" s="171"/>
      <c r="RP384" s="171"/>
      <c r="RQ384" s="171"/>
      <c r="RR384" s="171"/>
      <c r="RS384" s="171"/>
      <c r="RT384" s="171"/>
      <c r="RU384" s="171"/>
      <c r="RV384" s="171"/>
      <c r="RW384" s="171"/>
      <c r="RX384" s="171"/>
      <c r="RY384" s="171"/>
      <c r="RZ384" s="171"/>
      <c r="SA384" s="171"/>
      <c r="SB384" s="171"/>
      <c r="SC384" s="171"/>
      <c r="SD384" s="171"/>
      <c r="SE384" s="171"/>
      <c r="SF384" s="171"/>
      <c r="SG384" s="171"/>
      <c r="SH384" s="171"/>
      <c r="SI384" s="171"/>
      <c r="SJ384" s="171"/>
      <c r="SK384" s="171"/>
      <c r="SL384" s="171"/>
      <c r="SM384" s="171"/>
      <c r="SN384" s="171"/>
      <c r="SO384" s="171"/>
      <c r="SP384" s="171"/>
      <c r="SQ384" s="171"/>
      <c r="SR384" s="171"/>
      <c r="SS384" s="171"/>
      <c r="ST384" s="171"/>
      <c r="SU384" s="171"/>
      <c r="SV384" s="171"/>
      <c r="SW384" s="171"/>
      <c r="SX384" s="171"/>
      <c r="SY384" s="171"/>
      <c r="SZ384" s="171"/>
      <c r="TA384" s="171"/>
      <c r="TB384" s="171"/>
      <c r="TC384" s="171"/>
      <c r="TD384" s="171"/>
      <c r="TE384" s="171"/>
      <c r="TF384" s="171"/>
      <c r="TG384" s="171"/>
      <c r="TH384" s="171"/>
      <c r="TI384" s="171"/>
      <c r="TJ384" s="171"/>
      <c r="TK384" s="171"/>
      <c r="TL384" s="171"/>
      <c r="TM384" s="171"/>
      <c r="TN384" s="171"/>
      <c r="TO384" s="171"/>
      <c r="TP384" s="171"/>
      <c r="TQ384" s="171"/>
      <c r="TR384" s="171"/>
      <c r="TS384" s="171"/>
      <c r="TT384" s="171"/>
      <c r="TU384" s="171"/>
      <c r="TV384" s="171"/>
      <c r="TW384" s="171"/>
      <c r="TX384" s="171"/>
      <c r="TY384" s="171"/>
      <c r="TZ384" s="171"/>
      <c r="UA384" s="171"/>
      <c r="UB384" s="171"/>
      <c r="UC384" s="171"/>
      <c r="UD384" s="171"/>
      <c r="UE384" s="171"/>
      <c r="UF384" s="171"/>
      <c r="UG384" s="171"/>
      <c r="UH384" s="171"/>
      <c r="UI384" s="171"/>
      <c r="UJ384" s="171"/>
      <c r="UK384" s="171"/>
      <c r="UL384" s="171"/>
      <c r="UM384" s="171"/>
      <c r="UN384" s="171"/>
      <c r="UO384" s="171"/>
      <c r="UP384" s="171"/>
      <c r="UQ384" s="171"/>
      <c r="UR384" s="171"/>
      <c r="US384" s="171"/>
      <c r="UT384" s="171"/>
      <c r="UU384" s="171"/>
      <c r="UV384" s="171"/>
      <c r="UW384" s="171"/>
      <c r="UX384" s="171"/>
      <c r="UY384" s="171"/>
      <c r="UZ384" s="171"/>
      <c r="VA384" s="171"/>
      <c r="VB384" s="171"/>
      <c r="VC384" s="171"/>
      <c r="VD384" s="171"/>
      <c r="VE384" s="171"/>
      <c r="VF384" s="171"/>
      <c r="VG384" s="171"/>
      <c r="VH384" s="171"/>
      <c r="VI384" s="171"/>
      <c r="VJ384" s="171"/>
      <c r="VK384" s="171"/>
      <c r="VL384" s="171"/>
      <c r="VM384" s="171"/>
      <c r="VN384" s="171"/>
      <c r="VO384" s="171"/>
      <c r="VP384" s="171"/>
      <c r="VQ384" s="171"/>
      <c r="VR384" s="171"/>
      <c r="VS384" s="171"/>
      <c r="VT384" s="171"/>
      <c r="VU384" s="171"/>
      <c r="VV384" s="171"/>
      <c r="VW384" s="171"/>
      <c r="VX384" s="171"/>
      <c r="VY384" s="171"/>
      <c r="VZ384" s="171"/>
      <c r="WA384" s="171"/>
      <c r="WB384" s="171"/>
      <c r="WC384" s="171"/>
      <c r="WD384" s="171"/>
      <c r="WE384" s="171"/>
      <c r="WF384" s="171"/>
      <c r="WG384" s="171"/>
      <c r="WH384" s="171"/>
      <c r="WI384" s="171"/>
      <c r="WJ384" s="171"/>
      <c r="WK384" s="171"/>
      <c r="WL384" s="171"/>
      <c r="WM384" s="171"/>
      <c r="WN384" s="171"/>
      <c r="WO384" s="171"/>
      <c r="WP384" s="171"/>
      <c r="WQ384" s="171"/>
      <c r="WR384" s="171"/>
      <c r="WS384" s="171"/>
      <c r="WT384" s="171"/>
      <c r="WU384" s="171"/>
      <c r="WV384" s="171"/>
      <c r="WW384" s="171"/>
      <c r="WX384" s="171"/>
      <c r="WY384" s="171"/>
      <c r="WZ384" s="171"/>
      <c r="XA384" s="171"/>
      <c r="XB384" s="171"/>
      <c r="XC384" s="171"/>
      <c r="XD384" s="171"/>
      <c r="XE384" s="171"/>
      <c r="XF384" s="171"/>
      <c r="XG384" s="171"/>
      <c r="XH384" s="171"/>
      <c r="XI384" s="171"/>
      <c r="XJ384" s="171"/>
      <c r="XK384" s="171"/>
      <c r="XL384" s="171"/>
      <c r="XM384" s="171"/>
      <c r="XN384" s="171"/>
      <c r="XO384" s="171"/>
      <c r="XP384" s="171"/>
      <c r="XQ384" s="171"/>
      <c r="XR384" s="171"/>
      <c r="XS384" s="171"/>
      <c r="XT384" s="171"/>
      <c r="XU384" s="171"/>
      <c r="XV384" s="171"/>
      <c r="XW384" s="171"/>
      <c r="XX384" s="171"/>
      <c r="XY384" s="171"/>
      <c r="XZ384" s="171"/>
      <c r="YA384" s="171"/>
      <c r="YB384" s="171"/>
      <c r="YC384" s="171"/>
      <c r="YD384" s="171"/>
      <c r="YE384" s="171"/>
      <c r="YF384" s="171"/>
      <c r="YG384" s="171"/>
      <c r="YH384" s="171"/>
      <c r="YI384" s="171"/>
      <c r="YJ384" s="171"/>
      <c r="YK384" s="171"/>
      <c r="YL384" s="171"/>
      <c r="YM384" s="171"/>
      <c r="YN384" s="171"/>
      <c r="YO384" s="171"/>
      <c r="YP384" s="171"/>
      <c r="YQ384" s="171"/>
      <c r="YR384" s="171"/>
      <c r="YS384" s="171"/>
      <c r="YT384" s="171"/>
      <c r="YU384" s="171"/>
      <c r="YV384" s="171"/>
      <c r="YW384" s="171"/>
      <c r="YX384" s="171"/>
      <c r="YY384" s="171"/>
      <c r="YZ384" s="171"/>
      <c r="ZA384" s="171"/>
      <c r="ZB384" s="171"/>
      <c r="ZC384" s="171"/>
      <c r="ZD384" s="171"/>
      <c r="ZE384" s="171"/>
      <c r="ZF384" s="171"/>
      <c r="ZG384" s="171"/>
      <c r="ZH384" s="171"/>
      <c r="ZI384" s="171"/>
      <c r="ZJ384" s="171"/>
      <c r="ZK384" s="171"/>
      <c r="ZL384" s="171"/>
      <c r="ZM384" s="171"/>
      <c r="ZN384" s="171"/>
      <c r="ZO384" s="171"/>
      <c r="ZP384" s="171"/>
      <c r="ZQ384" s="171"/>
      <c r="ZR384" s="171"/>
      <c r="ZS384" s="171"/>
      <c r="ZT384" s="171"/>
      <c r="ZU384" s="171"/>
      <c r="ZV384" s="171"/>
      <c r="ZW384" s="171"/>
      <c r="ZX384" s="171"/>
      <c r="ZY384" s="171"/>
      <c r="ZZ384" s="171"/>
      <c r="AAA384" s="171"/>
      <c r="AAB384" s="171"/>
      <c r="AAC384" s="171"/>
      <c r="AAD384" s="171"/>
      <c r="AAE384" s="171"/>
      <c r="AAF384" s="171"/>
      <c r="AAG384" s="171"/>
      <c r="AAH384" s="171"/>
      <c r="AAI384" s="171"/>
      <c r="AAJ384" s="171"/>
      <c r="AAK384" s="171"/>
      <c r="AAL384" s="171"/>
      <c r="AAM384" s="171"/>
      <c r="AAN384" s="171"/>
      <c r="AAO384" s="171"/>
      <c r="AAP384" s="171"/>
      <c r="AAQ384" s="171"/>
      <c r="AAR384" s="171"/>
      <c r="AAS384" s="171"/>
      <c r="AAT384" s="171"/>
      <c r="AAU384" s="171"/>
      <c r="AAV384" s="171"/>
      <c r="AAW384" s="171"/>
      <c r="AAX384" s="171"/>
      <c r="AAY384" s="171"/>
      <c r="AAZ384" s="171"/>
      <c r="ABA384" s="171"/>
      <c r="ABB384" s="171"/>
      <c r="ABC384" s="171"/>
      <c r="ABD384" s="171"/>
      <c r="ABE384" s="171"/>
      <c r="ABF384" s="171"/>
      <c r="ABG384" s="171"/>
      <c r="ABH384" s="171"/>
      <c r="ABI384" s="171"/>
      <c r="ABJ384" s="171"/>
      <c r="ABK384" s="171"/>
      <c r="ABL384" s="171"/>
      <c r="ABM384" s="171"/>
      <c r="ABN384" s="171"/>
      <c r="ABO384" s="171"/>
      <c r="ABP384" s="171"/>
      <c r="ABQ384" s="171"/>
      <c r="ABR384" s="171"/>
      <c r="ABS384" s="171"/>
      <c r="ABT384" s="171"/>
      <c r="ABU384" s="171"/>
      <c r="ABV384" s="171"/>
      <c r="ABW384" s="171"/>
      <c r="ABX384" s="171"/>
      <c r="ABY384" s="171"/>
      <c r="ABZ384" s="171"/>
      <c r="ACA384" s="171"/>
      <c r="ACB384" s="171"/>
      <c r="ACC384" s="171"/>
      <c r="ACD384" s="171"/>
      <c r="ACE384" s="171"/>
      <c r="ACF384" s="171"/>
      <c r="ACG384" s="171"/>
      <c r="ACH384" s="171"/>
      <c r="ACI384" s="171"/>
      <c r="ACJ384" s="171"/>
      <c r="ACK384" s="171"/>
      <c r="ACL384" s="171"/>
      <c r="ACM384" s="171"/>
      <c r="ACN384" s="171"/>
      <c r="ACO384" s="171"/>
      <c r="ACP384" s="171"/>
      <c r="ACQ384" s="171"/>
      <c r="ACR384" s="171"/>
      <c r="ACS384" s="171"/>
      <c r="ACT384" s="171"/>
      <c r="ACU384" s="171"/>
      <c r="ACV384" s="171"/>
      <c r="ACW384" s="171"/>
      <c r="ACX384" s="171"/>
      <c r="ACY384" s="171"/>
      <c r="ACZ384" s="171"/>
      <c r="ADA384" s="171"/>
    </row>
    <row r="385" spans="1:781" s="257" customFormat="1" ht="15" customHeight="1" x14ac:dyDescent="0.25">
      <c r="B385" s="258"/>
      <c r="C385" s="259"/>
      <c r="D385" s="260"/>
      <c r="E385" s="260"/>
      <c r="F385" s="260"/>
      <c r="G385" s="260"/>
      <c r="H385" s="260"/>
      <c r="I385" s="261" t="s">
        <v>7</v>
      </c>
      <c r="J385" s="262"/>
      <c r="K385" s="262"/>
      <c r="L385" s="260"/>
      <c r="M385" s="260"/>
      <c r="N385" s="260"/>
      <c r="O385" s="260"/>
      <c r="P385" s="260"/>
      <c r="R385" s="263"/>
      <c r="S385" s="264" t="s">
        <v>1014</v>
      </c>
      <c r="T385" s="265"/>
      <c r="U385" s="265"/>
      <c r="V385" s="266"/>
      <c r="W385" s="266"/>
      <c r="X385" s="266"/>
      <c r="Y385" s="266"/>
      <c r="Z385" s="266"/>
      <c r="AA385" s="266"/>
      <c r="AB385" s="267"/>
      <c r="AC385" s="268"/>
      <c r="AD385" s="268"/>
      <c r="AE385" s="268"/>
      <c r="AF385" s="268"/>
      <c r="AG385" s="268"/>
      <c r="AH385" s="268"/>
      <c r="AI385" s="268"/>
      <c r="AJ385" s="268"/>
      <c r="AK385" s="268"/>
      <c r="AL385" s="268"/>
      <c r="AM385" s="268"/>
      <c r="AN385" s="268"/>
      <c r="AO385" s="268"/>
    </row>
    <row r="386" spans="1:781" s="257" customFormat="1" ht="30" customHeight="1" x14ac:dyDescent="0.3">
      <c r="B386" s="258"/>
      <c r="C386" s="259"/>
      <c r="D386" s="269" t="s">
        <v>1015</v>
      </c>
      <c r="E386" s="269"/>
      <c r="F386" s="270" t="s">
        <v>1016</v>
      </c>
      <c r="G386" s="270"/>
      <c r="H386" s="271" t="s">
        <v>1017</v>
      </c>
      <c r="I386" s="269"/>
      <c r="J386" s="269"/>
      <c r="K386" s="269" t="s">
        <v>1018</v>
      </c>
      <c r="L386" s="269"/>
      <c r="M386" s="269"/>
      <c r="N386" s="272"/>
      <c r="O386" s="272"/>
      <c r="P386" s="272"/>
      <c r="Q386" s="273"/>
      <c r="R386" s="263"/>
      <c r="S386" s="274" t="s">
        <v>1019</v>
      </c>
      <c r="T386" s="265" t="s">
        <v>1020</v>
      </c>
      <c r="U386" s="265"/>
      <c r="V386" s="266"/>
      <c r="W386" s="266"/>
      <c r="X386" s="266"/>
      <c r="Y386" s="266"/>
      <c r="Z386" s="266"/>
      <c r="AA386" s="266"/>
      <c r="AB386" s="267"/>
      <c r="AC386" s="268"/>
      <c r="AD386" s="268"/>
      <c r="AE386" s="268"/>
      <c r="AF386" s="268"/>
      <c r="AG386" s="268"/>
      <c r="AH386" s="268"/>
      <c r="AI386" s="268"/>
      <c r="AJ386" s="268"/>
      <c r="AK386" s="268"/>
      <c r="AL386" s="268"/>
      <c r="AM386" s="268"/>
      <c r="AN386" s="268"/>
      <c r="AO386" s="268"/>
    </row>
    <row r="387" spans="1:781" s="257" customFormat="1" ht="15" customHeight="1" x14ac:dyDescent="0.25">
      <c r="B387" s="258"/>
      <c r="C387" s="275"/>
      <c r="D387" s="276" t="s">
        <v>117</v>
      </c>
      <c r="E387" s="277" t="s">
        <v>1021</v>
      </c>
      <c r="F387" s="278" t="s">
        <v>135</v>
      </c>
      <c r="G387" s="277" t="s">
        <v>423</v>
      </c>
      <c r="H387" s="278" t="s">
        <v>1022</v>
      </c>
      <c r="I387" s="279" t="s">
        <v>1023</v>
      </c>
      <c r="J387" s="280"/>
      <c r="K387" s="278" t="s">
        <v>75</v>
      </c>
      <c r="L387" s="281" t="s">
        <v>1024</v>
      </c>
      <c r="M387" s="280"/>
      <c r="N387" s="282"/>
      <c r="O387" s="282"/>
      <c r="P387" s="283"/>
      <c r="Q387" s="284" t="s">
        <v>1025</v>
      </c>
      <c r="R387"/>
      <c r="S387" s="274" t="s">
        <v>1026</v>
      </c>
      <c r="T387" s="265" t="s">
        <v>1027</v>
      </c>
      <c r="U387" s="265"/>
      <c r="V387" s="285"/>
      <c r="W387" s="285"/>
      <c r="X387" s="285"/>
      <c r="Y387" s="285"/>
      <c r="Z387" s="285"/>
      <c r="AA387" s="285"/>
      <c r="AB387" s="286"/>
      <c r="AC387" s="287"/>
      <c r="AD387" s="287"/>
      <c r="AE387" s="268"/>
      <c r="AF387" s="268"/>
      <c r="AG387" s="268"/>
      <c r="AH387" s="268"/>
      <c r="AI387" s="268"/>
      <c r="AJ387" s="268"/>
      <c r="AK387" s="268"/>
      <c r="AL387" s="268"/>
      <c r="AM387" s="268"/>
      <c r="AN387" s="268"/>
      <c r="AO387" s="268"/>
    </row>
    <row r="388" spans="1:781" s="257" customFormat="1" ht="15" customHeight="1" x14ac:dyDescent="0.25">
      <c r="B388" s="258"/>
      <c r="C388" s="275"/>
      <c r="D388" s="278" t="s">
        <v>255</v>
      </c>
      <c r="E388" s="277" t="s">
        <v>1028</v>
      </c>
      <c r="F388" s="278" t="s">
        <v>302</v>
      </c>
      <c r="G388" s="277" t="s">
        <v>1029</v>
      </c>
      <c r="H388" s="278" t="s">
        <v>1030</v>
      </c>
      <c r="I388" s="279" t="s">
        <v>1031</v>
      </c>
      <c r="J388" s="280"/>
      <c r="K388" s="278" t="s">
        <v>260</v>
      </c>
      <c r="L388" s="281" t="s">
        <v>1032</v>
      </c>
      <c r="M388" s="280"/>
      <c r="N388" s="282"/>
      <c r="O388" s="282"/>
      <c r="P388" s="283"/>
      <c r="Q388" s="284" t="s">
        <v>1033</v>
      </c>
      <c r="S388" s="274" t="s">
        <v>1034</v>
      </c>
      <c r="T388" s="265" t="s">
        <v>1035</v>
      </c>
      <c r="U388" s="265"/>
      <c r="V388" s="285"/>
      <c r="W388" s="285"/>
      <c r="X388" s="285"/>
      <c r="Y388" s="285"/>
      <c r="Z388" s="285"/>
      <c r="AA388" s="285"/>
      <c r="AB388" s="286"/>
      <c r="AC388" s="287"/>
      <c r="AD388" s="287"/>
      <c r="AE388" s="268"/>
      <c r="AF388" s="268"/>
      <c r="AG388" s="268"/>
      <c r="AH388" s="268"/>
      <c r="AI388" s="268"/>
      <c r="AJ388" s="268"/>
      <c r="AK388" s="268"/>
      <c r="AL388" s="268"/>
      <c r="AM388" s="268"/>
      <c r="AN388" s="268"/>
      <c r="AO388" s="268"/>
    </row>
    <row r="389" spans="1:781" s="257" customFormat="1" ht="27.6" customHeight="1" x14ac:dyDescent="0.3">
      <c r="B389" s="258"/>
      <c r="C389" s="275"/>
      <c r="D389" s="278" t="s">
        <v>274</v>
      </c>
      <c r="E389" s="277" t="s">
        <v>1036</v>
      </c>
      <c r="F389" s="288"/>
      <c r="G389" s="277" t="s">
        <v>1037</v>
      </c>
      <c r="H389" s="278" t="s">
        <v>1038</v>
      </c>
      <c r="I389" s="279" t="s">
        <v>1039</v>
      </c>
      <c r="J389" s="280"/>
      <c r="K389" s="278" t="s">
        <v>159</v>
      </c>
      <c r="L389" s="289" t="s">
        <v>1040</v>
      </c>
      <c r="M389" s="289"/>
      <c r="N389" s="289"/>
      <c r="O389" s="289"/>
      <c r="P389" s="289"/>
      <c r="Q389" s="284" t="s">
        <v>1041</v>
      </c>
      <c r="R389"/>
      <c r="S389" s="274" t="s">
        <v>1042</v>
      </c>
      <c r="T389" s="265" t="s">
        <v>1043</v>
      </c>
      <c r="U389" s="265"/>
      <c r="V389" s="285"/>
      <c r="W389" s="285"/>
      <c r="X389" s="285"/>
      <c r="Y389" s="285"/>
      <c r="Z389" s="285"/>
      <c r="AA389" s="285"/>
      <c r="AB389" s="286"/>
      <c r="AC389" s="287"/>
      <c r="AD389" s="287"/>
      <c r="AE389" s="268"/>
      <c r="AF389" s="268"/>
      <c r="AG389" s="268"/>
      <c r="AH389" s="268"/>
      <c r="AI389" s="268"/>
      <c r="AJ389" s="268"/>
      <c r="AK389" s="268"/>
      <c r="AL389" s="268"/>
      <c r="AM389" s="268"/>
      <c r="AN389" s="268"/>
      <c r="AO389" s="268"/>
    </row>
    <row r="390" spans="1:781" s="257" customFormat="1" ht="15" customHeight="1" x14ac:dyDescent="0.25">
      <c r="B390" s="258"/>
      <c r="C390" s="275"/>
      <c r="D390" s="278" t="s">
        <v>325</v>
      </c>
      <c r="E390" s="277" t="s">
        <v>1044</v>
      </c>
      <c r="F390" s="278" t="s">
        <v>158</v>
      </c>
      <c r="G390" s="277" t="s">
        <v>1045</v>
      </c>
      <c r="H390" s="278" t="s">
        <v>1046</v>
      </c>
      <c r="I390" s="279" t="s">
        <v>1047</v>
      </c>
      <c r="J390" s="280"/>
      <c r="K390" s="278" t="s">
        <v>51</v>
      </c>
      <c r="L390" s="281" t="s">
        <v>1048</v>
      </c>
      <c r="M390" s="280"/>
      <c r="N390" s="282"/>
      <c r="O390" s="282"/>
      <c r="P390" s="283"/>
      <c r="Q390" s="284" t="s">
        <v>1049</v>
      </c>
      <c r="R390" s="290"/>
      <c r="S390" s="274" t="s">
        <v>1050</v>
      </c>
      <c r="T390" s="265" t="s">
        <v>1051</v>
      </c>
      <c r="U390" s="265"/>
      <c r="V390" s="285"/>
      <c r="W390" s="285"/>
      <c r="X390" s="285"/>
      <c r="Y390" s="285"/>
      <c r="Z390" s="285"/>
      <c r="AA390" s="285"/>
      <c r="AB390" s="286"/>
      <c r="AC390" s="287"/>
      <c r="AD390" s="287"/>
      <c r="AE390" s="268"/>
      <c r="AF390" s="268"/>
      <c r="AG390" s="268"/>
      <c r="AH390" s="268"/>
      <c r="AI390" s="268"/>
      <c r="AJ390" s="268"/>
      <c r="AK390" s="268"/>
      <c r="AL390" s="268"/>
      <c r="AM390" s="268"/>
      <c r="AN390" s="268"/>
      <c r="AO390" s="268"/>
    </row>
    <row r="391" spans="1:781" s="257" customFormat="1" ht="15" customHeight="1" x14ac:dyDescent="0.25">
      <c r="B391" s="258"/>
      <c r="C391" s="275"/>
      <c r="D391" s="278" t="s">
        <v>1052</v>
      </c>
      <c r="E391" s="277" t="s">
        <v>1053</v>
      </c>
      <c r="F391" s="278" t="s">
        <v>256</v>
      </c>
      <c r="G391" s="277" t="s">
        <v>1054</v>
      </c>
      <c r="H391" s="278">
        <v>3</v>
      </c>
      <c r="I391" s="279" t="s">
        <v>1055</v>
      </c>
      <c r="J391" s="280"/>
      <c r="K391" s="278" t="s">
        <v>46</v>
      </c>
      <c r="L391" s="281" t="s">
        <v>1056</v>
      </c>
      <c r="M391" s="280"/>
      <c r="N391" s="282"/>
      <c r="O391" s="282"/>
      <c r="P391" s="283"/>
      <c r="Q391" s="284" t="s">
        <v>1057</v>
      </c>
      <c r="R391"/>
      <c r="S391" s="274" t="s">
        <v>1058</v>
      </c>
      <c r="T391" s="265" t="s">
        <v>1059</v>
      </c>
      <c r="U391" s="265"/>
      <c r="V391" s="285"/>
      <c r="W391" s="285"/>
      <c r="X391" s="285"/>
      <c r="Y391" s="285"/>
      <c r="Z391" s="285"/>
      <c r="AA391" s="285"/>
      <c r="AB391" s="286"/>
      <c r="AC391" s="287"/>
      <c r="AD391" s="287"/>
      <c r="AE391" s="268"/>
      <c r="AF391" s="268"/>
      <c r="AG391" s="268"/>
      <c r="AH391" s="268"/>
      <c r="AI391" s="268"/>
      <c r="AJ391" s="268"/>
      <c r="AK391" s="268"/>
      <c r="AL391" s="268"/>
      <c r="AM391" s="268"/>
      <c r="AN391" s="268"/>
      <c r="AO391" s="268"/>
    </row>
    <row r="392" spans="1:781" s="257" customFormat="1" ht="15" customHeight="1" x14ac:dyDescent="0.25">
      <c r="B392" s="258"/>
      <c r="C392" s="275"/>
      <c r="D392" s="291"/>
      <c r="E392" s="291"/>
      <c r="F392" s="278" t="s">
        <v>480</v>
      </c>
      <c r="G392" s="277" t="s">
        <v>1060</v>
      </c>
      <c r="H392" s="291"/>
      <c r="I392" s="280"/>
      <c r="J392" s="279"/>
      <c r="K392" s="278" t="s">
        <v>303</v>
      </c>
      <c r="L392" s="281" t="s">
        <v>1061</v>
      </c>
      <c r="M392" s="280"/>
      <c r="N392" s="282"/>
      <c r="O392" s="282"/>
      <c r="P392" s="292"/>
      <c r="Q392" s="284" t="s">
        <v>1062</v>
      </c>
      <c r="R392"/>
      <c r="S392" s="274" t="s">
        <v>1063</v>
      </c>
      <c r="T392" s="265" t="s">
        <v>1064</v>
      </c>
      <c r="U392" s="265"/>
      <c r="V392" s="266"/>
      <c r="W392" s="266"/>
      <c r="X392" s="266"/>
      <c r="Y392" s="266"/>
      <c r="Z392" s="266"/>
      <c r="AA392" s="266"/>
      <c r="AB392" s="267"/>
      <c r="AC392" s="268"/>
      <c r="AD392" s="268"/>
      <c r="AE392" s="268"/>
      <c r="AF392" s="268"/>
      <c r="AG392" s="268"/>
      <c r="AH392" s="268"/>
      <c r="AI392" s="268"/>
      <c r="AJ392" s="268"/>
      <c r="AK392" s="268"/>
      <c r="AL392" s="268"/>
      <c r="AM392" s="268"/>
      <c r="AN392" s="268"/>
      <c r="AO392" s="268"/>
    </row>
    <row r="393" spans="1:781" s="257" customFormat="1" ht="15" customHeight="1" x14ac:dyDescent="0.25">
      <c r="B393" s="258"/>
      <c r="C393" s="275"/>
      <c r="D393" s="291"/>
      <c r="E393" s="291"/>
      <c r="F393" s="291"/>
      <c r="G393" s="291"/>
      <c r="H393" s="291"/>
      <c r="I393" s="280"/>
      <c r="J393" s="279"/>
      <c r="K393" s="278" t="s">
        <v>393</v>
      </c>
      <c r="L393" s="281" t="s">
        <v>1065</v>
      </c>
      <c r="M393" s="280"/>
      <c r="N393" s="282"/>
      <c r="O393" s="282"/>
      <c r="P393" s="292"/>
      <c r="Q393" s="284" t="s">
        <v>1066</v>
      </c>
      <c r="R393" s="290"/>
      <c r="S393" s="274" t="s">
        <v>1067</v>
      </c>
      <c r="T393" s="265" t="s">
        <v>1068</v>
      </c>
      <c r="U393" s="265"/>
      <c r="V393" s="266"/>
      <c r="W393" s="266"/>
      <c r="X393" s="266"/>
      <c r="Y393" s="266"/>
      <c r="Z393" s="266"/>
      <c r="AA393" s="266"/>
      <c r="AB393" s="267"/>
      <c r="AC393" s="268"/>
      <c r="AD393" s="268"/>
      <c r="AE393" s="268"/>
      <c r="AF393" s="268"/>
      <c r="AG393" s="268"/>
      <c r="AH393" s="268"/>
      <c r="AI393" s="268"/>
      <c r="AJ393" s="268"/>
      <c r="AK393" s="268"/>
      <c r="AL393" s="268"/>
      <c r="AM393" s="268"/>
      <c r="AN393" s="268"/>
      <c r="AO393" s="268"/>
    </row>
    <row r="394" spans="1:781" s="257" customFormat="1" ht="15" customHeight="1" x14ac:dyDescent="0.25">
      <c r="B394" s="258"/>
      <c r="C394" s="275"/>
      <c r="D394" s="291"/>
      <c r="E394" s="291"/>
      <c r="F394" s="291"/>
      <c r="G394" s="291"/>
      <c r="H394" s="291"/>
      <c r="I394" s="280"/>
      <c r="J394" s="279"/>
      <c r="K394" s="278" t="s">
        <v>188</v>
      </c>
      <c r="L394" s="281" t="s">
        <v>1069</v>
      </c>
      <c r="M394" s="280"/>
      <c r="N394" s="282"/>
      <c r="O394" s="282"/>
      <c r="P394" s="292"/>
      <c r="Q394" s="284" t="s">
        <v>1070</v>
      </c>
      <c r="R394"/>
      <c r="S394" s="274" t="s">
        <v>1071</v>
      </c>
      <c r="T394" s="265" t="s">
        <v>1072</v>
      </c>
      <c r="U394" s="265"/>
      <c r="V394" s="266"/>
      <c r="W394" s="266"/>
      <c r="X394" s="266"/>
      <c r="Y394" s="266"/>
      <c r="Z394" s="266"/>
      <c r="AA394" s="266"/>
      <c r="AB394" s="267"/>
      <c r="AC394" s="268"/>
      <c r="AD394" s="268"/>
      <c r="AE394" s="268"/>
      <c r="AF394" s="268"/>
      <c r="AG394" s="268"/>
      <c r="AH394" s="268"/>
      <c r="AI394" s="268"/>
      <c r="AJ394" s="268"/>
      <c r="AK394" s="268"/>
      <c r="AL394" s="268"/>
      <c r="AM394" s="268"/>
      <c r="AN394" s="268"/>
      <c r="AO394" s="268"/>
    </row>
    <row r="395" spans="1:781" s="257" customFormat="1" ht="15" customHeight="1" x14ac:dyDescent="0.25">
      <c r="B395" s="258"/>
      <c r="C395" s="275"/>
      <c r="D395" s="291"/>
      <c r="E395" s="291"/>
      <c r="F395" s="291"/>
      <c r="G395" s="291"/>
      <c r="H395" s="291"/>
      <c r="I395" s="280"/>
      <c r="J395" s="279"/>
      <c r="K395" s="278" t="s">
        <v>149</v>
      </c>
      <c r="L395" s="281" t="s">
        <v>1073</v>
      </c>
      <c r="M395" s="280"/>
      <c r="N395" s="282"/>
      <c r="O395" s="282"/>
      <c r="P395" s="292"/>
      <c r="Q395" s="284" t="s">
        <v>1074</v>
      </c>
      <c r="R395"/>
      <c r="S395" s="274" t="s">
        <v>1075</v>
      </c>
      <c r="T395" s="265" t="s">
        <v>1076</v>
      </c>
      <c r="U395" s="265"/>
      <c r="V395" s="266"/>
      <c r="W395" s="266"/>
      <c r="X395" s="266"/>
      <c r="Y395" s="266"/>
      <c r="Z395" s="266"/>
      <c r="AA395" s="266"/>
      <c r="AB395" s="267"/>
      <c r="AC395" s="268"/>
      <c r="AD395" s="268"/>
      <c r="AE395" s="268"/>
      <c r="AF395" s="268"/>
      <c r="AG395" s="268"/>
      <c r="AH395" s="268"/>
      <c r="AI395" s="268"/>
      <c r="AJ395" s="268"/>
      <c r="AK395" s="268"/>
      <c r="AL395" s="268"/>
      <c r="AM395" s="268"/>
      <c r="AN395" s="268"/>
      <c r="AO395" s="268"/>
    </row>
    <row r="396" spans="1:781" s="257" customFormat="1" ht="15" customHeight="1" x14ac:dyDescent="0.25">
      <c r="B396" s="258"/>
      <c r="C396" s="293"/>
      <c r="D396" s="294"/>
      <c r="E396" s="294"/>
      <c r="F396" s="294"/>
      <c r="G396" s="294"/>
      <c r="H396" s="294"/>
      <c r="I396" s="295"/>
      <c r="J396" s="294"/>
      <c r="K396" s="294"/>
      <c r="L396" s="296"/>
      <c r="M396" s="296"/>
      <c r="N396" s="296"/>
      <c r="O396" s="296"/>
      <c r="P396" s="296"/>
      <c r="Q396" s="290"/>
      <c r="R396" s="290"/>
      <c r="S396" s="274" t="s">
        <v>1077</v>
      </c>
      <c r="T396" s="265" t="s">
        <v>1078</v>
      </c>
      <c r="U396" s="265"/>
      <c r="V396" s="266"/>
      <c r="W396" s="266"/>
      <c r="X396" s="266"/>
      <c r="Y396" s="266"/>
      <c r="Z396" s="266"/>
      <c r="AA396" s="266"/>
      <c r="AB396" s="267"/>
      <c r="AC396" s="268"/>
      <c r="AD396" s="268"/>
      <c r="AE396" s="268"/>
      <c r="AF396" s="268"/>
      <c r="AG396" s="268"/>
      <c r="AH396" s="268"/>
      <c r="AI396" s="268"/>
      <c r="AJ396" s="268"/>
      <c r="AK396" s="268"/>
      <c r="AL396" s="268"/>
      <c r="AM396" s="268"/>
      <c r="AN396" s="268"/>
      <c r="AO396" s="268"/>
    </row>
    <row r="397" spans="1:781" s="152" customFormat="1" ht="15" customHeight="1" x14ac:dyDescent="0.3">
      <c r="A397" s="247"/>
      <c r="B397" s="252"/>
      <c r="C397" s="293"/>
      <c r="D397" s="254"/>
      <c r="E397" s="250"/>
      <c r="F397" s="255"/>
      <c r="G397" s="249"/>
      <c r="H397" s="255"/>
      <c r="I397" s="297" t="s">
        <v>1079</v>
      </c>
      <c r="K397" s="247"/>
      <c r="L397" s="248"/>
      <c r="M397" s="249"/>
      <c r="N397" s="250"/>
      <c r="O397" s="251"/>
      <c r="P397" s="252"/>
      <c r="R397"/>
      <c r="S397" s="298"/>
      <c r="T397" s="265"/>
      <c r="U397" s="265"/>
      <c r="V397" s="299"/>
      <c r="W397" s="299"/>
      <c r="X397" s="299"/>
      <c r="Y397" s="299"/>
      <c r="Z397" s="299"/>
      <c r="AA397" s="299"/>
      <c r="AB397" s="300"/>
      <c r="AC397" s="301"/>
      <c r="AD397" s="301"/>
      <c r="AE397" s="301"/>
      <c r="AF397" s="301"/>
      <c r="AG397" s="301"/>
      <c r="AH397" s="301"/>
      <c r="AI397" s="301"/>
      <c r="AJ397" s="301"/>
      <c r="AK397" s="301"/>
      <c r="AL397" s="301"/>
      <c r="AM397" s="301"/>
      <c r="AN397" s="301"/>
      <c r="AO397" s="301"/>
      <c r="AP397" s="171"/>
      <c r="AQ397" s="171"/>
      <c r="AR397" s="171"/>
      <c r="AS397" s="171"/>
      <c r="AT397" s="171"/>
      <c r="AU397" s="171"/>
      <c r="AV397" s="171"/>
      <c r="AW397" s="171"/>
      <c r="AX397" s="171"/>
      <c r="AY397" s="171"/>
      <c r="AZ397" s="171"/>
      <c r="BA397" s="171"/>
      <c r="BB397" s="171"/>
      <c r="BC397" s="171"/>
      <c r="BD397" s="171"/>
      <c r="BE397" s="171"/>
      <c r="BF397" s="171"/>
      <c r="BG397" s="171"/>
      <c r="BH397" s="171"/>
      <c r="BI397" s="171"/>
      <c r="BJ397" s="171"/>
      <c r="BK397" s="171"/>
      <c r="BL397" s="171"/>
      <c r="BM397" s="171"/>
      <c r="BN397" s="171"/>
      <c r="BO397" s="171"/>
      <c r="BP397" s="171"/>
      <c r="BQ397" s="171"/>
      <c r="BR397" s="171"/>
      <c r="BS397" s="171"/>
      <c r="BT397" s="171"/>
      <c r="BU397" s="171"/>
      <c r="BV397" s="171"/>
      <c r="BW397" s="171"/>
      <c r="BX397" s="171"/>
      <c r="BY397" s="171"/>
      <c r="BZ397" s="171"/>
      <c r="CA397" s="171"/>
      <c r="CB397" s="171"/>
      <c r="CC397" s="171"/>
      <c r="CD397" s="171"/>
      <c r="CE397" s="171"/>
      <c r="CF397" s="171"/>
      <c r="CG397" s="171"/>
      <c r="CH397" s="171"/>
      <c r="CI397" s="171"/>
      <c r="CJ397" s="171"/>
      <c r="CK397" s="171"/>
      <c r="CL397" s="171"/>
      <c r="CM397" s="171"/>
      <c r="CN397" s="171"/>
      <c r="CO397" s="171"/>
      <c r="CP397" s="171"/>
      <c r="CQ397" s="171"/>
      <c r="CR397" s="171"/>
      <c r="CS397" s="171"/>
      <c r="CT397" s="171"/>
      <c r="CU397" s="171"/>
      <c r="CV397" s="171"/>
      <c r="CW397" s="171"/>
      <c r="CX397" s="171"/>
      <c r="CY397" s="171"/>
      <c r="CZ397" s="171"/>
      <c r="DA397" s="171"/>
      <c r="DB397" s="171"/>
      <c r="DC397" s="171"/>
      <c r="DD397" s="171"/>
      <c r="DE397" s="171"/>
      <c r="DF397" s="171"/>
      <c r="DG397" s="171"/>
      <c r="DH397" s="171"/>
      <c r="DI397" s="171"/>
      <c r="DJ397" s="171"/>
      <c r="DK397" s="171"/>
      <c r="DL397" s="171"/>
      <c r="DM397" s="171"/>
      <c r="DN397" s="171"/>
      <c r="DO397" s="171"/>
      <c r="DP397" s="171"/>
      <c r="DQ397" s="171"/>
      <c r="DR397" s="171"/>
      <c r="DS397" s="171"/>
      <c r="DT397" s="171"/>
      <c r="DU397" s="171"/>
      <c r="DV397" s="171"/>
      <c r="DW397" s="171"/>
      <c r="DX397" s="171"/>
      <c r="DY397" s="171"/>
      <c r="DZ397" s="171"/>
      <c r="EA397" s="171"/>
      <c r="EB397" s="171"/>
      <c r="EC397" s="171"/>
      <c r="ED397" s="171"/>
      <c r="EE397" s="171"/>
      <c r="EF397" s="171"/>
      <c r="EG397" s="171"/>
      <c r="EH397" s="171"/>
      <c r="EI397" s="171"/>
      <c r="EJ397" s="171"/>
      <c r="EK397" s="171"/>
      <c r="EL397" s="171"/>
      <c r="EM397" s="171"/>
      <c r="EN397" s="171"/>
      <c r="EO397" s="171"/>
      <c r="EP397" s="171"/>
      <c r="EQ397" s="171"/>
      <c r="ER397" s="171"/>
      <c r="ES397" s="171"/>
      <c r="ET397" s="171"/>
      <c r="EU397" s="171"/>
      <c r="EV397" s="171"/>
      <c r="EW397" s="171"/>
      <c r="EX397" s="171"/>
      <c r="EY397" s="171"/>
      <c r="EZ397" s="171"/>
      <c r="FA397" s="171"/>
      <c r="FB397" s="171"/>
      <c r="FC397" s="171"/>
      <c r="FD397" s="171"/>
      <c r="FE397" s="171"/>
      <c r="FF397" s="171"/>
      <c r="FG397" s="171"/>
      <c r="FH397" s="171"/>
      <c r="FI397" s="171"/>
      <c r="FJ397" s="171"/>
      <c r="FK397" s="171"/>
      <c r="FL397" s="171"/>
      <c r="FM397" s="171"/>
      <c r="FN397" s="171"/>
      <c r="FO397" s="171"/>
      <c r="FP397" s="171"/>
      <c r="FQ397" s="171"/>
      <c r="FR397" s="171"/>
      <c r="FS397" s="171"/>
      <c r="FT397" s="171"/>
      <c r="FU397" s="171"/>
      <c r="FV397" s="171"/>
      <c r="FW397" s="171"/>
      <c r="FX397" s="171"/>
      <c r="FY397" s="171"/>
      <c r="FZ397" s="171"/>
      <c r="GA397" s="171"/>
      <c r="GB397" s="171"/>
      <c r="GC397" s="171"/>
      <c r="GD397" s="171"/>
      <c r="GE397" s="171"/>
      <c r="GF397" s="171"/>
      <c r="GG397" s="171"/>
      <c r="GH397" s="171"/>
      <c r="GI397" s="171"/>
      <c r="GJ397" s="171"/>
      <c r="GK397" s="171"/>
      <c r="GL397" s="171"/>
      <c r="GM397" s="171"/>
      <c r="GN397" s="171"/>
      <c r="GO397" s="171"/>
      <c r="GP397" s="171"/>
      <c r="GQ397" s="171"/>
      <c r="GR397" s="171"/>
      <c r="GS397" s="171"/>
      <c r="GT397" s="171"/>
      <c r="GU397" s="171"/>
      <c r="GV397" s="171"/>
      <c r="GW397" s="171"/>
      <c r="GX397" s="171"/>
      <c r="GY397" s="171"/>
      <c r="GZ397" s="171"/>
      <c r="HA397" s="171"/>
      <c r="HB397" s="171"/>
      <c r="HC397" s="171"/>
      <c r="HD397" s="171"/>
      <c r="HE397" s="171"/>
      <c r="HF397" s="171"/>
      <c r="HG397" s="171"/>
      <c r="HH397" s="171"/>
      <c r="HI397" s="171"/>
      <c r="HJ397" s="171"/>
      <c r="HK397" s="171"/>
      <c r="HL397" s="171"/>
      <c r="HM397" s="171"/>
      <c r="HN397" s="171"/>
      <c r="HO397" s="171"/>
      <c r="HP397" s="171"/>
      <c r="HQ397" s="171"/>
      <c r="HR397" s="171"/>
      <c r="HS397" s="171"/>
      <c r="HT397" s="171"/>
      <c r="HU397" s="171"/>
      <c r="HV397" s="171"/>
      <c r="HW397" s="171"/>
      <c r="HX397" s="171"/>
      <c r="HY397" s="171"/>
      <c r="HZ397" s="171"/>
      <c r="IA397" s="171"/>
      <c r="IB397" s="171"/>
      <c r="IC397" s="171"/>
      <c r="ID397" s="171"/>
      <c r="IE397" s="171"/>
      <c r="IF397" s="171"/>
      <c r="IG397" s="171"/>
      <c r="IH397" s="171"/>
      <c r="II397" s="171"/>
      <c r="IJ397" s="171"/>
      <c r="IK397" s="171"/>
      <c r="IL397" s="171"/>
      <c r="IM397" s="171"/>
      <c r="IN397" s="171"/>
      <c r="IO397" s="171"/>
      <c r="IP397" s="171"/>
      <c r="IQ397" s="171"/>
      <c r="IR397" s="171"/>
      <c r="IS397" s="171"/>
      <c r="IT397" s="171"/>
      <c r="IU397" s="171"/>
      <c r="IV397" s="171"/>
      <c r="IW397" s="171"/>
      <c r="IX397" s="171"/>
      <c r="IY397" s="171"/>
      <c r="IZ397" s="171"/>
      <c r="JA397" s="171"/>
      <c r="JB397" s="171"/>
      <c r="JC397" s="171"/>
      <c r="JD397" s="171"/>
      <c r="JE397" s="171"/>
      <c r="JF397" s="171"/>
      <c r="JG397" s="171"/>
      <c r="JH397" s="171"/>
      <c r="JI397" s="171"/>
      <c r="JJ397" s="171"/>
      <c r="JK397" s="171"/>
      <c r="JL397" s="171"/>
      <c r="JM397" s="171"/>
      <c r="JN397" s="171"/>
      <c r="JO397" s="171"/>
      <c r="JP397" s="171"/>
      <c r="JQ397" s="171"/>
      <c r="JR397" s="171"/>
      <c r="JS397" s="171"/>
      <c r="JT397" s="171"/>
      <c r="JU397" s="171"/>
      <c r="JV397" s="171"/>
      <c r="JW397" s="171"/>
      <c r="JX397" s="171"/>
      <c r="JY397" s="171"/>
      <c r="JZ397" s="171"/>
      <c r="KA397" s="171"/>
      <c r="KB397" s="171"/>
      <c r="KC397" s="171"/>
      <c r="KD397" s="171"/>
      <c r="KE397" s="171"/>
      <c r="KF397" s="171"/>
      <c r="KG397" s="171"/>
      <c r="KH397" s="171"/>
      <c r="KI397" s="171"/>
      <c r="KJ397" s="171"/>
      <c r="KK397" s="171"/>
      <c r="KL397" s="171"/>
      <c r="KM397" s="171"/>
      <c r="KN397" s="171"/>
      <c r="KO397" s="171"/>
      <c r="KP397" s="171"/>
      <c r="KQ397" s="171"/>
      <c r="KR397" s="171"/>
      <c r="KS397" s="171"/>
      <c r="KT397" s="171"/>
      <c r="KU397" s="171"/>
      <c r="KV397" s="171"/>
      <c r="KW397" s="171"/>
      <c r="KX397" s="171"/>
      <c r="KY397" s="171"/>
      <c r="KZ397" s="171"/>
      <c r="LA397" s="171"/>
      <c r="LB397" s="171"/>
      <c r="LC397" s="171"/>
      <c r="LD397" s="171"/>
      <c r="LE397" s="171"/>
      <c r="LF397" s="171"/>
      <c r="LG397" s="171"/>
      <c r="LH397" s="171"/>
      <c r="LI397" s="171"/>
      <c r="LJ397" s="171"/>
      <c r="LK397" s="171"/>
      <c r="LL397" s="171"/>
      <c r="LM397" s="171"/>
      <c r="LN397" s="171"/>
      <c r="LO397" s="171"/>
      <c r="LP397" s="171"/>
      <c r="LQ397" s="171"/>
      <c r="LR397" s="171"/>
      <c r="LS397" s="171"/>
      <c r="LT397" s="171"/>
      <c r="LU397" s="171"/>
      <c r="LV397" s="171"/>
      <c r="LW397" s="171"/>
      <c r="LX397" s="171"/>
      <c r="LY397" s="171"/>
      <c r="LZ397" s="171"/>
      <c r="MA397" s="171"/>
      <c r="MB397" s="171"/>
      <c r="MC397" s="171"/>
      <c r="MD397" s="171"/>
      <c r="ME397" s="171"/>
      <c r="MF397" s="171"/>
      <c r="MG397" s="171"/>
      <c r="MH397" s="171"/>
      <c r="MI397" s="171"/>
      <c r="MJ397" s="171"/>
      <c r="MK397" s="171"/>
      <c r="ML397" s="171"/>
      <c r="MM397" s="171"/>
      <c r="MN397" s="171"/>
      <c r="MO397" s="171"/>
      <c r="MP397" s="171"/>
      <c r="MQ397" s="171"/>
      <c r="MR397" s="171"/>
      <c r="MS397" s="171"/>
      <c r="MT397" s="171"/>
      <c r="MU397" s="171"/>
      <c r="MV397" s="171"/>
      <c r="MW397" s="171"/>
      <c r="MX397" s="171"/>
      <c r="MY397" s="171"/>
      <c r="MZ397" s="171"/>
      <c r="NA397" s="171"/>
      <c r="NB397" s="171"/>
      <c r="NC397" s="171"/>
      <c r="ND397" s="171"/>
      <c r="NE397" s="171"/>
      <c r="NF397" s="171"/>
      <c r="NG397" s="171"/>
      <c r="NH397" s="171"/>
      <c r="NI397" s="171"/>
      <c r="NJ397" s="171"/>
      <c r="NK397" s="171"/>
      <c r="NL397" s="171"/>
      <c r="NM397" s="171"/>
      <c r="NN397" s="171"/>
      <c r="NO397" s="171"/>
      <c r="NP397" s="171"/>
      <c r="NQ397" s="171"/>
      <c r="NR397" s="171"/>
      <c r="NS397" s="171"/>
      <c r="NT397" s="171"/>
      <c r="NU397" s="171"/>
      <c r="NV397" s="171"/>
      <c r="NW397" s="171"/>
      <c r="NX397" s="171"/>
      <c r="NY397" s="171"/>
      <c r="NZ397" s="171"/>
      <c r="OA397" s="171"/>
      <c r="OB397" s="171"/>
      <c r="OC397" s="171"/>
      <c r="OD397" s="171"/>
      <c r="OE397" s="171"/>
      <c r="OF397" s="171"/>
      <c r="OG397" s="171"/>
      <c r="OH397" s="171"/>
      <c r="OI397" s="171"/>
      <c r="OJ397" s="171"/>
      <c r="OK397" s="171"/>
      <c r="OL397" s="171"/>
      <c r="OM397" s="171"/>
      <c r="ON397" s="171"/>
      <c r="OO397" s="171"/>
      <c r="OP397" s="171"/>
      <c r="OQ397" s="171"/>
      <c r="OR397" s="171"/>
      <c r="OS397" s="171"/>
      <c r="OT397" s="171"/>
      <c r="OU397" s="171"/>
      <c r="OV397" s="171"/>
      <c r="OW397" s="171"/>
      <c r="OX397" s="171"/>
      <c r="OY397" s="171"/>
      <c r="OZ397" s="171"/>
      <c r="PA397" s="171"/>
      <c r="PB397" s="171"/>
      <c r="PC397" s="171"/>
      <c r="PD397" s="171"/>
      <c r="PE397" s="171"/>
      <c r="PF397" s="171"/>
      <c r="PG397" s="171"/>
      <c r="PH397" s="171"/>
      <c r="PI397" s="171"/>
      <c r="PJ397" s="171"/>
      <c r="PK397" s="171"/>
      <c r="PL397" s="171"/>
      <c r="PM397" s="171"/>
      <c r="PN397" s="171"/>
      <c r="PO397" s="171"/>
      <c r="PP397" s="171"/>
      <c r="PQ397" s="171"/>
      <c r="PR397" s="171"/>
      <c r="PS397" s="171"/>
      <c r="PT397" s="171"/>
      <c r="PU397" s="171"/>
      <c r="PV397" s="171"/>
      <c r="PW397" s="171"/>
      <c r="PX397" s="171"/>
      <c r="PY397" s="171"/>
      <c r="PZ397" s="171"/>
      <c r="QA397" s="171"/>
      <c r="QB397" s="171"/>
      <c r="QC397" s="171"/>
      <c r="QD397" s="171"/>
      <c r="QE397" s="171"/>
      <c r="QF397" s="171"/>
      <c r="QG397" s="171"/>
      <c r="QH397" s="171"/>
      <c r="QI397" s="171"/>
      <c r="QJ397" s="171"/>
      <c r="QK397" s="171"/>
      <c r="QL397" s="171"/>
      <c r="QM397" s="171"/>
      <c r="QN397" s="171"/>
      <c r="QO397" s="171"/>
      <c r="QP397" s="171"/>
      <c r="QQ397" s="171"/>
      <c r="QR397" s="171"/>
      <c r="QS397" s="171"/>
      <c r="QT397" s="171"/>
      <c r="QU397" s="171"/>
      <c r="QV397" s="171"/>
      <c r="QW397" s="171"/>
      <c r="QX397" s="171"/>
      <c r="QY397" s="171"/>
      <c r="QZ397" s="171"/>
      <c r="RA397" s="171"/>
      <c r="RB397" s="171"/>
      <c r="RC397" s="171"/>
      <c r="RD397" s="171"/>
      <c r="RE397" s="171"/>
      <c r="RF397" s="171"/>
      <c r="RG397" s="171"/>
      <c r="RH397" s="171"/>
      <c r="RI397" s="171"/>
      <c r="RJ397" s="171"/>
      <c r="RK397" s="171"/>
      <c r="RL397" s="171"/>
      <c r="RM397" s="171"/>
      <c r="RN397" s="171"/>
      <c r="RO397" s="171"/>
      <c r="RP397" s="171"/>
      <c r="RQ397" s="171"/>
      <c r="RR397" s="171"/>
      <c r="RS397" s="171"/>
      <c r="RT397" s="171"/>
      <c r="RU397" s="171"/>
      <c r="RV397" s="171"/>
      <c r="RW397" s="171"/>
      <c r="RX397" s="171"/>
      <c r="RY397" s="171"/>
      <c r="RZ397" s="171"/>
      <c r="SA397" s="171"/>
      <c r="SB397" s="171"/>
      <c r="SC397" s="171"/>
      <c r="SD397" s="171"/>
      <c r="SE397" s="171"/>
      <c r="SF397" s="171"/>
      <c r="SG397" s="171"/>
      <c r="SH397" s="171"/>
      <c r="SI397" s="171"/>
      <c r="SJ397" s="171"/>
      <c r="SK397" s="171"/>
      <c r="SL397" s="171"/>
      <c r="SM397" s="171"/>
      <c r="SN397" s="171"/>
      <c r="SO397" s="171"/>
      <c r="SP397" s="171"/>
      <c r="SQ397" s="171"/>
      <c r="SR397" s="171"/>
      <c r="SS397" s="171"/>
      <c r="ST397" s="171"/>
      <c r="SU397" s="171"/>
      <c r="SV397" s="171"/>
      <c r="SW397" s="171"/>
      <c r="SX397" s="171"/>
      <c r="SY397" s="171"/>
      <c r="SZ397" s="171"/>
      <c r="TA397" s="171"/>
      <c r="TB397" s="171"/>
      <c r="TC397" s="171"/>
      <c r="TD397" s="171"/>
      <c r="TE397" s="171"/>
      <c r="TF397" s="171"/>
      <c r="TG397" s="171"/>
      <c r="TH397" s="171"/>
      <c r="TI397" s="171"/>
      <c r="TJ397" s="171"/>
      <c r="TK397" s="171"/>
      <c r="TL397" s="171"/>
      <c r="TM397" s="171"/>
      <c r="TN397" s="171"/>
      <c r="TO397" s="171"/>
      <c r="TP397" s="171"/>
      <c r="TQ397" s="171"/>
      <c r="TR397" s="171"/>
      <c r="TS397" s="171"/>
      <c r="TT397" s="171"/>
      <c r="TU397" s="171"/>
      <c r="TV397" s="171"/>
      <c r="TW397" s="171"/>
      <c r="TX397" s="171"/>
      <c r="TY397" s="171"/>
      <c r="TZ397" s="171"/>
      <c r="UA397" s="171"/>
      <c r="UB397" s="171"/>
      <c r="UC397" s="171"/>
      <c r="UD397" s="171"/>
      <c r="UE397" s="171"/>
      <c r="UF397" s="171"/>
      <c r="UG397" s="171"/>
      <c r="UH397" s="171"/>
      <c r="UI397" s="171"/>
      <c r="UJ397" s="171"/>
      <c r="UK397" s="171"/>
      <c r="UL397" s="171"/>
      <c r="UM397" s="171"/>
      <c r="UN397" s="171"/>
      <c r="UO397" s="171"/>
      <c r="UP397" s="171"/>
      <c r="UQ397" s="171"/>
      <c r="UR397" s="171"/>
      <c r="US397" s="171"/>
      <c r="UT397" s="171"/>
      <c r="UU397" s="171"/>
      <c r="UV397" s="171"/>
      <c r="UW397" s="171"/>
      <c r="UX397" s="171"/>
      <c r="UY397" s="171"/>
      <c r="UZ397" s="171"/>
      <c r="VA397" s="171"/>
      <c r="VB397" s="171"/>
      <c r="VC397" s="171"/>
      <c r="VD397" s="171"/>
      <c r="VE397" s="171"/>
      <c r="VF397" s="171"/>
      <c r="VG397" s="171"/>
      <c r="VH397" s="171"/>
      <c r="VI397" s="171"/>
      <c r="VJ397" s="171"/>
      <c r="VK397" s="171"/>
      <c r="VL397" s="171"/>
      <c r="VM397" s="171"/>
      <c r="VN397" s="171"/>
      <c r="VO397" s="171"/>
      <c r="VP397" s="171"/>
      <c r="VQ397" s="171"/>
      <c r="VR397" s="171"/>
      <c r="VS397" s="171"/>
      <c r="VT397" s="171"/>
      <c r="VU397" s="171"/>
      <c r="VV397" s="171"/>
      <c r="VW397" s="171"/>
      <c r="VX397" s="171"/>
      <c r="VY397" s="171"/>
      <c r="VZ397" s="171"/>
      <c r="WA397" s="171"/>
      <c r="WB397" s="171"/>
      <c r="WC397" s="171"/>
      <c r="WD397" s="171"/>
      <c r="WE397" s="171"/>
      <c r="WF397" s="171"/>
      <c r="WG397" s="171"/>
      <c r="WH397" s="171"/>
      <c r="WI397" s="171"/>
      <c r="WJ397" s="171"/>
      <c r="WK397" s="171"/>
      <c r="WL397" s="171"/>
      <c r="WM397" s="171"/>
      <c r="WN397" s="171"/>
      <c r="WO397" s="171"/>
      <c r="WP397" s="171"/>
      <c r="WQ397" s="171"/>
      <c r="WR397" s="171"/>
      <c r="WS397" s="171"/>
      <c r="WT397" s="171"/>
      <c r="WU397" s="171"/>
      <c r="WV397" s="171"/>
      <c r="WW397" s="171"/>
      <c r="WX397" s="171"/>
      <c r="WY397" s="171"/>
      <c r="WZ397" s="171"/>
      <c r="XA397" s="171"/>
      <c r="XB397" s="171"/>
      <c r="XC397" s="171"/>
      <c r="XD397" s="171"/>
      <c r="XE397" s="171"/>
      <c r="XF397" s="171"/>
      <c r="XG397" s="171"/>
      <c r="XH397" s="171"/>
      <c r="XI397" s="171"/>
      <c r="XJ397" s="171"/>
      <c r="XK397" s="171"/>
      <c r="XL397" s="171"/>
      <c r="XM397" s="171"/>
      <c r="XN397" s="171"/>
      <c r="XO397" s="171"/>
      <c r="XP397" s="171"/>
      <c r="XQ397" s="171"/>
      <c r="XR397" s="171"/>
      <c r="XS397" s="171"/>
      <c r="XT397" s="171"/>
      <c r="XU397" s="171"/>
      <c r="XV397" s="171"/>
      <c r="XW397" s="171"/>
      <c r="XX397" s="171"/>
      <c r="XY397" s="171"/>
      <c r="XZ397" s="171"/>
      <c r="YA397" s="171"/>
      <c r="YB397" s="171"/>
      <c r="YC397" s="171"/>
      <c r="YD397" s="171"/>
      <c r="YE397" s="171"/>
      <c r="YF397" s="171"/>
      <c r="YG397" s="171"/>
      <c r="YH397" s="171"/>
      <c r="YI397" s="171"/>
      <c r="YJ397" s="171"/>
      <c r="YK397" s="171"/>
      <c r="YL397" s="171"/>
      <c r="YM397" s="171"/>
      <c r="YN397" s="171"/>
      <c r="YO397" s="171"/>
      <c r="YP397" s="171"/>
      <c r="YQ397" s="171"/>
      <c r="YR397" s="171"/>
      <c r="YS397" s="171"/>
      <c r="YT397" s="171"/>
      <c r="YU397" s="171"/>
      <c r="YV397" s="171"/>
      <c r="YW397" s="171"/>
      <c r="YX397" s="171"/>
      <c r="YY397" s="171"/>
      <c r="YZ397" s="171"/>
      <c r="ZA397" s="171"/>
      <c r="ZB397" s="171"/>
      <c r="ZC397" s="171"/>
      <c r="ZD397" s="171"/>
      <c r="ZE397" s="171"/>
      <c r="ZF397" s="171"/>
      <c r="ZG397" s="171"/>
      <c r="ZH397" s="171"/>
      <c r="ZI397" s="171"/>
      <c r="ZJ397" s="171"/>
      <c r="ZK397" s="171"/>
      <c r="ZL397" s="171"/>
      <c r="ZM397" s="171"/>
      <c r="ZN397" s="171"/>
      <c r="ZO397" s="171"/>
      <c r="ZP397" s="171"/>
      <c r="ZQ397" s="171"/>
      <c r="ZR397" s="171"/>
      <c r="ZS397" s="171"/>
      <c r="ZT397" s="171"/>
      <c r="ZU397" s="171"/>
      <c r="ZV397" s="171"/>
      <c r="ZW397" s="171"/>
      <c r="ZX397" s="171"/>
      <c r="ZY397" s="171"/>
      <c r="ZZ397" s="171"/>
      <c r="AAA397" s="171"/>
      <c r="AAB397" s="171"/>
      <c r="AAC397" s="171"/>
      <c r="AAD397" s="171"/>
      <c r="AAE397" s="171"/>
      <c r="AAF397" s="171"/>
      <c r="AAG397" s="171"/>
      <c r="AAH397" s="171"/>
      <c r="AAI397" s="171"/>
      <c r="AAJ397" s="171"/>
      <c r="AAK397" s="171"/>
      <c r="AAL397" s="171"/>
      <c r="AAM397" s="171"/>
      <c r="AAN397" s="171"/>
      <c r="AAO397" s="171"/>
      <c r="AAP397" s="171"/>
      <c r="AAQ397" s="171"/>
      <c r="AAR397" s="171"/>
      <c r="AAS397" s="171"/>
      <c r="AAT397" s="171"/>
      <c r="AAU397" s="171"/>
      <c r="AAV397" s="171"/>
      <c r="AAW397" s="171"/>
      <c r="AAX397" s="171"/>
      <c r="AAY397" s="171"/>
      <c r="AAZ397" s="171"/>
      <c r="ABA397" s="171"/>
      <c r="ABB397" s="171"/>
      <c r="ABC397" s="171"/>
      <c r="ABD397" s="171"/>
      <c r="ABE397" s="171"/>
      <c r="ABF397" s="171"/>
      <c r="ABG397" s="171"/>
      <c r="ABH397" s="171"/>
      <c r="ABI397" s="171"/>
      <c r="ABJ397" s="171"/>
      <c r="ABK397" s="171"/>
      <c r="ABL397" s="171"/>
      <c r="ABM397" s="171"/>
      <c r="ABN397" s="171"/>
      <c r="ABO397" s="171"/>
      <c r="ABP397" s="171"/>
      <c r="ABQ397" s="171"/>
      <c r="ABR397" s="171"/>
      <c r="ABS397" s="171"/>
      <c r="ABT397" s="171"/>
      <c r="ABU397" s="171"/>
      <c r="ABV397" s="171"/>
      <c r="ABW397" s="171"/>
      <c r="ABX397" s="171"/>
      <c r="ABY397" s="171"/>
      <c r="ABZ397" s="171"/>
      <c r="ACA397" s="171"/>
      <c r="ACB397" s="171"/>
      <c r="ACC397" s="171"/>
      <c r="ACD397" s="171"/>
      <c r="ACE397" s="171"/>
      <c r="ACF397" s="171"/>
      <c r="ACG397" s="171"/>
      <c r="ACH397" s="171"/>
      <c r="ACI397" s="171"/>
      <c r="ACJ397" s="171"/>
      <c r="ACK397" s="171"/>
      <c r="ACL397" s="171"/>
      <c r="ACM397" s="171"/>
      <c r="ACN397" s="171"/>
      <c r="ACO397" s="171"/>
      <c r="ACP397" s="171"/>
      <c r="ACQ397" s="171"/>
      <c r="ACR397" s="171"/>
      <c r="ACS397" s="171"/>
      <c r="ACT397" s="171"/>
      <c r="ACU397" s="171"/>
      <c r="ACV397" s="171"/>
      <c r="ACW397" s="171"/>
      <c r="ACX397" s="171"/>
      <c r="ACY397" s="171"/>
      <c r="ACZ397" s="171"/>
      <c r="ADA397" s="171"/>
    </row>
    <row r="398" spans="1:781" s="152" customFormat="1" ht="15" customHeight="1" x14ac:dyDescent="0.3">
      <c r="A398" s="247"/>
      <c r="B398" s="252"/>
      <c r="C398" s="293"/>
      <c r="D398" s="254"/>
      <c r="E398" s="250"/>
      <c r="F398" s="255"/>
      <c r="G398" s="249"/>
      <c r="H398" s="255"/>
      <c r="I398" s="256"/>
      <c r="J398" s="302"/>
      <c r="K398" s="247"/>
      <c r="L398" s="248"/>
      <c r="M398" s="249"/>
      <c r="N398" s="250"/>
      <c r="O398" s="251"/>
      <c r="P398" s="252"/>
      <c r="Q398" s="290"/>
      <c r="R398"/>
      <c r="S398" s="274" t="s">
        <v>1080</v>
      </c>
      <c r="T398" s="265" t="s">
        <v>1081</v>
      </c>
      <c r="U398" s="265"/>
      <c r="V398" s="299"/>
      <c r="W398" s="299"/>
      <c r="X398" s="299"/>
      <c r="Y398" s="299"/>
      <c r="Z398" s="299"/>
      <c r="AA398" s="299"/>
      <c r="AB398" s="300"/>
      <c r="AC398" s="301"/>
      <c r="AD398" s="301"/>
      <c r="AE398" s="301"/>
      <c r="AF398" s="301"/>
      <c r="AG398" s="301"/>
      <c r="AH398" s="301"/>
      <c r="AI398" s="301"/>
      <c r="AJ398" s="301"/>
      <c r="AK398" s="301"/>
      <c r="AL398" s="301"/>
      <c r="AM398" s="301"/>
      <c r="AN398" s="301"/>
      <c r="AO398" s="301"/>
      <c r="AP398" s="171"/>
      <c r="AQ398" s="171"/>
      <c r="AR398" s="171"/>
      <c r="AS398" s="171"/>
      <c r="AT398" s="171"/>
      <c r="AU398" s="171"/>
      <c r="AV398" s="171"/>
      <c r="AW398" s="171"/>
      <c r="AX398" s="171"/>
      <c r="AY398" s="171"/>
      <c r="AZ398" s="171"/>
      <c r="BA398" s="171"/>
      <c r="BB398" s="171"/>
      <c r="BC398" s="171"/>
      <c r="BD398" s="171"/>
      <c r="BE398" s="171"/>
      <c r="BF398" s="171"/>
      <c r="BG398" s="171"/>
      <c r="BH398" s="171"/>
      <c r="BI398" s="171"/>
      <c r="BJ398" s="171"/>
      <c r="BK398" s="171"/>
      <c r="BL398" s="171"/>
      <c r="BM398" s="171"/>
      <c r="BN398" s="171"/>
      <c r="BO398" s="171"/>
      <c r="BP398" s="171"/>
      <c r="BQ398" s="171"/>
      <c r="BR398" s="171"/>
      <c r="BS398" s="171"/>
      <c r="BT398" s="171"/>
      <c r="BU398" s="171"/>
      <c r="BV398" s="171"/>
      <c r="BW398" s="171"/>
      <c r="BX398" s="171"/>
      <c r="BY398" s="171"/>
      <c r="BZ398" s="171"/>
      <c r="CA398" s="171"/>
      <c r="CB398" s="171"/>
      <c r="CC398" s="171"/>
      <c r="CD398" s="171"/>
      <c r="CE398" s="171"/>
      <c r="CF398" s="171"/>
      <c r="CG398" s="171"/>
      <c r="CH398" s="171"/>
      <c r="CI398" s="171"/>
      <c r="CJ398" s="171"/>
      <c r="CK398" s="171"/>
      <c r="CL398" s="171"/>
      <c r="CM398" s="171"/>
      <c r="CN398" s="171"/>
      <c r="CO398" s="171"/>
      <c r="CP398" s="171"/>
      <c r="CQ398" s="171"/>
      <c r="CR398" s="171"/>
      <c r="CS398" s="171"/>
      <c r="CT398" s="171"/>
      <c r="CU398" s="171"/>
      <c r="CV398" s="171"/>
      <c r="CW398" s="171"/>
      <c r="CX398" s="171"/>
      <c r="CY398" s="171"/>
      <c r="CZ398" s="171"/>
      <c r="DA398" s="171"/>
      <c r="DB398" s="171"/>
      <c r="DC398" s="171"/>
      <c r="DD398" s="171"/>
      <c r="DE398" s="171"/>
      <c r="DF398" s="171"/>
      <c r="DG398" s="171"/>
      <c r="DH398" s="171"/>
      <c r="DI398" s="171"/>
      <c r="DJ398" s="171"/>
      <c r="DK398" s="171"/>
      <c r="DL398" s="171"/>
      <c r="DM398" s="171"/>
      <c r="DN398" s="171"/>
      <c r="DO398" s="171"/>
      <c r="DP398" s="171"/>
      <c r="DQ398" s="171"/>
      <c r="DR398" s="171"/>
      <c r="DS398" s="171"/>
      <c r="DT398" s="171"/>
      <c r="DU398" s="171"/>
      <c r="DV398" s="171"/>
      <c r="DW398" s="171"/>
      <c r="DX398" s="171"/>
      <c r="DY398" s="171"/>
      <c r="DZ398" s="171"/>
      <c r="EA398" s="171"/>
      <c r="EB398" s="171"/>
      <c r="EC398" s="171"/>
      <c r="ED398" s="171"/>
      <c r="EE398" s="171"/>
      <c r="EF398" s="171"/>
      <c r="EG398" s="171"/>
      <c r="EH398" s="171"/>
      <c r="EI398" s="171"/>
      <c r="EJ398" s="171"/>
      <c r="EK398" s="171"/>
      <c r="EL398" s="171"/>
      <c r="EM398" s="171"/>
      <c r="EN398" s="171"/>
      <c r="EO398" s="171"/>
      <c r="EP398" s="171"/>
      <c r="EQ398" s="171"/>
      <c r="ER398" s="171"/>
      <c r="ES398" s="171"/>
      <c r="ET398" s="171"/>
      <c r="EU398" s="171"/>
      <c r="EV398" s="171"/>
      <c r="EW398" s="171"/>
      <c r="EX398" s="171"/>
      <c r="EY398" s="171"/>
      <c r="EZ398" s="171"/>
      <c r="FA398" s="171"/>
      <c r="FB398" s="171"/>
      <c r="FC398" s="171"/>
      <c r="FD398" s="171"/>
      <c r="FE398" s="171"/>
      <c r="FF398" s="171"/>
      <c r="FG398" s="171"/>
      <c r="FH398" s="171"/>
      <c r="FI398" s="171"/>
      <c r="FJ398" s="171"/>
      <c r="FK398" s="171"/>
      <c r="FL398" s="171"/>
      <c r="FM398" s="171"/>
      <c r="FN398" s="171"/>
      <c r="FO398" s="171"/>
      <c r="FP398" s="171"/>
      <c r="FQ398" s="171"/>
      <c r="FR398" s="171"/>
      <c r="FS398" s="171"/>
      <c r="FT398" s="171"/>
      <c r="FU398" s="171"/>
      <c r="FV398" s="171"/>
      <c r="FW398" s="171"/>
      <c r="FX398" s="171"/>
      <c r="FY398" s="171"/>
      <c r="FZ398" s="171"/>
      <c r="GA398" s="171"/>
      <c r="GB398" s="171"/>
      <c r="GC398" s="171"/>
      <c r="GD398" s="171"/>
      <c r="GE398" s="171"/>
      <c r="GF398" s="171"/>
      <c r="GG398" s="171"/>
      <c r="GH398" s="171"/>
      <c r="GI398" s="171"/>
      <c r="GJ398" s="171"/>
      <c r="GK398" s="171"/>
      <c r="GL398" s="171"/>
      <c r="GM398" s="171"/>
      <c r="GN398" s="171"/>
      <c r="GO398" s="171"/>
      <c r="GP398" s="171"/>
      <c r="GQ398" s="171"/>
      <c r="GR398" s="171"/>
      <c r="GS398" s="171"/>
      <c r="GT398" s="171"/>
      <c r="GU398" s="171"/>
      <c r="GV398" s="171"/>
      <c r="GW398" s="171"/>
      <c r="GX398" s="171"/>
      <c r="GY398" s="171"/>
      <c r="GZ398" s="171"/>
      <c r="HA398" s="171"/>
      <c r="HB398" s="171"/>
      <c r="HC398" s="171"/>
      <c r="HD398" s="171"/>
      <c r="HE398" s="171"/>
      <c r="HF398" s="171"/>
      <c r="HG398" s="171"/>
      <c r="HH398" s="171"/>
      <c r="HI398" s="171"/>
      <c r="HJ398" s="171"/>
      <c r="HK398" s="171"/>
      <c r="HL398" s="171"/>
      <c r="HM398" s="171"/>
      <c r="HN398" s="171"/>
      <c r="HO398" s="171"/>
      <c r="HP398" s="171"/>
      <c r="HQ398" s="171"/>
      <c r="HR398" s="171"/>
      <c r="HS398" s="171"/>
      <c r="HT398" s="171"/>
      <c r="HU398" s="171"/>
      <c r="HV398" s="171"/>
      <c r="HW398" s="171"/>
      <c r="HX398" s="171"/>
      <c r="HY398" s="171"/>
      <c r="HZ398" s="171"/>
      <c r="IA398" s="171"/>
      <c r="IB398" s="171"/>
      <c r="IC398" s="171"/>
      <c r="ID398" s="171"/>
      <c r="IE398" s="171"/>
      <c r="IF398" s="171"/>
      <c r="IG398" s="171"/>
      <c r="IH398" s="171"/>
      <c r="II398" s="171"/>
      <c r="IJ398" s="171"/>
      <c r="IK398" s="171"/>
      <c r="IL398" s="171"/>
      <c r="IM398" s="171"/>
      <c r="IN398" s="171"/>
      <c r="IO398" s="171"/>
      <c r="IP398" s="171"/>
      <c r="IQ398" s="171"/>
      <c r="IR398" s="171"/>
      <c r="IS398" s="171"/>
      <c r="IT398" s="171"/>
      <c r="IU398" s="171"/>
      <c r="IV398" s="171"/>
      <c r="IW398" s="171"/>
      <c r="IX398" s="171"/>
      <c r="IY398" s="171"/>
      <c r="IZ398" s="171"/>
      <c r="JA398" s="171"/>
      <c r="JB398" s="171"/>
      <c r="JC398" s="171"/>
      <c r="JD398" s="171"/>
      <c r="JE398" s="171"/>
      <c r="JF398" s="171"/>
      <c r="JG398" s="171"/>
      <c r="JH398" s="171"/>
      <c r="JI398" s="171"/>
      <c r="JJ398" s="171"/>
      <c r="JK398" s="171"/>
      <c r="JL398" s="171"/>
      <c r="JM398" s="171"/>
      <c r="JN398" s="171"/>
      <c r="JO398" s="171"/>
      <c r="JP398" s="171"/>
      <c r="JQ398" s="171"/>
      <c r="JR398" s="171"/>
      <c r="JS398" s="171"/>
      <c r="JT398" s="171"/>
      <c r="JU398" s="171"/>
      <c r="JV398" s="171"/>
      <c r="JW398" s="171"/>
      <c r="JX398" s="171"/>
      <c r="JY398" s="171"/>
      <c r="JZ398" s="171"/>
      <c r="KA398" s="171"/>
      <c r="KB398" s="171"/>
      <c r="KC398" s="171"/>
      <c r="KD398" s="171"/>
      <c r="KE398" s="171"/>
      <c r="KF398" s="171"/>
      <c r="KG398" s="171"/>
      <c r="KH398" s="171"/>
      <c r="KI398" s="171"/>
      <c r="KJ398" s="171"/>
      <c r="KK398" s="171"/>
      <c r="KL398" s="171"/>
      <c r="KM398" s="171"/>
      <c r="KN398" s="171"/>
      <c r="KO398" s="171"/>
      <c r="KP398" s="171"/>
      <c r="KQ398" s="171"/>
      <c r="KR398" s="171"/>
      <c r="KS398" s="171"/>
      <c r="KT398" s="171"/>
      <c r="KU398" s="171"/>
      <c r="KV398" s="171"/>
      <c r="KW398" s="171"/>
      <c r="KX398" s="171"/>
      <c r="KY398" s="171"/>
      <c r="KZ398" s="171"/>
      <c r="LA398" s="171"/>
      <c r="LB398" s="171"/>
      <c r="LC398" s="171"/>
      <c r="LD398" s="171"/>
      <c r="LE398" s="171"/>
      <c r="LF398" s="171"/>
      <c r="LG398" s="171"/>
      <c r="LH398" s="171"/>
      <c r="LI398" s="171"/>
      <c r="LJ398" s="171"/>
      <c r="LK398" s="171"/>
      <c r="LL398" s="171"/>
      <c r="LM398" s="171"/>
      <c r="LN398" s="171"/>
      <c r="LO398" s="171"/>
      <c r="LP398" s="171"/>
      <c r="LQ398" s="171"/>
      <c r="LR398" s="171"/>
      <c r="LS398" s="171"/>
      <c r="LT398" s="171"/>
      <c r="LU398" s="171"/>
      <c r="LV398" s="171"/>
      <c r="LW398" s="171"/>
      <c r="LX398" s="171"/>
      <c r="LY398" s="171"/>
      <c r="LZ398" s="171"/>
      <c r="MA398" s="171"/>
      <c r="MB398" s="171"/>
      <c r="MC398" s="171"/>
      <c r="MD398" s="171"/>
      <c r="ME398" s="171"/>
      <c r="MF398" s="171"/>
      <c r="MG398" s="171"/>
      <c r="MH398" s="171"/>
      <c r="MI398" s="171"/>
      <c r="MJ398" s="171"/>
      <c r="MK398" s="171"/>
      <c r="ML398" s="171"/>
      <c r="MM398" s="171"/>
      <c r="MN398" s="171"/>
      <c r="MO398" s="171"/>
      <c r="MP398" s="171"/>
      <c r="MQ398" s="171"/>
      <c r="MR398" s="171"/>
      <c r="MS398" s="171"/>
      <c r="MT398" s="171"/>
      <c r="MU398" s="171"/>
      <c r="MV398" s="171"/>
      <c r="MW398" s="171"/>
      <c r="MX398" s="171"/>
      <c r="MY398" s="171"/>
      <c r="MZ398" s="171"/>
      <c r="NA398" s="171"/>
      <c r="NB398" s="171"/>
      <c r="NC398" s="171"/>
      <c r="ND398" s="171"/>
      <c r="NE398" s="171"/>
      <c r="NF398" s="171"/>
      <c r="NG398" s="171"/>
      <c r="NH398" s="171"/>
      <c r="NI398" s="171"/>
      <c r="NJ398" s="171"/>
      <c r="NK398" s="171"/>
      <c r="NL398" s="171"/>
      <c r="NM398" s="171"/>
      <c r="NN398" s="171"/>
      <c r="NO398" s="171"/>
      <c r="NP398" s="171"/>
      <c r="NQ398" s="171"/>
      <c r="NR398" s="171"/>
      <c r="NS398" s="171"/>
      <c r="NT398" s="171"/>
      <c r="NU398" s="171"/>
      <c r="NV398" s="171"/>
      <c r="NW398" s="171"/>
      <c r="NX398" s="171"/>
      <c r="NY398" s="171"/>
      <c r="NZ398" s="171"/>
      <c r="OA398" s="171"/>
      <c r="OB398" s="171"/>
      <c r="OC398" s="171"/>
      <c r="OD398" s="171"/>
      <c r="OE398" s="171"/>
      <c r="OF398" s="171"/>
      <c r="OG398" s="171"/>
      <c r="OH398" s="171"/>
      <c r="OI398" s="171"/>
      <c r="OJ398" s="171"/>
      <c r="OK398" s="171"/>
      <c r="OL398" s="171"/>
      <c r="OM398" s="171"/>
      <c r="ON398" s="171"/>
      <c r="OO398" s="171"/>
      <c r="OP398" s="171"/>
      <c r="OQ398" s="171"/>
      <c r="OR398" s="171"/>
      <c r="OS398" s="171"/>
      <c r="OT398" s="171"/>
      <c r="OU398" s="171"/>
      <c r="OV398" s="171"/>
      <c r="OW398" s="171"/>
      <c r="OX398" s="171"/>
      <c r="OY398" s="171"/>
      <c r="OZ398" s="171"/>
      <c r="PA398" s="171"/>
      <c r="PB398" s="171"/>
      <c r="PC398" s="171"/>
      <c r="PD398" s="171"/>
      <c r="PE398" s="171"/>
      <c r="PF398" s="171"/>
      <c r="PG398" s="171"/>
      <c r="PH398" s="171"/>
      <c r="PI398" s="171"/>
      <c r="PJ398" s="171"/>
      <c r="PK398" s="171"/>
      <c r="PL398" s="171"/>
      <c r="PM398" s="171"/>
      <c r="PN398" s="171"/>
      <c r="PO398" s="171"/>
      <c r="PP398" s="171"/>
      <c r="PQ398" s="171"/>
      <c r="PR398" s="171"/>
      <c r="PS398" s="171"/>
      <c r="PT398" s="171"/>
      <c r="PU398" s="171"/>
      <c r="PV398" s="171"/>
      <c r="PW398" s="171"/>
      <c r="PX398" s="171"/>
      <c r="PY398" s="171"/>
      <c r="PZ398" s="171"/>
      <c r="QA398" s="171"/>
      <c r="QB398" s="171"/>
      <c r="QC398" s="171"/>
      <c r="QD398" s="171"/>
      <c r="QE398" s="171"/>
      <c r="QF398" s="171"/>
      <c r="QG398" s="171"/>
      <c r="QH398" s="171"/>
      <c r="QI398" s="171"/>
      <c r="QJ398" s="171"/>
      <c r="QK398" s="171"/>
      <c r="QL398" s="171"/>
      <c r="QM398" s="171"/>
      <c r="QN398" s="171"/>
      <c r="QO398" s="171"/>
      <c r="QP398" s="171"/>
      <c r="QQ398" s="171"/>
      <c r="QR398" s="171"/>
      <c r="QS398" s="171"/>
      <c r="QT398" s="171"/>
      <c r="QU398" s="171"/>
      <c r="QV398" s="171"/>
      <c r="QW398" s="171"/>
      <c r="QX398" s="171"/>
      <c r="QY398" s="171"/>
      <c r="QZ398" s="171"/>
      <c r="RA398" s="171"/>
      <c r="RB398" s="171"/>
      <c r="RC398" s="171"/>
      <c r="RD398" s="171"/>
      <c r="RE398" s="171"/>
      <c r="RF398" s="171"/>
      <c r="RG398" s="171"/>
      <c r="RH398" s="171"/>
      <c r="RI398" s="171"/>
      <c r="RJ398" s="171"/>
      <c r="RK398" s="171"/>
      <c r="RL398" s="171"/>
      <c r="RM398" s="171"/>
      <c r="RN398" s="171"/>
      <c r="RO398" s="171"/>
      <c r="RP398" s="171"/>
      <c r="RQ398" s="171"/>
      <c r="RR398" s="171"/>
      <c r="RS398" s="171"/>
      <c r="RT398" s="171"/>
      <c r="RU398" s="171"/>
      <c r="RV398" s="171"/>
      <c r="RW398" s="171"/>
      <c r="RX398" s="171"/>
      <c r="RY398" s="171"/>
      <c r="RZ398" s="171"/>
      <c r="SA398" s="171"/>
      <c r="SB398" s="171"/>
      <c r="SC398" s="171"/>
      <c r="SD398" s="171"/>
      <c r="SE398" s="171"/>
      <c r="SF398" s="171"/>
      <c r="SG398" s="171"/>
      <c r="SH398" s="171"/>
      <c r="SI398" s="171"/>
      <c r="SJ398" s="171"/>
      <c r="SK398" s="171"/>
      <c r="SL398" s="171"/>
      <c r="SM398" s="171"/>
      <c r="SN398" s="171"/>
      <c r="SO398" s="171"/>
      <c r="SP398" s="171"/>
      <c r="SQ398" s="171"/>
      <c r="SR398" s="171"/>
      <c r="SS398" s="171"/>
      <c r="ST398" s="171"/>
      <c r="SU398" s="171"/>
      <c r="SV398" s="171"/>
      <c r="SW398" s="171"/>
      <c r="SX398" s="171"/>
      <c r="SY398" s="171"/>
      <c r="SZ398" s="171"/>
      <c r="TA398" s="171"/>
      <c r="TB398" s="171"/>
      <c r="TC398" s="171"/>
      <c r="TD398" s="171"/>
      <c r="TE398" s="171"/>
      <c r="TF398" s="171"/>
      <c r="TG398" s="171"/>
      <c r="TH398" s="171"/>
      <c r="TI398" s="171"/>
      <c r="TJ398" s="171"/>
      <c r="TK398" s="171"/>
      <c r="TL398" s="171"/>
      <c r="TM398" s="171"/>
      <c r="TN398" s="171"/>
      <c r="TO398" s="171"/>
      <c r="TP398" s="171"/>
      <c r="TQ398" s="171"/>
      <c r="TR398" s="171"/>
      <c r="TS398" s="171"/>
      <c r="TT398" s="171"/>
      <c r="TU398" s="171"/>
      <c r="TV398" s="171"/>
      <c r="TW398" s="171"/>
      <c r="TX398" s="171"/>
      <c r="TY398" s="171"/>
      <c r="TZ398" s="171"/>
      <c r="UA398" s="171"/>
      <c r="UB398" s="171"/>
      <c r="UC398" s="171"/>
      <c r="UD398" s="171"/>
      <c r="UE398" s="171"/>
      <c r="UF398" s="171"/>
      <c r="UG398" s="171"/>
      <c r="UH398" s="171"/>
      <c r="UI398" s="171"/>
      <c r="UJ398" s="171"/>
      <c r="UK398" s="171"/>
      <c r="UL398" s="171"/>
      <c r="UM398" s="171"/>
      <c r="UN398" s="171"/>
      <c r="UO398" s="171"/>
      <c r="UP398" s="171"/>
      <c r="UQ398" s="171"/>
      <c r="UR398" s="171"/>
      <c r="US398" s="171"/>
      <c r="UT398" s="171"/>
      <c r="UU398" s="171"/>
      <c r="UV398" s="171"/>
      <c r="UW398" s="171"/>
      <c r="UX398" s="171"/>
      <c r="UY398" s="171"/>
      <c r="UZ398" s="171"/>
      <c r="VA398" s="171"/>
      <c r="VB398" s="171"/>
      <c r="VC398" s="171"/>
      <c r="VD398" s="171"/>
      <c r="VE398" s="171"/>
      <c r="VF398" s="171"/>
      <c r="VG398" s="171"/>
      <c r="VH398" s="171"/>
      <c r="VI398" s="171"/>
      <c r="VJ398" s="171"/>
      <c r="VK398" s="171"/>
      <c r="VL398" s="171"/>
      <c r="VM398" s="171"/>
      <c r="VN398" s="171"/>
      <c r="VO398" s="171"/>
      <c r="VP398" s="171"/>
      <c r="VQ398" s="171"/>
      <c r="VR398" s="171"/>
      <c r="VS398" s="171"/>
      <c r="VT398" s="171"/>
      <c r="VU398" s="171"/>
      <c r="VV398" s="171"/>
      <c r="VW398" s="171"/>
      <c r="VX398" s="171"/>
      <c r="VY398" s="171"/>
      <c r="VZ398" s="171"/>
      <c r="WA398" s="171"/>
      <c r="WB398" s="171"/>
      <c r="WC398" s="171"/>
      <c r="WD398" s="171"/>
      <c r="WE398" s="171"/>
      <c r="WF398" s="171"/>
      <c r="WG398" s="171"/>
      <c r="WH398" s="171"/>
      <c r="WI398" s="171"/>
      <c r="WJ398" s="171"/>
      <c r="WK398" s="171"/>
      <c r="WL398" s="171"/>
      <c r="WM398" s="171"/>
      <c r="WN398" s="171"/>
      <c r="WO398" s="171"/>
      <c r="WP398" s="171"/>
      <c r="WQ398" s="171"/>
      <c r="WR398" s="171"/>
      <c r="WS398" s="171"/>
      <c r="WT398" s="171"/>
      <c r="WU398" s="171"/>
      <c r="WV398" s="171"/>
      <c r="WW398" s="171"/>
      <c r="WX398" s="171"/>
      <c r="WY398" s="171"/>
      <c r="WZ398" s="171"/>
      <c r="XA398" s="171"/>
      <c r="XB398" s="171"/>
      <c r="XC398" s="171"/>
      <c r="XD398" s="171"/>
      <c r="XE398" s="171"/>
      <c r="XF398" s="171"/>
      <c r="XG398" s="171"/>
      <c r="XH398" s="171"/>
      <c r="XI398" s="171"/>
      <c r="XJ398" s="171"/>
      <c r="XK398" s="171"/>
      <c r="XL398" s="171"/>
      <c r="XM398" s="171"/>
      <c r="XN398" s="171"/>
      <c r="XO398" s="171"/>
      <c r="XP398" s="171"/>
      <c r="XQ398" s="171"/>
      <c r="XR398" s="171"/>
      <c r="XS398" s="171"/>
      <c r="XT398" s="171"/>
      <c r="XU398" s="171"/>
      <c r="XV398" s="171"/>
      <c r="XW398" s="171"/>
      <c r="XX398" s="171"/>
      <c r="XY398" s="171"/>
      <c r="XZ398" s="171"/>
      <c r="YA398" s="171"/>
      <c r="YB398" s="171"/>
      <c r="YC398" s="171"/>
      <c r="YD398" s="171"/>
      <c r="YE398" s="171"/>
      <c r="YF398" s="171"/>
      <c r="YG398" s="171"/>
      <c r="YH398" s="171"/>
      <c r="YI398" s="171"/>
      <c r="YJ398" s="171"/>
      <c r="YK398" s="171"/>
      <c r="YL398" s="171"/>
      <c r="YM398" s="171"/>
      <c r="YN398" s="171"/>
      <c r="YO398" s="171"/>
      <c r="YP398" s="171"/>
      <c r="YQ398" s="171"/>
      <c r="YR398" s="171"/>
      <c r="YS398" s="171"/>
      <c r="YT398" s="171"/>
      <c r="YU398" s="171"/>
      <c r="YV398" s="171"/>
      <c r="YW398" s="171"/>
      <c r="YX398" s="171"/>
      <c r="YY398" s="171"/>
      <c r="YZ398" s="171"/>
      <c r="ZA398" s="171"/>
      <c r="ZB398" s="171"/>
      <c r="ZC398" s="171"/>
      <c r="ZD398" s="171"/>
      <c r="ZE398" s="171"/>
      <c r="ZF398" s="171"/>
      <c r="ZG398" s="171"/>
      <c r="ZH398" s="171"/>
      <c r="ZI398" s="171"/>
      <c r="ZJ398" s="171"/>
      <c r="ZK398" s="171"/>
      <c r="ZL398" s="171"/>
      <c r="ZM398" s="171"/>
      <c r="ZN398" s="171"/>
      <c r="ZO398" s="171"/>
      <c r="ZP398" s="171"/>
      <c r="ZQ398" s="171"/>
      <c r="ZR398" s="171"/>
      <c r="ZS398" s="171"/>
      <c r="ZT398" s="171"/>
      <c r="ZU398" s="171"/>
      <c r="ZV398" s="171"/>
      <c r="ZW398" s="171"/>
      <c r="ZX398" s="171"/>
      <c r="ZY398" s="171"/>
      <c r="ZZ398" s="171"/>
      <c r="AAA398" s="171"/>
      <c r="AAB398" s="171"/>
      <c r="AAC398" s="171"/>
      <c r="AAD398" s="171"/>
      <c r="AAE398" s="171"/>
      <c r="AAF398" s="171"/>
      <c r="AAG398" s="171"/>
      <c r="AAH398" s="171"/>
      <c r="AAI398" s="171"/>
      <c r="AAJ398" s="171"/>
      <c r="AAK398" s="171"/>
      <c r="AAL398" s="171"/>
      <c r="AAM398" s="171"/>
      <c r="AAN398" s="171"/>
      <c r="AAO398" s="171"/>
      <c r="AAP398" s="171"/>
      <c r="AAQ398" s="171"/>
      <c r="AAR398" s="171"/>
      <c r="AAS398" s="171"/>
      <c r="AAT398" s="171"/>
      <c r="AAU398" s="171"/>
      <c r="AAV398" s="171"/>
      <c r="AAW398" s="171"/>
      <c r="AAX398" s="171"/>
      <c r="AAY398" s="171"/>
      <c r="AAZ398" s="171"/>
      <c r="ABA398" s="171"/>
      <c r="ABB398" s="171"/>
      <c r="ABC398" s="171"/>
      <c r="ABD398" s="171"/>
      <c r="ABE398" s="171"/>
      <c r="ABF398" s="171"/>
      <c r="ABG398" s="171"/>
      <c r="ABH398" s="171"/>
      <c r="ABI398" s="171"/>
      <c r="ABJ398" s="171"/>
      <c r="ABK398" s="171"/>
      <c r="ABL398" s="171"/>
      <c r="ABM398" s="171"/>
      <c r="ABN398" s="171"/>
      <c r="ABO398" s="171"/>
      <c r="ABP398" s="171"/>
      <c r="ABQ398" s="171"/>
      <c r="ABR398" s="171"/>
      <c r="ABS398" s="171"/>
      <c r="ABT398" s="171"/>
      <c r="ABU398" s="171"/>
      <c r="ABV398" s="171"/>
      <c r="ABW398" s="171"/>
      <c r="ABX398" s="171"/>
      <c r="ABY398" s="171"/>
      <c r="ABZ398" s="171"/>
      <c r="ACA398" s="171"/>
      <c r="ACB398" s="171"/>
      <c r="ACC398" s="171"/>
      <c r="ACD398" s="171"/>
      <c r="ACE398" s="171"/>
      <c r="ACF398" s="171"/>
      <c r="ACG398" s="171"/>
      <c r="ACH398" s="171"/>
      <c r="ACI398" s="171"/>
      <c r="ACJ398" s="171"/>
      <c r="ACK398" s="171"/>
      <c r="ACL398" s="171"/>
      <c r="ACM398" s="171"/>
      <c r="ACN398" s="171"/>
      <c r="ACO398" s="171"/>
      <c r="ACP398" s="171"/>
      <c r="ACQ398" s="171"/>
      <c r="ACR398" s="171"/>
      <c r="ACS398" s="171"/>
      <c r="ACT398" s="171"/>
      <c r="ACU398" s="171"/>
      <c r="ACV398" s="171"/>
      <c r="ACW398" s="171"/>
      <c r="ACX398" s="171"/>
      <c r="ACY398" s="171"/>
      <c r="ACZ398" s="171"/>
      <c r="ADA398" s="171"/>
    </row>
    <row r="399" spans="1:781" s="152" customFormat="1" ht="15" customHeight="1" x14ac:dyDescent="0.3">
      <c r="A399" s="247"/>
      <c r="B399" s="252"/>
      <c r="C399" s="293"/>
      <c r="D399" s="254"/>
      <c r="E399" s="250"/>
      <c r="F399" s="255"/>
      <c r="G399" s="249"/>
      <c r="H399" s="255"/>
      <c r="I399" s="256"/>
      <c r="J399" s="302"/>
      <c r="K399" s="247"/>
      <c r="L399" s="248"/>
      <c r="M399" s="249"/>
      <c r="N399" s="250"/>
      <c r="O399" s="251"/>
      <c r="P399" s="252"/>
      <c r="Q399" s="290"/>
      <c r="R399" s="290"/>
      <c r="S399" s="298"/>
      <c r="T399" s="265"/>
      <c r="U399" s="265"/>
      <c r="V399" s="299"/>
      <c r="W399" s="299"/>
      <c r="X399" s="299"/>
      <c r="Y399" s="299"/>
      <c r="Z399" s="299"/>
      <c r="AA399" s="299"/>
      <c r="AB399" s="300"/>
      <c r="AC399" s="301"/>
      <c r="AD399" s="301"/>
      <c r="AE399" s="301"/>
      <c r="AF399" s="301"/>
      <c r="AG399" s="301"/>
      <c r="AH399" s="301"/>
      <c r="AI399" s="301"/>
      <c r="AJ399" s="301"/>
      <c r="AK399" s="301"/>
      <c r="AL399" s="301"/>
      <c r="AM399" s="301"/>
      <c r="AN399" s="301"/>
      <c r="AO399" s="301"/>
      <c r="AP399" s="171"/>
      <c r="AQ399" s="171"/>
      <c r="AR399" s="171"/>
      <c r="AS399" s="171"/>
      <c r="AT399" s="171"/>
      <c r="AU399" s="171"/>
      <c r="AV399" s="171"/>
      <c r="AW399" s="171"/>
      <c r="AX399" s="171"/>
      <c r="AY399" s="171"/>
      <c r="AZ399" s="171"/>
      <c r="BA399" s="171"/>
      <c r="BB399" s="171"/>
      <c r="BC399" s="171"/>
      <c r="BD399" s="171"/>
      <c r="BE399" s="171"/>
      <c r="BF399" s="171"/>
      <c r="BG399" s="171"/>
      <c r="BH399" s="171"/>
      <c r="BI399" s="171"/>
      <c r="BJ399" s="171"/>
      <c r="BK399" s="171"/>
      <c r="BL399" s="171"/>
      <c r="BM399" s="171"/>
      <c r="BN399" s="171"/>
      <c r="BO399" s="171"/>
      <c r="BP399" s="171"/>
      <c r="BQ399" s="171"/>
      <c r="BR399" s="171"/>
      <c r="BS399" s="171"/>
      <c r="BT399" s="171"/>
      <c r="BU399" s="171"/>
      <c r="BV399" s="171"/>
      <c r="BW399" s="171"/>
      <c r="BX399" s="171"/>
      <c r="BY399" s="171"/>
      <c r="BZ399" s="171"/>
      <c r="CA399" s="171"/>
      <c r="CB399" s="171"/>
      <c r="CC399" s="171"/>
      <c r="CD399" s="171"/>
      <c r="CE399" s="171"/>
      <c r="CF399" s="171"/>
      <c r="CG399" s="171"/>
      <c r="CH399" s="171"/>
      <c r="CI399" s="171"/>
      <c r="CJ399" s="171"/>
      <c r="CK399" s="171"/>
      <c r="CL399" s="171"/>
      <c r="CM399" s="171"/>
      <c r="CN399" s="171"/>
      <c r="CO399" s="171"/>
      <c r="CP399" s="171"/>
      <c r="CQ399" s="171"/>
      <c r="CR399" s="171"/>
      <c r="CS399" s="171"/>
      <c r="CT399" s="171"/>
      <c r="CU399" s="171"/>
      <c r="CV399" s="171"/>
      <c r="CW399" s="171"/>
      <c r="CX399" s="171"/>
      <c r="CY399" s="171"/>
      <c r="CZ399" s="171"/>
      <c r="DA399" s="171"/>
      <c r="DB399" s="171"/>
      <c r="DC399" s="171"/>
      <c r="DD399" s="171"/>
      <c r="DE399" s="171"/>
      <c r="DF399" s="171"/>
      <c r="DG399" s="171"/>
      <c r="DH399" s="171"/>
      <c r="DI399" s="171"/>
      <c r="DJ399" s="171"/>
      <c r="DK399" s="171"/>
      <c r="DL399" s="171"/>
      <c r="DM399" s="171"/>
      <c r="DN399" s="171"/>
      <c r="DO399" s="171"/>
      <c r="DP399" s="171"/>
      <c r="DQ399" s="171"/>
      <c r="DR399" s="171"/>
      <c r="DS399" s="171"/>
      <c r="DT399" s="171"/>
      <c r="DU399" s="171"/>
      <c r="DV399" s="171"/>
      <c r="DW399" s="171"/>
      <c r="DX399" s="171"/>
      <c r="DY399" s="171"/>
      <c r="DZ399" s="171"/>
      <c r="EA399" s="171"/>
      <c r="EB399" s="171"/>
      <c r="EC399" s="171"/>
      <c r="ED399" s="171"/>
      <c r="EE399" s="171"/>
      <c r="EF399" s="171"/>
      <c r="EG399" s="171"/>
      <c r="EH399" s="171"/>
      <c r="EI399" s="171"/>
      <c r="EJ399" s="171"/>
      <c r="EK399" s="171"/>
      <c r="EL399" s="171"/>
      <c r="EM399" s="171"/>
      <c r="EN399" s="171"/>
      <c r="EO399" s="171"/>
      <c r="EP399" s="171"/>
      <c r="EQ399" s="171"/>
      <c r="ER399" s="171"/>
      <c r="ES399" s="171"/>
      <c r="ET399" s="171"/>
      <c r="EU399" s="171"/>
      <c r="EV399" s="171"/>
      <c r="EW399" s="171"/>
      <c r="EX399" s="171"/>
      <c r="EY399" s="171"/>
      <c r="EZ399" s="171"/>
      <c r="FA399" s="171"/>
      <c r="FB399" s="171"/>
      <c r="FC399" s="171"/>
      <c r="FD399" s="171"/>
      <c r="FE399" s="171"/>
      <c r="FF399" s="171"/>
      <c r="FG399" s="171"/>
      <c r="FH399" s="171"/>
      <c r="FI399" s="171"/>
      <c r="FJ399" s="171"/>
      <c r="FK399" s="171"/>
      <c r="FL399" s="171"/>
      <c r="FM399" s="171"/>
      <c r="FN399" s="171"/>
      <c r="FO399" s="171"/>
      <c r="FP399" s="171"/>
      <c r="FQ399" s="171"/>
      <c r="FR399" s="171"/>
      <c r="FS399" s="171"/>
      <c r="FT399" s="171"/>
      <c r="FU399" s="171"/>
      <c r="FV399" s="171"/>
      <c r="FW399" s="171"/>
      <c r="FX399" s="171"/>
      <c r="FY399" s="171"/>
      <c r="FZ399" s="171"/>
      <c r="GA399" s="171"/>
      <c r="GB399" s="171"/>
      <c r="GC399" s="171"/>
      <c r="GD399" s="171"/>
      <c r="GE399" s="171"/>
      <c r="GF399" s="171"/>
      <c r="GG399" s="171"/>
      <c r="GH399" s="171"/>
      <c r="GI399" s="171"/>
      <c r="GJ399" s="171"/>
      <c r="GK399" s="171"/>
      <c r="GL399" s="171"/>
      <c r="GM399" s="171"/>
      <c r="GN399" s="171"/>
      <c r="GO399" s="171"/>
      <c r="GP399" s="171"/>
      <c r="GQ399" s="171"/>
      <c r="GR399" s="171"/>
      <c r="GS399" s="171"/>
      <c r="GT399" s="171"/>
      <c r="GU399" s="171"/>
      <c r="GV399" s="171"/>
      <c r="GW399" s="171"/>
      <c r="GX399" s="171"/>
      <c r="GY399" s="171"/>
      <c r="GZ399" s="171"/>
      <c r="HA399" s="171"/>
      <c r="HB399" s="171"/>
      <c r="HC399" s="171"/>
      <c r="HD399" s="171"/>
      <c r="HE399" s="171"/>
      <c r="HF399" s="171"/>
      <c r="HG399" s="171"/>
      <c r="HH399" s="171"/>
      <c r="HI399" s="171"/>
      <c r="HJ399" s="171"/>
      <c r="HK399" s="171"/>
      <c r="HL399" s="171"/>
      <c r="HM399" s="171"/>
      <c r="HN399" s="171"/>
      <c r="HO399" s="171"/>
      <c r="HP399" s="171"/>
      <c r="HQ399" s="171"/>
      <c r="HR399" s="171"/>
      <c r="HS399" s="171"/>
      <c r="HT399" s="171"/>
      <c r="HU399" s="171"/>
      <c r="HV399" s="171"/>
      <c r="HW399" s="171"/>
      <c r="HX399" s="171"/>
      <c r="HY399" s="171"/>
      <c r="HZ399" s="171"/>
      <c r="IA399" s="171"/>
      <c r="IB399" s="171"/>
      <c r="IC399" s="171"/>
      <c r="ID399" s="171"/>
      <c r="IE399" s="171"/>
      <c r="IF399" s="171"/>
      <c r="IG399" s="171"/>
      <c r="IH399" s="171"/>
      <c r="II399" s="171"/>
      <c r="IJ399" s="171"/>
      <c r="IK399" s="171"/>
      <c r="IL399" s="171"/>
      <c r="IM399" s="171"/>
      <c r="IN399" s="171"/>
      <c r="IO399" s="171"/>
      <c r="IP399" s="171"/>
      <c r="IQ399" s="171"/>
      <c r="IR399" s="171"/>
      <c r="IS399" s="171"/>
      <c r="IT399" s="171"/>
      <c r="IU399" s="171"/>
      <c r="IV399" s="171"/>
      <c r="IW399" s="171"/>
      <c r="IX399" s="171"/>
      <c r="IY399" s="171"/>
      <c r="IZ399" s="171"/>
      <c r="JA399" s="171"/>
      <c r="JB399" s="171"/>
      <c r="JC399" s="171"/>
      <c r="JD399" s="171"/>
      <c r="JE399" s="171"/>
      <c r="JF399" s="171"/>
      <c r="JG399" s="171"/>
      <c r="JH399" s="171"/>
      <c r="JI399" s="171"/>
      <c r="JJ399" s="171"/>
      <c r="JK399" s="171"/>
      <c r="JL399" s="171"/>
      <c r="JM399" s="171"/>
      <c r="JN399" s="171"/>
      <c r="JO399" s="171"/>
      <c r="JP399" s="171"/>
      <c r="JQ399" s="171"/>
      <c r="JR399" s="171"/>
      <c r="JS399" s="171"/>
      <c r="JT399" s="171"/>
      <c r="JU399" s="171"/>
      <c r="JV399" s="171"/>
      <c r="JW399" s="171"/>
      <c r="JX399" s="171"/>
      <c r="JY399" s="171"/>
      <c r="JZ399" s="171"/>
      <c r="KA399" s="171"/>
      <c r="KB399" s="171"/>
      <c r="KC399" s="171"/>
      <c r="KD399" s="171"/>
      <c r="KE399" s="171"/>
      <c r="KF399" s="171"/>
      <c r="KG399" s="171"/>
      <c r="KH399" s="171"/>
      <c r="KI399" s="171"/>
      <c r="KJ399" s="171"/>
      <c r="KK399" s="171"/>
      <c r="KL399" s="171"/>
      <c r="KM399" s="171"/>
      <c r="KN399" s="171"/>
      <c r="KO399" s="171"/>
      <c r="KP399" s="171"/>
      <c r="KQ399" s="171"/>
      <c r="KR399" s="171"/>
      <c r="KS399" s="171"/>
      <c r="KT399" s="171"/>
      <c r="KU399" s="171"/>
      <c r="KV399" s="171"/>
      <c r="KW399" s="171"/>
      <c r="KX399" s="171"/>
      <c r="KY399" s="171"/>
      <c r="KZ399" s="171"/>
      <c r="LA399" s="171"/>
      <c r="LB399" s="171"/>
      <c r="LC399" s="171"/>
      <c r="LD399" s="171"/>
      <c r="LE399" s="171"/>
      <c r="LF399" s="171"/>
      <c r="LG399" s="171"/>
      <c r="LH399" s="171"/>
      <c r="LI399" s="171"/>
      <c r="LJ399" s="171"/>
      <c r="LK399" s="171"/>
      <c r="LL399" s="171"/>
      <c r="LM399" s="171"/>
      <c r="LN399" s="171"/>
      <c r="LO399" s="171"/>
      <c r="LP399" s="171"/>
      <c r="LQ399" s="171"/>
      <c r="LR399" s="171"/>
      <c r="LS399" s="171"/>
      <c r="LT399" s="171"/>
      <c r="LU399" s="171"/>
      <c r="LV399" s="171"/>
      <c r="LW399" s="171"/>
      <c r="LX399" s="171"/>
      <c r="LY399" s="171"/>
      <c r="LZ399" s="171"/>
      <c r="MA399" s="171"/>
      <c r="MB399" s="171"/>
      <c r="MC399" s="171"/>
      <c r="MD399" s="171"/>
      <c r="ME399" s="171"/>
      <c r="MF399" s="171"/>
      <c r="MG399" s="171"/>
      <c r="MH399" s="171"/>
      <c r="MI399" s="171"/>
      <c r="MJ399" s="171"/>
      <c r="MK399" s="171"/>
      <c r="ML399" s="171"/>
      <c r="MM399" s="171"/>
      <c r="MN399" s="171"/>
      <c r="MO399" s="171"/>
      <c r="MP399" s="171"/>
      <c r="MQ399" s="171"/>
      <c r="MR399" s="171"/>
      <c r="MS399" s="171"/>
      <c r="MT399" s="171"/>
      <c r="MU399" s="171"/>
      <c r="MV399" s="171"/>
      <c r="MW399" s="171"/>
      <c r="MX399" s="171"/>
      <c r="MY399" s="171"/>
      <c r="MZ399" s="171"/>
      <c r="NA399" s="171"/>
      <c r="NB399" s="171"/>
      <c r="NC399" s="171"/>
      <c r="ND399" s="171"/>
      <c r="NE399" s="171"/>
      <c r="NF399" s="171"/>
      <c r="NG399" s="171"/>
      <c r="NH399" s="171"/>
      <c r="NI399" s="171"/>
      <c r="NJ399" s="171"/>
      <c r="NK399" s="171"/>
      <c r="NL399" s="171"/>
      <c r="NM399" s="171"/>
      <c r="NN399" s="171"/>
      <c r="NO399" s="171"/>
      <c r="NP399" s="171"/>
      <c r="NQ399" s="171"/>
      <c r="NR399" s="171"/>
      <c r="NS399" s="171"/>
      <c r="NT399" s="171"/>
      <c r="NU399" s="171"/>
      <c r="NV399" s="171"/>
      <c r="NW399" s="171"/>
      <c r="NX399" s="171"/>
      <c r="NY399" s="171"/>
      <c r="NZ399" s="171"/>
      <c r="OA399" s="171"/>
      <c r="OB399" s="171"/>
      <c r="OC399" s="171"/>
      <c r="OD399" s="171"/>
      <c r="OE399" s="171"/>
      <c r="OF399" s="171"/>
      <c r="OG399" s="171"/>
      <c r="OH399" s="171"/>
      <c r="OI399" s="171"/>
      <c r="OJ399" s="171"/>
      <c r="OK399" s="171"/>
      <c r="OL399" s="171"/>
      <c r="OM399" s="171"/>
      <c r="ON399" s="171"/>
      <c r="OO399" s="171"/>
      <c r="OP399" s="171"/>
      <c r="OQ399" s="171"/>
      <c r="OR399" s="171"/>
      <c r="OS399" s="171"/>
      <c r="OT399" s="171"/>
      <c r="OU399" s="171"/>
      <c r="OV399" s="171"/>
      <c r="OW399" s="171"/>
      <c r="OX399" s="171"/>
      <c r="OY399" s="171"/>
      <c r="OZ399" s="171"/>
      <c r="PA399" s="171"/>
      <c r="PB399" s="171"/>
      <c r="PC399" s="171"/>
      <c r="PD399" s="171"/>
      <c r="PE399" s="171"/>
      <c r="PF399" s="171"/>
      <c r="PG399" s="171"/>
      <c r="PH399" s="171"/>
      <c r="PI399" s="171"/>
      <c r="PJ399" s="171"/>
      <c r="PK399" s="171"/>
      <c r="PL399" s="171"/>
      <c r="PM399" s="171"/>
      <c r="PN399" s="171"/>
      <c r="PO399" s="171"/>
      <c r="PP399" s="171"/>
      <c r="PQ399" s="171"/>
      <c r="PR399" s="171"/>
      <c r="PS399" s="171"/>
      <c r="PT399" s="171"/>
      <c r="PU399" s="171"/>
      <c r="PV399" s="171"/>
      <c r="PW399" s="171"/>
      <c r="PX399" s="171"/>
      <c r="PY399" s="171"/>
      <c r="PZ399" s="171"/>
      <c r="QA399" s="171"/>
      <c r="QB399" s="171"/>
      <c r="QC399" s="171"/>
      <c r="QD399" s="171"/>
      <c r="QE399" s="171"/>
      <c r="QF399" s="171"/>
      <c r="QG399" s="171"/>
      <c r="QH399" s="171"/>
      <c r="QI399" s="171"/>
      <c r="QJ399" s="171"/>
      <c r="QK399" s="171"/>
      <c r="QL399" s="171"/>
      <c r="QM399" s="171"/>
      <c r="QN399" s="171"/>
      <c r="QO399" s="171"/>
      <c r="QP399" s="171"/>
      <c r="QQ399" s="171"/>
      <c r="QR399" s="171"/>
      <c r="QS399" s="171"/>
      <c r="QT399" s="171"/>
      <c r="QU399" s="171"/>
      <c r="QV399" s="171"/>
      <c r="QW399" s="171"/>
      <c r="QX399" s="171"/>
      <c r="QY399" s="171"/>
      <c r="QZ399" s="171"/>
      <c r="RA399" s="171"/>
      <c r="RB399" s="171"/>
      <c r="RC399" s="171"/>
      <c r="RD399" s="171"/>
      <c r="RE399" s="171"/>
      <c r="RF399" s="171"/>
      <c r="RG399" s="171"/>
      <c r="RH399" s="171"/>
      <c r="RI399" s="171"/>
      <c r="RJ399" s="171"/>
      <c r="RK399" s="171"/>
      <c r="RL399" s="171"/>
      <c r="RM399" s="171"/>
      <c r="RN399" s="171"/>
      <c r="RO399" s="171"/>
      <c r="RP399" s="171"/>
      <c r="RQ399" s="171"/>
      <c r="RR399" s="171"/>
      <c r="RS399" s="171"/>
      <c r="RT399" s="171"/>
      <c r="RU399" s="171"/>
      <c r="RV399" s="171"/>
      <c r="RW399" s="171"/>
      <c r="RX399" s="171"/>
      <c r="RY399" s="171"/>
      <c r="RZ399" s="171"/>
      <c r="SA399" s="171"/>
      <c r="SB399" s="171"/>
      <c r="SC399" s="171"/>
      <c r="SD399" s="171"/>
      <c r="SE399" s="171"/>
      <c r="SF399" s="171"/>
      <c r="SG399" s="171"/>
      <c r="SH399" s="171"/>
      <c r="SI399" s="171"/>
      <c r="SJ399" s="171"/>
      <c r="SK399" s="171"/>
      <c r="SL399" s="171"/>
      <c r="SM399" s="171"/>
      <c r="SN399" s="171"/>
      <c r="SO399" s="171"/>
      <c r="SP399" s="171"/>
      <c r="SQ399" s="171"/>
      <c r="SR399" s="171"/>
      <c r="SS399" s="171"/>
      <c r="ST399" s="171"/>
      <c r="SU399" s="171"/>
      <c r="SV399" s="171"/>
      <c r="SW399" s="171"/>
      <c r="SX399" s="171"/>
      <c r="SY399" s="171"/>
      <c r="SZ399" s="171"/>
      <c r="TA399" s="171"/>
      <c r="TB399" s="171"/>
      <c r="TC399" s="171"/>
      <c r="TD399" s="171"/>
      <c r="TE399" s="171"/>
      <c r="TF399" s="171"/>
      <c r="TG399" s="171"/>
      <c r="TH399" s="171"/>
      <c r="TI399" s="171"/>
      <c r="TJ399" s="171"/>
      <c r="TK399" s="171"/>
      <c r="TL399" s="171"/>
      <c r="TM399" s="171"/>
      <c r="TN399" s="171"/>
      <c r="TO399" s="171"/>
      <c r="TP399" s="171"/>
      <c r="TQ399" s="171"/>
      <c r="TR399" s="171"/>
      <c r="TS399" s="171"/>
      <c r="TT399" s="171"/>
      <c r="TU399" s="171"/>
      <c r="TV399" s="171"/>
      <c r="TW399" s="171"/>
      <c r="TX399" s="171"/>
      <c r="TY399" s="171"/>
      <c r="TZ399" s="171"/>
      <c r="UA399" s="171"/>
      <c r="UB399" s="171"/>
      <c r="UC399" s="171"/>
      <c r="UD399" s="171"/>
      <c r="UE399" s="171"/>
      <c r="UF399" s="171"/>
      <c r="UG399" s="171"/>
      <c r="UH399" s="171"/>
      <c r="UI399" s="171"/>
      <c r="UJ399" s="171"/>
      <c r="UK399" s="171"/>
      <c r="UL399" s="171"/>
      <c r="UM399" s="171"/>
      <c r="UN399" s="171"/>
      <c r="UO399" s="171"/>
      <c r="UP399" s="171"/>
      <c r="UQ399" s="171"/>
      <c r="UR399" s="171"/>
      <c r="US399" s="171"/>
      <c r="UT399" s="171"/>
      <c r="UU399" s="171"/>
      <c r="UV399" s="171"/>
      <c r="UW399" s="171"/>
      <c r="UX399" s="171"/>
      <c r="UY399" s="171"/>
      <c r="UZ399" s="171"/>
      <c r="VA399" s="171"/>
      <c r="VB399" s="171"/>
      <c r="VC399" s="171"/>
      <c r="VD399" s="171"/>
      <c r="VE399" s="171"/>
      <c r="VF399" s="171"/>
      <c r="VG399" s="171"/>
      <c r="VH399" s="171"/>
      <c r="VI399" s="171"/>
      <c r="VJ399" s="171"/>
      <c r="VK399" s="171"/>
      <c r="VL399" s="171"/>
      <c r="VM399" s="171"/>
      <c r="VN399" s="171"/>
      <c r="VO399" s="171"/>
      <c r="VP399" s="171"/>
      <c r="VQ399" s="171"/>
      <c r="VR399" s="171"/>
      <c r="VS399" s="171"/>
      <c r="VT399" s="171"/>
      <c r="VU399" s="171"/>
      <c r="VV399" s="171"/>
      <c r="VW399" s="171"/>
      <c r="VX399" s="171"/>
      <c r="VY399" s="171"/>
      <c r="VZ399" s="171"/>
      <c r="WA399" s="171"/>
      <c r="WB399" s="171"/>
      <c r="WC399" s="171"/>
      <c r="WD399" s="171"/>
      <c r="WE399" s="171"/>
      <c r="WF399" s="171"/>
      <c r="WG399" s="171"/>
      <c r="WH399" s="171"/>
      <c r="WI399" s="171"/>
      <c r="WJ399" s="171"/>
      <c r="WK399" s="171"/>
      <c r="WL399" s="171"/>
      <c r="WM399" s="171"/>
      <c r="WN399" s="171"/>
      <c r="WO399" s="171"/>
      <c r="WP399" s="171"/>
      <c r="WQ399" s="171"/>
      <c r="WR399" s="171"/>
      <c r="WS399" s="171"/>
      <c r="WT399" s="171"/>
      <c r="WU399" s="171"/>
      <c r="WV399" s="171"/>
      <c r="WW399" s="171"/>
      <c r="WX399" s="171"/>
      <c r="WY399" s="171"/>
      <c r="WZ399" s="171"/>
      <c r="XA399" s="171"/>
      <c r="XB399" s="171"/>
      <c r="XC399" s="171"/>
      <c r="XD399" s="171"/>
      <c r="XE399" s="171"/>
      <c r="XF399" s="171"/>
      <c r="XG399" s="171"/>
      <c r="XH399" s="171"/>
      <c r="XI399" s="171"/>
      <c r="XJ399" s="171"/>
      <c r="XK399" s="171"/>
      <c r="XL399" s="171"/>
      <c r="XM399" s="171"/>
      <c r="XN399" s="171"/>
      <c r="XO399" s="171"/>
      <c r="XP399" s="171"/>
      <c r="XQ399" s="171"/>
      <c r="XR399" s="171"/>
      <c r="XS399" s="171"/>
      <c r="XT399" s="171"/>
      <c r="XU399" s="171"/>
      <c r="XV399" s="171"/>
      <c r="XW399" s="171"/>
      <c r="XX399" s="171"/>
      <c r="XY399" s="171"/>
      <c r="XZ399" s="171"/>
      <c r="YA399" s="171"/>
      <c r="YB399" s="171"/>
      <c r="YC399" s="171"/>
      <c r="YD399" s="171"/>
      <c r="YE399" s="171"/>
      <c r="YF399" s="171"/>
      <c r="YG399" s="171"/>
      <c r="YH399" s="171"/>
      <c r="YI399" s="171"/>
      <c r="YJ399" s="171"/>
      <c r="YK399" s="171"/>
      <c r="YL399" s="171"/>
      <c r="YM399" s="171"/>
      <c r="YN399" s="171"/>
      <c r="YO399" s="171"/>
      <c r="YP399" s="171"/>
      <c r="YQ399" s="171"/>
      <c r="YR399" s="171"/>
      <c r="YS399" s="171"/>
      <c r="YT399" s="171"/>
      <c r="YU399" s="171"/>
      <c r="YV399" s="171"/>
      <c r="YW399" s="171"/>
      <c r="YX399" s="171"/>
      <c r="YY399" s="171"/>
      <c r="YZ399" s="171"/>
      <c r="ZA399" s="171"/>
      <c r="ZB399" s="171"/>
      <c r="ZC399" s="171"/>
      <c r="ZD399" s="171"/>
      <c r="ZE399" s="171"/>
      <c r="ZF399" s="171"/>
      <c r="ZG399" s="171"/>
      <c r="ZH399" s="171"/>
      <c r="ZI399" s="171"/>
      <c r="ZJ399" s="171"/>
      <c r="ZK399" s="171"/>
      <c r="ZL399" s="171"/>
      <c r="ZM399" s="171"/>
      <c r="ZN399" s="171"/>
      <c r="ZO399" s="171"/>
      <c r="ZP399" s="171"/>
      <c r="ZQ399" s="171"/>
      <c r="ZR399" s="171"/>
      <c r="ZS399" s="171"/>
      <c r="ZT399" s="171"/>
      <c r="ZU399" s="171"/>
      <c r="ZV399" s="171"/>
      <c r="ZW399" s="171"/>
      <c r="ZX399" s="171"/>
      <c r="ZY399" s="171"/>
      <c r="ZZ399" s="171"/>
      <c r="AAA399" s="171"/>
      <c r="AAB399" s="171"/>
      <c r="AAC399" s="171"/>
      <c r="AAD399" s="171"/>
      <c r="AAE399" s="171"/>
      <c r="AAF399" s="171"/>
      <c r="AAG399" s="171"/>
      <c r="AAH399" s="171"/>
      <c r="AAI399" s="171"/>
      <c r="AAJ399" s="171"/>
      <c r="AAK399" s="171"/>
      <c r="AAL399" s="171"/>
      <c r="AAM399" s="171"/>
      <c r="AAN399" s="171"/>
      <c r="AAO399" s="171"/>
      <c r="AAP399" s="171"/>
      <c r="AAQ399" s="171"/>
      <c r="AAR399" s="171"/>
      <c r="AAS399" s="171"/>
      <c r="AAT399" s="171"/>
      <c r="AAU399" s="171"/>
      <c r="AAV399" s="171"/>
      <c r="AAW399" s="171"/>
      <c r="AAX399" s="171"/>
      <c r="AAY399" s="171"/>
      <c r="AAZ399" s="171"/>
      <c r="ABA399" s="171"/>
      <c r="ABB399" s="171"/>
      <c r="ABC399" s="171"/>
      <c r="ABD399" s="171"/>
      <c r="ABE399" s="171"/>
      <c r="ABF399" s="171"/>
      <c r="ABG399" s="171"/>
      <c r="ABH399" s="171"/>
      <c r="ABI399" s="171"/>
      <c r="ABJ399" s="171"/>
      <c r="ABK399" s="171"/>
      <c r="ABL399" s="171"/>
      <c r="ABM399" s="171"/>
      <c r="ABN399" s="171"/>
      <c r="ABO399" s="171"/>
      <c r="ABP399" s="171"/>
      <c r="ABQ399" s="171"/>
      <c r="ABR399" s="171"/>
      <c r="ABS399" s="171"/>
      <c r="ABT399" s="171"/>
      <c r="ABU399" s="171"/>
      <c r="ABV399" s="171"/>
      <c r="ABW399" s="171"/>
      <c r="ABX399" s="171"/>
      <c r="ABY399" s="171"/>
      <c r="ABZ399" s="171"/>
      <c r="ACA399" s="171"/>
      <c r="ACB399" s="171"/>
      <c r="ACC399" s="171"/>
      <c r="ACD399" s="171"/>
      <c r="ACE399" s="171"/>
      <c r="ACF399" s="171"/>
      <c r="ACG399" s="171"/>
      <c r="ACH399" s="171"/>
      <c r="ACI399" s="171"/>
      <c r="ACJ399" s="171"/>
      <c r="ACK399" s="171"/>
      <c r="ACL399" s="171"/>
      <c r="ACM399" s="171"/>
      <c r="ACN399" s="171"/>
      <c r="ACO399" s="171"/>
      <c r="ACP399" s="171"/>
      <c r="ACQ399" s="171"/>
      <c r="ACR399" s="171"/>
      <c r="ACS399" s="171"/>
      <c r="ACT399" s="171"/>
      <c r="ACU399" s="171"/>
      <c r="ACV399" s="171"/>
      <c r="ACW399" s="171"/>
      <c r="ACX399" s="171"/>
      <c r="ACY399" s="171"/>
      <c r="ACZ399" s="171"/>
      <c r="ADA399" s="171"/>
    </row>
    <row r="400" spans="1:781" s="152" customFormat="1" ht="15" customHeight="1" x14ac:dyDescent="0.3">
      <c r="A400" s="247"/>
      <c r="B400" s="252"/>
      <c r="C400" s="293"/>
      <c r="D400" s="254"/>
      <c r="E400" s="250"/>
      <c r="F400" s="255"/>
      <c r="G400" s="249"/>
      <c r="H400" s="255"/>
      <c r="I400" s="256"/>
      <c r="J400" s="302"/>
      <c r="K400" s="247"/>
      <c r="L400" s="248"/>
      <c r="M400" s="249"/>
      <c r="N400" s="250"/>
      <c r="O400" s="251"/>
      <c r="P400" s="252"/>
      <c r="R400"/>
      <c r="S400" s="274" t="s">
        <v>1082</v>
      </c>
      <c r="T400" s="265" t="s">
        <v>1083</v>
      </c>
      <c r="U400" s="265"/>
      <c r="V400" s="299"/>
      <c r="W400" s="299"/>
      <c r="X400" s="299"/>
      <c r="Y400" s="299"/>
      <c r="Z400" s="299"/>
      <c r="AA400" s="299"/>
      <c r="AB400" s="300"/>
      <c r="AC400" s="301"/>
      <c r="AD400" s="301"/>
      <c r="AE400" s="301"/>
      <c r="AF400" s="301"/>
      <c r="AG400" s="301"/>
      <c r="AH400" s="301"/>
      <c r="AI400" s="301"/>
      <c r="AJ400" s="301"/>
      <c r="AK400" s="301"/>
      <c r="AL400" s="301"/>
      <c r="AM400" s="301"/>
      <c r="AN400" s="301"/>
      <c r="AO400" s="301"/>
      <c r="AP400" s="171"/>
      <c r="AQ400" s="171"/>
      <c r="AR400" s="171"/>
      <c r="AS400" s="171"/>
      <c r="AT400" s="171"/>
      <c r="AU400" s="171"/>
      <c r="AV400" s="171"/>
      <c r="AW400" s="171"/>
      <c r="AX400" s="171"/>
      <c r="AY400" s="171"/>
      <c r="AZ400" s="171"/>
      <c r="BA400" s="171"/>
      <c r="BB400" s="171"/>
      <c r="BC400" s="171"/>
      <c r="BD400" s="171"/>
      <c r="BE400" s="171"/>
      <c r="BF400" s="171"/>
      <c r="BG400" s="171"/>
      <c r="BH400" s="171"/>
      <c r="BI400" s="171"/>
      <c r="BJ400" s="171"/>
      <c r="BK400" s="171"/>
      <c r="BL400" s="171"/>
      <c r="BM400" s="171"/>
      <c r="BN400" s="171"/>
      <c r="BO400" s="171"/>
      <c r="BP400" s="171"/>
      <c r="BQ400" s="171"/>
      <c r="BR400" s="171"/>
      <c r="BS400" s="171"/>
      <c r="BT400" s="171"/>
      <c r="BU400" s="171"/>
      <c r="BV400" s="171"/>
      <c r="BW400" s="171"/>
      <c r="BX400" s="171"/>
      <c r="BY400" s="171"/>
      <c r="BZ400" s="171"/>
      <c r="CA400" s="171"/>
      <c r="CB400" s="171"/>
      <c r="CC400" s="171"/>
      <c r="CD400" s="171"/>
      <c r="CE400" s="171"/>
      <c r="CF400" s="171"/>
      <c r="CG400" s="171"/>
      <c r="CH400" s="171"/>
      <c r="CI400" s="171"/>
      <c r="CJ400" s="171"/>
      <c r="CK400" s="171"/>
      <c r="CL400" s="171"/>
      <c r="CM400" s="171"/>
      <c r="CN400" s="171"/>
      <c r="CO400" s="171"/>
      <c r="CP400" s="171"/>
      <c r="CQ400" s="171"/>
      <c r="CR400" s="171"/>
      <c r="CS400" s="171"/>
      <c r="CT400" s="171"/>
      <c r="CU400" s="171"/>
      <c r="CV400" s="171"/>
      <c r="CW400" s="171"/>
      <c r="CX400" s="171"/>
      <c r="CY400" s="171"/>
      <c r="CZ400" s="171"/>
      <c r="DA400" s="171"/>
      <c r="DB400" s="171"/>
      <c r="DC400" s="171"/>
      <c r="DD400" s="171"/>
      <c r="DE400" s="171"/>
      <c r="DF400" s="171"/>
      <c r="DG400" s="171"/>
      <c r="DH400" s="171"/>
      <c r="DI400" s="171"/>
      <c r="DJ400" s="171"/>
      <c r="DK400" s="171"/>
      <c r="DL400" s="171"/>
      <c r="DM400" s="171"/>
      <c r="DN400" s="171"/>
      <c r="DO400" s="171"/>
      <c r="DP400" s="171"/>
      <c r="DQ400" s="171"/>
      <c r="DR400" s="171"/>
      <c r="DS400" s="171"/>
      <c r="DT400" s="171"/>
      <c r="DU400" s="171"/>
      <c r="DV400" s="171"/>
      <c r="DW400" s="171"/>
      <c r="DX400" s="171"/>
      <c r="DY400" s="171"/>
      <c r="DZ400" s="171"/>
      <c r="EA400" s="171"/>
      <c r="EB400" s="171"/>
      <c r="EC400" s="171"/>
      <c r="ED400" s="171"/>
      <c r="EE400" s="171"/>
      <c r="EF400" s="171"/>
      <c r="EG400" s="171"/>
      <c r="EH400" s="171"/>
      <c r="EI400" s="171"/>
      <c r="EJ400" s="171"/>
      <c r="EK400" s="171"/>
      <c r="EL400" s="171"/>
      <c r="EM400" s="171"/>
      <c r="EN400" s="171"/>
      <c r="EO400" s="171"/>
      <c r="EP400" s="171"/>
      <c r="EQ400" s="171"/>
      <c r="ER400" s="171"/>
      <c r="ES400" s="171"/>
      <c r="ET400" s="171"/>
      <c r="EU400" s="171"/>
      <c r="EV400" s="171"/>
      <c r="EW400" s="171"/>
      <c r="EX400" s="171"/>
      <c r="EY400" s="171"/>
      <c r="EZ400" s="171"/>
      <c r="FA400" s="171"/>
      <c r="FB400" s="171"/>
      <c r="FC400" s="171"/>
      <c r="FD400" s="171"/>
      <c r="FE400" s="171"/>
      <c r="FF400" s="171"/>
      <c r="FG400" s="171"/>
      <c r="FH400" s="171"/>
      <c r="FI400" s="171"/>
      <c r="FJ400" s="171"/>
      <c r="FK400" s="171"/>
      <c r="FL400" s="171"/>
      <c r="FM400" s="171"/>
      <c r="FN400" s="171"/>
      <c r="FO400" s="171"/>
      <c r="FP400" s="171"/>
      <c r="FQ400" s="171"/>
      <c r="FR400" s="171"/>
      <c r="FS400" s="171"/>
      <c r="FT400" s="171"/>
      <c r="FU400" s="171"/>
      <c r="FV400" s="171"/>
      <c r="FW400" s="171"/>
      <c r="FX400" s="171"/>
      <c r="FY400" s="171"/>
      <c r="FZ400" s="171"/>
      <c r="GA400" s="171"/>
      <c r="GB400" s="171"/>
      <c r="GC400" s="171"/>
      <c r="GD400" s="171"/>
      <c r="GE400" s="171"/>
      <c r="GF400" s="171"/>
      <c r="GG400" s="171"/>
      <c r="GH400" s="171"/>
      <c r="GI400" s="171"/>
      <c r="GJ400" s="171"/>
      <c r="GK400" s="171"/>
      <c r="GL400" s="171"/>
      <c r="GM400" s="171"/>
      <c r="GN400" s="171"/>
      <c r="GO400" s="171"/>
      <c r="GP400" s="171"/>
      <c r="GQ400" s="171"/>
      <c r="GR400" s="171"/>
      <c r="GS400" s="171"/>
      <c r="GT400" s="171"/>
      <c r="GU400" s="171"/>
      <c r="GV400" s="171"/>
      <c r="GW400" s="171"/>
      <c r="GX400" s="171"/>
      <c r="GY400" s="171"/>
      <c r="GZ400" s="171"/>
      <c r="HA400" s="171"/>
      <c r="HB400" s="171"/>
      <c r="HC400" s="171"/>
      <c r="HD400" s="171"/>
      <c r="HE400" s="171"/>
      <c r="HF400" s="171"/>
      <c r="HG400" s="171"/>
      <c r="HH400" s="171"/>
      <c r="HI400" s="171"/>
      <c r="HJ400" s="171"/>
      <c r="HK400" s="171"/>
      <c r="HL400" s="171"/>
      <c r="HM400" s="171"/>
      <c r="HN400" s="171"/>
      <c r="HO400" s="171"/>
      <c r="HP400" s="171"/>
      <c r="HQ400" s="171"/>
      <c r="HR400" s="171"/>
      <c r="HS400" s="171"/>
      <c r="HT400" s="171"/>
      <c r="HU400" s="171"/>
      <c r="HV400" s="171"/>
      <c r="HW400" s="171"/>
      <c r="HX400" s="171"/>
      <c r="HY400" s="171"/>
      <c r="HZ400" s="171"/>
      <c r="IA400" s="171"/>
      <c r="IB400" s="171"/>
      <c r="IC400" s="171"/>
      <c r="ID400" s="171"/>
      <c r="IE400" s="171"/>
      <c r="IF400" s="171"/>
      <c r="IG400" s="171"/>
      <c r="IH400" s="171"/>
      <c r="II400" s="171"/>
      <c r="IJ400" s="171"/>
      <c r="IK400" s="171"/>
      <c r="IL400" s="171"/>
      <c r="IM400" s="171"/>
      <c r="IN400" s="171"/>
      <c r="IO400" s="171"/>
      <c r="IP400" s="171"/>
      <c r="IQ400" s="171"/>
      <c r="IR400" s="171"/>
      <c r="IS400" s="171"/>
      <c r="IT400" s="171"/>
      <c r="IU400" s="171"/>
      <c r="IV400" s="171"/>
      <c r="IW400" s="171"/>
      <c r="IX400" s="171"/>
      <c r="IY400" s="171"/>
      <c r="IZ400" s="171"/>
      <c r="JA400" s="171"/>
      <c r="JB400" s="171"/>
      <c r="JC400" s="171"/>
      <c r="JD400" s="171"/>
      <c r="JE400" s="171"/>
      <c r="JF400" s="171"/>
      <c r="JG400" s="171"/>
      <c r="JH400" s="171"/>
      <c r="JI400" s="171"/>
      <c r="JJ400" s="171"/>
      <c r="JK400" s="171"/>
      <c r="JL400" s="171"/>
      <c r="JM400" s="171"/>
      <c r="JN400" s="171"/>
      <c r="JO400" s="171"/>
      <c r="JP400" s="171"/>
      <c r="JQ400" s="171"/>
      <c r="JR400" s="171"/>
      <c r="JS400" s="171"/>
      <c r="JT400" s="171"/>
      <c r="JU400" s="171"/>
      <c r="JV400" s="171"/>
      <c r="JW400" s="171"/>
      <c r="JX400" s="171"/>
      <c r="JY400" s="171"/>
      <c r="JZ400" s="171"/>
      <c r="KA400" s="171"/>
      <c r="KB400" s="171"/>
      <c r="KC400" s="171"/>
      <c r="KD400" s="171"/>
      <c r="KE400" s="171"/>
      <c r="KF400" s="171"/>
      <c r="KG400" s="171"/>
      <c r="KH400" s="171"/>
      <c r="KI400" s="171"/>
      <c r="KJ400" s="171"/>
      <c r="KK400" s="171"/>
      <c r="KL400" s="171"/>
      <c r="KM400" s="171"/>
      <c r="KN400" s="171"/>
      <c r="KO400" s="171"/>
      <c r="KP400" s="171"/>
      <c r="KQ400" s="171"/>
      <c r="KR400" s="171"/>
      <c r="KS400" s="171"/>
      <c r="KT400" s="171"/>
      <c r="KU400" s="171"/>
      <c r="KV400" s="171"/>
      <c r="KW400" s="171"/>
      <c r="KX400" s="171"/>
      <c r="KY400" s="171"/>
      <c r="KZ400" s="171"/>
      <c r="LA400" s="171"/>
      <c r="LB400" s="171"/>
      <c r="LC400" s="171"/>
      <c r="LD400" s="171"/>
      <c r="LE400" s="171"/>
      <c r="LF400" s="171"/>
      <c r="LG400" s="171"/>
      <c r="LH400" s="171"/>
      <c r="LI400" s="171"/>
      <c r="LJ400" s="171"/>
      <c r="LK400" s="171"/>
      <c r="LL400" s="171"/>
      <c r="LM400" s="171"/>
      <c r="LN400" s="171"/>
      <c r="LO400" s="171"/>
      <c r="LP400" s="171"/>
      <c r="LQ400" s="171"/>
      <c r="LR400" s="171"/>
      <c r="LS400" s="171"/>
      <c r="LT400" s="171"/>
      <c r="LU400" s="171"/>
      <c r="LV400" s="171"/>
      <c r="LW400" s="171"/>
      <c r="LX400" s="171"/>
      <c r="LY400" s="171"/>
      <c r="LZ400" s="171"/>
      <c r="MA400" s="171"/>
      <c r="MB400" s="171"/>
      <c r="MC400" s="171"/>
      <c r="MD400" s="171"/>
      <c r="ME400" s="171"/>
      <c r="MF400" s="171"/>
      <c r="MG400" s="171"/>
      <c r="MH400" s="171"/>
      <c r="MI400" s="171"/>
      <c r="MJ400" s="171"/>
      <c r="MK400" s="171"/>
      <c r="ML400" s="171"/>
      <c r="MM400" s="171"/>
      <c r="MN400" s="171"/>
      <c r="MO400" s="171"/>
      <c r="MP400" s="171"/>
      <c r="MQ400" s="171"/>
      <c r="MR400" s="171"/>
      <c r="MS400" s="171"/>
      <c r="MT400" s="171"/>
      <c r="MU400" s="171"/>
      <c r="MV400" s="171"/>
      <c r="MW400" s="171"/>
      <c r="MX400" s="171"/>
      <c r="MY400" s="171"/>
      <c r="MZ400" s="171"/>
      <c r="NA400" s="171"/>
      <c r="NB400" s="171"/>
      <c r="NC400" s="171"/>
      <c r="ND400" s="171"/>
      <c r="NE400" s="171"/>
      <c r="NF400" s="171"/>
      <c r="NG400" s="171"/>
      <c r="NH400" s="171"/>
      <c r="NI400" s="171"/>
      <c r="NJ400" s="171"/>
      <c r="NK400" s="171"/>
      <c r="NL400" s="171"/>
      <c r="NM400" s="171"/>
      <c r="NN400" s="171"/>
      <c r="NO400" s="171"/>
      <c r="NP400" s="171"/>
      <c r="NQ400" s="171"/>
      <c r="NR400" s="171"/>
      <c r="NS400" s="171"/>
      <c r="NT400" s="171"/>
      <c r="NU400" s="171"/>
      <c r="NV400" s="171"/>
      <c r="NW400" s="171"/>
      <c r="NX400" s="171"/>
      <c r="NY400" s="171"/>
      <c r="NZ400" s="171"/>
      <c r="OA400" s="171"/>
      <c r="OB400" s="171"/>
      <c r="OC400" s="171"/>
      <c r="OD400" s="171"/>
      <c r="OE400" s="171"/>
      <c r="OF400" s="171"/>
      <c r="OG400" s="171"/>
      <c r="OH400" s="171"/>
      <c r="OI400" s="171"/>
      <c r="OJ400" s="171"/>
      <c r="OK400" s="171"/>
      <c r="OL400" s="171"/>
      <c r="OM400" s="171"/>
      <c r="ON400" s="171"/>
      <c r="OO400" s="171"/>
      <c r="OP400" s="171"/>
      <c r="OQ400" s="171"/>
      <c r="OR400" s="171"/>
      <c r="OS400" s="171"/>
      <c r="OT400" s="171"/>
      <c r="OU400" s="171"/>
      <c r="OV400" s="171"/>
      <c r="OW400" s="171"/>
      <c r="OX400" s="171"/>
      <c r="OY400" s="171"/>
      <c r="OZ400" s="171"/>
      <c r="PA400" s="171"/>
      <c r="PB400" s="171"/>
      <c r="PC400" s="171"/>
      <c r="PD400" s="171"/>
      <c r="PE400" s="171"/>
      <c r="PF400" s="171"/>
      <c r="PG400" s="171"/>
      <c r="PH400" s="171"/>
      <c r="PI400" s="171"/>
      <c r="PJ400" s="171"/>
      <c r="PK400" s="171"/>
      <c r="PL400" s="171"/>
      <c r="PM400" s="171"/>
      <c r="PN400" s="171"/>
      <c r="PO400" s="171"/>
      <c r="PP400" s="171"/>
      <c r="PQ400" s="171"/>
      <c r="PR400" s="171"/>
      <c r="PS400" s="171"/>
      <c r="PT400" s="171"/>
      <c r="PU400" s="171"/>
      <c r="PV400" s="171"/>
      <c r="PW400" s="171"/>
      <c r="PX400" s="171"/>
      <c r="PY400" s="171"/>
      <c r="PZ400" s="171"/>
      <c r="QA400" s="171"/>
      <c r="QB400" s="171"/>
      <c r="QC400" s="171"/>
      <c r="QD400" s="171"/>
      <c r="QE400" s="171"/>
      <c r="QF400" s="171"/>
      <c r="QG400" s="171"/>
      <c r="QH400" s="171"/>
      <c r="QI400" s="171"/>
      <c r="QJ400" s="171"/>
      <c r="QK400" s="171"/>
      <c r="QL400" s="171"/>
      <c r="QM400" s="171"/>
      <c r="QN400" s="171"/>
      <c r="QO400" s="171"/>
      <c r="QP400" s="171"/>
      <c r="QQ400" s="171"/>
      <c r="QR400" s="171"/>
      <c r="QS400" s="171"/>
      <c r="QT400" s="171"/>
      <c r="QU400" s="171"/>
      <c r="QV400" s="171"/>
      <c r="QW400" s="171"/>
      <c r="QX400" s="171"/>
      <c r="QY400" s="171"/>
      <c r="QZ400" s="171"/>
      <c r="RA400" s="171"/>
      <c r="RB400" s="171"/>
      <c r="RC400" s="171"/>
      <c r="RD400" s="171"/>
      <c r="RE400" s="171"/>
      <c r="RF400" s="171"/>
      <c r="RG400" s="171"/>
      <c r="RH400" s="171"/>
      <c r="RI400" s="171"/>
      <c r="RJ400" s="171"/>
      <c r="RK400" s="171"/>
      <c r="RL400" s="171"/>
      <c r="RM400" s="171"/>
      <c r="RN400" s="171"/>
      <c r="RO400" s="171"/>
      <c r="RP400" s="171"/>
      <c r="RQ400" s="171"/>
      <c r="RR400" s="171"/>
      <c r="RS400" s="171"/>
      <c r="RT400" s="171"/>
      <c r="RU400" s="171"/>
      <c r="RV400" s="171"/>
      <c r="RW400" s="171"/>
      <c r="RX400" s="171"/>
      <c r="RY400" s="171"/>
      <c r="RZ400" s="171"/>
      <c r="SA400" s="171"/>
      <c r="SB400" s="171"/>
      <c r="SC400" s="171"/>
      <c r="SD400" s="171"/>
      <c r="SE400" s="171"/>
      <c r="SF400" s="171"/>
      <c r="SG400" s="171"/>
      <c r="SH400" s="171"/>
      <c r="SI400" s="171"/>
      <c r="SJ400" s="171"/>
      <c r="SK400" s="171"/>
      <c r="SL400" s="171"/>
      <c r="SM400" s="171"/>
      <c r="SN400" s="171"/>
      <c r="SO400" s="171"/>
      <c r="SP400" s="171"/>
      <c r="SQ400" s="171"/>
      <c r="SR400" s="171"/>
      <c r="SS400" s="171"/>
      <c r="ST400" s="171"/>
      <c r="SU400" s="171"/>
      <c r="SV400" s="171"/>
      <c r="SW400" s="171"/>
      <c r="SX400" s="171"/>
      <c r="SY400" s="171"/>
      <c r="SZ400" s="171"/>
      <c r="TA400" s="171"/>
      <c r="TB400" s="171"/>
      <c r="TC400" s="171"/>
      <c r="TD400" s="171"/>
      <c r="TE400" s="171"/>
      <c r="TF400" s="171"/>
      <c r="TG400" s="171"/>
      <c r="TH400" s="171"/>
      <c r="TI400" s="171"/>
      <c r="TJ400" s="171"/>
      <c r="TK400" s="171"/>
      <c r="TL400" s="171"/>
      <c r="TM400" s="171"/>
      <c r="TN400" s="171"/>
      <c r="TO400" s="171"/>
      <c r="TP400" s="171"/>
      <c r="TQ400" s="171"/>
      <c r="TR400" s="171"/>
      <c r="TS400" s="171"/>
      <c r="TT400" s="171"/>
      <c r="TU400" s="171"/>
      <c r="TV400" s="171"/>
      <c r="TW400" s="171"/>
      <c r="TX400" s="171"/>
      <c r="TY400" s="171"/>
      <c r="TZ400" s="171"/>
      <c r="UA400" s="171"/>
      <c r="UB400" s="171"/>
      <c r="UC400" s="171"/>
      <c r="UD400" s="171"/>
      <c r="UE400" s="171"/>
      <c r="UF400" s="171"/>
      <c r="UG400" s="171"/>
      <c r="UH400" s="171"/>
      <c r="UI400" s="171"/>
      <c r="UJ400" s="171"/>
      <c r="UK400" s="171"/>
      <c r="UL400" s="171"/>
      <c r="UM400" s="171"/>
      <c r="UN400" s="171"/>
      <c r="UO400" s="171"/>
      <c r="UP400" s="171"/>
      <c r="UQ400" s="171"/>
      <c r="UR400" s="171"/>
      <c r="US400" s="171"/>
      <c r="UT400" s="171"/>
      <c r="UU400" s="171"/>
      <c r="UV400" s="171"/>
      <c r="UW400" s="171"/>
      <c r="UX400" s="171"/>
      <c r="UY400" s="171"/>
      <c r="UZ400" s="171"/>
      <c r="VA400" s="171"/>
      <c r="VB400" s="171"/>
      <c r="VC400" s="171"/>
      <c r="VD400" s="171"/>
      <c r="VE400" s="171"/>
      <c r="VF400" s="171"/>
      <c r="VG400" s="171"/>
      <c r="VH400" s="171"/>
      <c r="VI400" s="171"/>
      <c r="VJ400" s="171"/>
      <c r="VK400" s="171"/>
      <c r="VL400" s="171"/>
      <c r="VM400" s="171"/>
      <c r="VN400" s="171"/>
      <c r="VO400" s="171"/>
      <c r="VP400" s="171"/>
      <c r="VQ400" s="171"/>
      <c r="VR400" s="171"/>
      <c r="VS400" s="171"/>
      <c r="VT400" s="171"/>
      <c r="VU400" s="171"/>
      <c r="VV400" s="171"/>
      <c r="VW400" s="171"/>
      <c r="VX400" s="171"/>
      <c r="VY400" s="171"/>
      <c r="VZ400" s="171"/>
      <c r="WA400" s="171"/>
      <c r="WB400" s="171"/>
      <c r="WC400" s="171"/>
      <c r="WD400" s="171"/>
      <c r="WE400" s="171"/>
      <c r="WF400" s="171"/>
      <c r="WG400" s="171"/>
      <c r="WH400" s="171"/>
      <c r="WI400" s="171"/>
      <c r="WJ400" s="171"/>
      <c r="WK400" s="171"/>
      <c r="WL400" s="171"/>
      <c r="WM400" s="171"/>
      <c r="WN400" s="171"/>
      <c r="WO400" s="171"/>
      <c r="WP400" s="171"/>
      <c r="WQ400" s="171"/>
      <c r="WR400" s="171"/>
      <c r="WS400" s="171"/>
      <c r="WT400" s="171"/>
      <c r="WU400" s="171"/>
      <c r="WV400" s="171"/>
      <c r="WW400" s="171"/>
      <c r="WX400" s="171"/>
      <c r="WY400" s="171"/>
      <c r="WZ400" s="171"/>
      <c r="XA400" s="171"/>
      <c r="XB400" s="171"/>
      <c r="XC400" s="171"/>
      <c r="XD400" s="171"/>
      <c r="XE400" s="171"/>
      <c r="XF400" s="171"/>
      <c r="XG400" s="171"/>
      <c r="XH400" s="171"/>
      <c r="XI400" s="171"/>
      <c r="XJ400" s="171"/>
      <c r="XK400" s="171"/>
      <c r="XL400" s="171"/>
      <c r="XM400" s="171"/>
      <c r="XN400" s="171"/>
      <c r="XO400" s="171"/>
      <c r="XP400" s="171"/>
      <c r="XQ400" s="171"/>
      <c r="XR400" s="171"/>
      <c r="XS400" s="171"/>
      <c r="XT400" s="171"/>
      <c r="XU400" s="171"/>
      <c r="XV400" s="171"/>
      <c r="XW400" s="171"/>
      <c r="XX400" s="171"/>
      <c r="XY400" s="171"/>
      <c r="XZ400" s="171"/>
      <c r="YA400" s="171"/>
      <c r="YB400" s="171"/>
      <c r="YC400" s="171"/>
      <c r="YD400" s="171"/>
      <c r="YE400" s="171"/>
      <c r="YF400" s="171"/>
      <c r="YG400" s="171"/>
      <c r="YH400" s="171"/>
      <c r="YI400" s="171"/>
      <c r="YJ400" s="171"/>
      <c r="YK400" s="171"/>
      <c r="YL400" s="171"/>
      <c r="YM400" s="171"/>
      <c r="YN400" s="171"/>
      <c r="YO400" s="171"/>
      <c r="YP400" s="171"/>
      <c r="YQ400" s="171"/>
      <c r="YR400" s="171"/>
      <c r="YS400" s="171"/>
      <c r="YT400" s="171"/>
      <c r="YU400" s="171"/>
      <c r="YV400" s="171"/>
      <c r="YW400" s="171"/>
      <c r="YX400" s="171"/>
      <c r="YY400" s="171"/>
      <c r="YZ400" s="171"/>
      <c r="ZA400" s="171"/>
      <c r="ZB400" s="171"/>
      <c r="ZC400" s="171"/>
      <c r="ZD400" s="171"/>
      <c r="ZE400" s="171"/>
      <c r="ZF400" s="171"/>
      <c r="ZG400" s="171"/>
      <c r="ZH400" s="171"/>
      <c r="ZI400" s="171"/>
      <c r="ZJ400" s="171"/>
      <c r="ZK400" s="171"/>
      <c r="ZL400" s="171"/>
      <c r="ZM400" s="171"/>
      <c r="ZN400" s="171"/>
      <c r="ZO400" s="171"/>
      <c r="ZP400" s="171"/>
      <c r="ZQ400" s="171"/>
      <c r="ZR400" s="171"/>
      <c r="ZS400" s="171"/>
      <c r="ZT400" s="171"/>
      <c r="ZU400" s="171"/>
      <c r="ZV400" s="171"/>
      <c r="ZW400" s="171"/>
      <c r="ZX400" s="171"/>
      <c r="ZY400" s="171"/>
      <c r="ZZ400" s="171"/>
      <c r="AAA400" s="171"/>
      <c r="AAB400" s="171"/>
      <c r="AAC400" s="171"/>
      <c r="AAD400" s="171"/>
      <c r="AAE400" s="171"/>
      <c r="AAF400" s="171"/>
      <c r="AAG400" s="171"/>
      <c r="AAH400" s="171"/>
      <c r="AAI400" s="171"/>
      <c r="AAJ400" s="171"/>
      <c r="AAK400" s="171"/>
      <c r="AAL400" s="171"/>
      <c r="AAM400" s="171"/>
      <c r="AAN400" s="171"/>
      <c r="AAO400" s="171"/>
      <c r="AAP400" s="171"/>
      <c r="AAQ400" s="171"/>
      <c r="AAR400" s="171"/>
      <c r="AAS400" s="171"/>
      <c r="AAT400" s="171"/>
      <c r="AAU400" s="171"/>
      <c r="AAV400" s="171"/>
      <c r="AAW400" s="171"/>
      <c r="AAX400" s="171"/>
      <c r="AAY400" s="171"/>
      <c r="AAZ400" s="171"/>
      <c r="ABA400" s="171"/>
      <c r="ABB400" s="171"/>
      <c r="ABC400" s="171"/>
      <c r="ABD400" s="171"/>
      <c r="ABE400" s="171"/>
      <c r="ABF400" s="171"/>
      <c r="ABG400" s="171"/>
      <c r="ABH400" s="171"/>
      <c r="ABI400" s="171"/>
      <c r="ABJ400" s="171"/>
      <c r="ABK400" s="171"/>
      <c r="ABL400" s="171"/>
      <c r="ABM400" s="171"/>
      <c r="ABN400" s="171"/>
      <c r="ABO400" s="171"/>
      <c r="ABP400" s="171"/>
      <c r="ABQ400" s="171"/>
      <c r="ABR400" s="171"/>
      <c r="ABS400" s="171"/>
      <c r="ABT400" s="171"/>
      <c r="ABU400" s="171"/>
      <c r="ABV400" s="171"/>
      <c r="ABW400" s="171"/>
      <c r="ABX400" s="171"/>
      <c r="ABY400" s="171"/>
      <c r="ABZ400" s="171"/>
      <c r="ACA400" s="171"/>
      <c r="ACB400" s="171"/>
      <c r="ACC400" s="171"/>
      <c r="ACD400" s="171"/>
      <c r="ACE400" s="171"/>
      <c r="ACF400" s="171"/>
      <c r="ACG400" s="171"/>
      <c r="ACH400" s="171"/>
      <c r="ACI400" s="171"/>
      <c r="ACJ400" s="171"/>
      <c r="ACK400" s="171"/>
      <c r="ACL400" s="171"/>
      <c r="ACM400" s="171"/>
      <c r="ACN400" s="171"/>
      <c r="ACO400" s="171"/>
      <c r="ACP400" s="171"/>
      <c r="ACQ400" s="171"/>
      <c r="ACR400" s="171"/>
      <c r="ACS400" s="171"/>
      <c r="ACT400" s="171"/>
      <c r="ACU400" s="171"/>
      <c r="ACV400" s="171"/>
      <c r="ACW400" s="171"/>
      <c r="ACX400" s="171"/>
      <c r="ACY400" s="171"/>
      <c r="ACZ400" s="171"/>
      <c r="ADA400" s="171"/>
    </row>
    <row r="401" spans="1:781" s="152" customFormat="1" ht="15" customHeight="1" x14ac:dyDescent="0.3">
      <c r="A401" s="247"/>
      <c r="B401" s="252"/>
      <c r="C401" s="293"/>
      <c r="D401" s="254"/>
      <c r="E401" s="250"/>
      <c r="F401" s="255"/>
      <c r="G401" s="249"/>
      <c r="H401" s="255"/>
      <c r="I401" s="256"/>
      <c r="J401" s="302"/>
      <c r="K401" s="247"/>
      <c r="L401" s="248"/>
      <c r="M401" s="249"/>
      <c r="N401" s="250"/>
      <c r="O401" s="251"/>
      <c r="P401" s="252"/>
      <c r="Q401" s="290"/>
      <c r="R401"/>
      <c r="S401" s="298"/>
      <c r="T401" s="265"/>
      <c r="U401" s="265"/>
      <c r="V401" s="299"/>
      <c r="W401" s="299"/>
      <c r="X401" s="299"/>
      <c r="Y401" s="299"/>
      <c r="Z401" s="299"/>
      <c r="AA401" s="299"/>
      <c r="AB401" s="300"/>
      <c r="AC401" s="301"/>
      <c r="AD401" s="301"/>
      <c r="AE401" s="301"/>
      <c r="AF401" s="301"/>
      <c r="AG401" s="301"/>
      <c r="AH401" s="301"/>
      <c r="AI401" s="301"/>
      <c r="AJ401" s="301"/>
      <c r="AK401" s="301"/>
      <c r="AL401" s="301"/>
      <c r="AM401" s="301"/>
      <c r="AN401" s="301"/>
      <c r="AO401" s="301"/>
      <c r="AP401" s="171"/>
      <c r="AQ401" s="171"/>
      <c r="AR401" s="171"/>
      <c r="AS401" s="171"/>
      <c r="AT401" s="171"/>
      <c r="AU401" s="171"/>
      <c r="AV401" s="171"/>
      <c r="AW401" s="171"/>
      <c r="AX401" s="171"/>
      <c r="AY401" s="171"/>
      <c r="AZ401" s="171"/>
      <c r="BA401" s="171"/>
      <c r="BB401" s="171"/>
      <c r="BC401" s="171"/>
      <c r="BD401" s="171"/>
      <c r="BE401" s="171"/>
      <c r="BF401" s="171"/>
      <c r="BG401" s="171"/>
      <c r="BH401" s="171"/>
      <c r="BI401" s="171"/>
      <c r="BJ401" s="171"/>
      <c r="BK401" s="171"/>
      <c r="BL401" s="171"/>
      <c r="BM401" s="171"/>
      <c r="BN401" s="171"/>
      <c r="BO401" s="171"/>
      <c r="BP401" s="171"/>
      <c r="BQ401" s="171"/>
      <c r="BR401" s="171"/>
      <c r="BS401" s="171"/>
      <c r="BT401" s="171"/>
      <c r="BU401" s="171"/>
      <c r="BV401" s="171"/>
      <c r="BW401" s="171"/>
      <c r="BX401" s="171"/>
      <c r="BY401" s="171"/>
      <c r="BZ401" s="171"/>
      <c r="CA401" s="171"/>
      <c r="CB401" s="171"/>
      <c r="CC401" s="171"/>
      <c r="CD401" s="171"/>
      <c r="CE401" s="171"/>
      <c r="CF401" s="171"/>
      <c r="CG401" s="171"/>
      <c r="CH401" s="171"/>
      <c r="CI401" s="171"/>
      <c r="CJ401" s="171"/>
      <c r="CK401" s="171"/>
      <c r="CL401" s="171"/>
      <c r="CM401" s="171"/>
      <c r="CN401" s="171"/>
      <c r="CO401" s="171"/>
      <c r="CP401" s="171"/>
      <c r="CQ401" s="171"/>
      <c r="CR401" s="171"/>
      <c r="CS401" s="171"/>
      <c r="CT401" s="171"/>
      <c r="CU401" s="171"/>
      <c r="CV401" s="171"/>
      <c r="CW401" s="171"/>
      <c r="CX401" s="171"/>
      <c r="CY401" s="171"/>
      <c r="CZ401" s="171"/>
      <c r="DA401" s="171"/>
      <c r="DB401" s="171"/>
      <c r="DC401" s="171"/>
      <c r="DD401" s="171"/>
      <c r="DE401" s="171"/>
      <c r="DF401" s="171"/>
      <c r="DG401" s="171"/>
      <c r="DH401" s="171"/>
      <c r="DI401" s="171"/>
      <c r="DJ401" s="171"/>
      <c r="DK401" s="171"/>
      <c r="DL401" s="171"/>
      <c r="DM401" s="171"/>
      <c r="DN401" s="171"/>
      <c r="DO401" s="171"/>
      <c r="DP401" s="171"/>
      <c r="DQ401" s="171"/>
      <c r="DR401" s="171"/>
      <c r="DS401" s="171"/>
      <c r="DT401" s="171"/>
      <c r="DU401" s="171"/>
      <c r="DV401" s="171"/>
      <c r="DW401" s="171"/>
      <c r="DX401" s="171"/>
      <c r="DY401" s="171"/>
      <c r="DZ401" s="171"/>
      <c r="EA401" s="171"/>
      <c r="EB401" s="171"/>
      <c r="EC401" s="171"/>
      <c r="ED401" s="171"/>
      <c r="EE401" s="171"/>
      <c r="EF401" s="171"/>
      <c r="EG401" s="171"/>
      <c r="EH401" s="171"/>
      <c r="EI401" s="171"/>
      <c r="EJ401" s="171"/>
      <c r="EK401" s="171"/>
      <c r="EL401" s="171"/>
      <c r="EM401" s="171"/>
      <c r="EN401" s="171"/>
      <c r="EO401" s="171"/>
      <c r="EP401" s="171"/>
      <c r="EQ401" s="171"/>
      <c r="ER401" s="171"/>
      <c r="ES401" s="171"/>
      <c r="ET401" s="171"/>
      <c r="EU401" s="171"/>
      <c r="EV401" s="171"/>
      <c r="EW401" s="171"/>
      <c r="EX401" s="171"/>
      <c r="EY401" s="171"/>
      <c r="EZ401" s="171"/>
      <c r="FA401" s="171"/>
      <c r="FB401" s="171"/>
      <c r="FC401" s="171"/>
      <c r="FD401" s="171"/>
      <c r="FE401" s="171"/>
      <c r="FF401" s="171"/>
      <c r="FG401" s="171"/>
      <c r="FH401" s="171"/>
      <c r="FI401" s="171"/>
      <c r="FJ401" s="171"/>
      <c r="FK401" s="171"/>
      <c r="FL401" s="171"/>
      <c r="FM401" s="171"/>
      <c r="FN401" s="171"/>
      <c r="FO401" s="171"/>
      <c r="FP401" s="171"/>
      <c r="FQ401" s="171"/>
      <c r="FR401" s="171"/>
      <c r="FS401" s="171"/>
      <c r="FT401" s="171"/>
      <c r="FU401" s="171"/>
      <c r="FV401" s="171"/>
      <c r="FW401" s="171"/>
      <c r="FX401" s="171"/>
      <c r="FY401" s="171"/>
      <c r="FZ401" s="171"/>
      <c r="GA401" s="171"/>
      <c r="GB401" s="171"/>
      <c r="GC401" s="171"/>
      <c r="GD401" s="171"/>
      <c r="GE401" s="171"/>
      <c r="GF401" s="171"/>
      <c r="GG401" s="171"/>
      <c r="GH401" s="171"/>
      <c r="GI401" s="171"/>
      <c r="GJ401" s="171"/>
      <c r="GK401" s="171"/>
      <c r="GL401" s="171"/>
      <c r="GM401" s="171"/>
      <c r="GN401" s="171"/>
      <c r="GO401" s="171"/>
      <c r="GP401" s="171"/>
      <c r="GQ401" s="171"/>
      <c r="GR401" s="171"/>
      <c r="GS401" s="171"/>
      <c r="GT401" s="171"/>
      <c r="GU401" s="171"/>
      <c r="GV401" s="171"/>
      <c r="GW401" s="171"/>
      <c r="GX401" s="171"/>
      <c r="GY401" s="171"/>
      <c r="GZ401" s="171"/>
      <c r="HA401" s="171"/>
      <c r="HB401" s="171"/>
      <c r="HC401" s="171"/>
      <c r="HD401" s="171"/>
      <c r="HE401" s="171"/>
      <c r="HF401" s="171"/>
      <c r="HG401" s="171"/>
      <c r="HH401" s="171"/>
      <c r="HI401" s="171"/>
      <c r="HJ401" s="171"/>
      <c r="HK401" s="171"/>
      <c r="HL401" s="171"/>
      <c r="HM401" s="171"/>
      <c r="HN401" s="171"/>
      <c r="HO401" s="171"/>
      <c r="HP401" s="171"/>
      <c r="HQ401" s="171"/>
      <c r="HR401" s="171"/>
      <c r="HS401" s="171"/>
      <c r="HT401" s="171"/>
      <c r="HU401" s="171"/>
      <c r="HV401" s="171"/>
      <c r="HW401" s="171"/>
      <c r="HX401" s="171"/>
      <c r="HY401" s="171"/>
      <c r="HZ401" s="171"/>
      <c r="IA401" s="171"/>
      <c r="IB401" s="171"/>
      <c r="IC401" s="171"/>
      <c r="ID401" s="171"/>
      <c r="IE401" s="171"/>
      <c r="IF401" s="171"/>
      <c r="IG401" s="171"/>
      <c r="IH401" s="171"/>
      <c r="II401" s="171"/>
      <c r="IJ401" s="171"/>
      <c r="IK401" s="171"/>
      <c r="IL401" s="171"/>
      <c r="IM401" s="171"/>
      <c r="IN401" s="171"/>
      <c r="IO401" s="171"/>
      <c r="IP401" s="171"/>
      <c r="IQ401" s="171"/>
      <c r="IR401" s="171"/>
      <c r="IS401" s="171"/>
      <c r="IT401" s="171"/>
      <c r="IU401" s="171"/>
      <c r="IV401" s="171"/>
      <c r="IW401" s="171"/>
      <c r="IX401" s="171"/>
      <c r="IY401" s="171"/>
      <c r="IZ401" s="171"/>
      <c r="JA401" s="171"/>
      <c r="JB401" s="171"/>
      <c r="JC401" s="171"/>
      <c r="JD401" s="171"/>
      <c r="JE401" s="171"/>
      <c r="JF401" s="171"/>
      <c r="JG401" s="171"/>
      <c r="JH401" s="171"/>
      <c r="JI401" s="171"/>
      <c r="JJ401" s="171"/>
      <c r="JK401" s="171"/>
      <c r="JL401" s="171"/>
      <c r="JM401" s="171"/>
      <c r="JN401" s="171"/>
      <c r="JO401" s="171"/>
      <c r="JP401" s="171"/>
      <c r="JQ401" s="171"/>
      <c r="JR401" s="171"/>
      <c r="JS401" s="171"/>
      <c r="JT401" s="171"/>
      <c r="JU401" s="171"/>
      <c r="JV401" s="171"/>
      <c r="JW401" s="171"/>
      <c r="JX401" s="171"/>
      <c r="JY401" s="171"/>
      <c r="JZ401" s="171"/>
      <c r="KA401" s="171"/>
      <c r="KB401" s="171"/>
      <c r="KC401" s="171"/>
      <c r="KD401" s="171"/>
      <c r="KE401" s="171"/>
      <c r="KF401" s="171"/>
      <c r="KG401" s="171"/>
      <c r="KH401" s="171"/>
      <c r="KI401" s="171"/>
      <c r="KJ401" s="171"/>
      <c r="KK401" s="171"/>
      <c r="KL401" s="171"/>
      <c r="KM401" s="171"/>
      <c r="KN401" s="171"/>
      <c r="KO401" s="171"/>
      <c r="KP401" s="171"/>
      <c r="KQ401" s="171"/>
      <c r="KR401" s="171"/>
      <c r="KS401" s="171"/>
      <c r="KT401" s="171"/>
      <c r="KU401" s="171"/>
      <c r="KV401" s="171"/>
      <c r="KW401" s="171"/>
      <c r="KX401" s="171"/>
      <c r="KY401" s="171"/>
      <c r="KZ401" s="171"/>
      <c r="LA401" s="171"/>
      <c r="LB401" s="171"/>
      <c r="LC401" s="171"/>
      <c r="LD401" s="171"/>
      <c r="LE401" s="171"/>
      <c r="LF401" s="171"/>
      <c r="LG401" s="171"/>
      <c r="LH401" s="171"/>
      <c r="LI401" s="171"/>
      <c r="LJ401" s="171"/>
      <c r="LK401" s="171"/>
      <c r="LL401" s="171"/>
      <c r="LM401" s="171"/>
      <c r="LN401" s="171"/>
      <c r="LO401" s="171"/>
      <c r="LP401" s="171"/>
      <c r="LQ401" s="171"/>
      <c r="LR401" s="171"/>
      <c r="LS401" s="171"/>
      <c r="LT401" s="171"/>
      <c r="LU401" s="171"/>
      <c r="LV401" s="171"/>
      <c r="LW401" s="171"/>
      <c r="LX401" s="171"/>
      <c r="LY401" s="171"/>
      <c r="LZ401" s="171"/>
      <c r="MA401" s="171"/>
      <c r="MB401" s="171"/>
      <c r="MC401" s="171"/>
      <c r="MD401" s="171"/>
      <c r="ME401" s="171"/>
      <c r="MF401" s="171"/>
      <c r="MG401" s="171"/>
      <c r="MH401" s="171"/>
      <c r="MI401" s="171"/>
      <c r="MJ401" s="171"/>
      <c r="MK401" s="171"/>
      <c r="ML401" s="171"/>
      <c r="MM401" s="171"/>
      <c r="MN401" s="171"/>
      <c r="MO401" s="171"/>
      <c r="MP401" s="171"/>
      <c r="MQ401" s="171"/>
      <c r="MR401" s="171"/>
      <c r="MS401" s="171"/>
      <c r="MT401" s="171"/>
      <c r="MU401" s="171"/>
      <c r="MV401" s="171"/>
      <c r="MW401" s="171"/>
      <c r="MX401" s="171"/>
      <c r="MY401" s="171"/>
      <c r="MZ401" s="171"/>
      <c r="NA401" s="171"/>
      <c r="NB401" s="171"/>
      <c r="NC401" s="171"/>
      <c r="ND401" s="171"/>
      <c r="NE401" s="171"/>
      <c r="NF401" s="171"/>
      <c r="NG401" s="171"/>
      <c r="NH401" s="171"/>
      <c r="NI401" s="171"/>
      <c r="NJ401" s="171"/>
      <c r="NK401" s="171"/>
      <c r="NL401" s="171"/>
      <c r="NM401" s="171"/>
      <c r="NN401" s="171"/>
      <c r="NO401" s="171"/>
      <c r="NP401" s="171"/>
      <c r="NQ401" s="171"/>
      <c r="NR401" s="171"/>
      <c r="NS401" s="171"/>
      <c r="NT401" s="171"/>
      <c r="NU401" s="171"/>
      <c r="NV401" s="171"/>
      <c r="NW401" s="171"/>
      <c r="NX401" s="171"/>
      <c r="NY401" s="171"/>
      <c r="NZ401" s="171"/>
      <c r="OA401" s="171"/>
      <c r="OB401" s="171"/>
      <c r="OC401" s="171"/>
      <c r="OD401" s="171"/>
      <c r="OE401" s="171"/>
      <c r="OF401" s="171"/>
      <c r="OG401" s="171"/>
      <c r="OH401" s="171"/>
      <c r="OI401" s="171"/>
      <c r="OJ401" s="171"/>
      <c r="OK401" s="171"/>
      <c r="OL401" s="171"/>
      <c r="OM401" s="171"/>
      <c r="ON401" s="171"/>
      <c r="OO401" s="171"/>
      <c r="OP401" s="171"/>
      <c r="OQ401" s="171"/>
      <c r="OR401" s="171"/>
      <c r="OS401" s="171"/>
      <c r="OT401" s="171"/>
      <c r="OU401" s="171"/>
      <c r="OV401" s="171"/>
      <c r="OW401" s="171"/>
      <c r="OX401" s="171"/>
      <c r="OY401" s="171"/>
      <c r="OZ401" s="171"/>
      <c r="PA401" s="171"/>
      <c r="PB401" s="171"/>
      <c r="PC401" s="171"/>
      <c r="PD401" s="171"/>
      <c r="PE401" s="171"/>
      <c r="PF401" s="171"/>
      <c r="PG401" s="171"/>
      <c r="PH401" s="171"/>
      <c r="PI401" s="171"/>
      <c r="PJ401" s="171"/>
      <c r="PK401" s="171"/>
      <c r="PL401" s="171"/>
      <c r="PM401" s="171"/>
      <c r="PN401" s="171"/>
      <c r="PO401" s="171"/>
      <c r="PP401" s="171"/>
      <c r="PQ401" s="171"/>
      <c r="PR401" s="171"/>
      <c r="PS401" s="171"/>
      <c r="PT401" s="171"/>
      <c r="PU401" s="171"/>
      <c r="PV401" s="171"/>
      <c r="PW401" s="171"/>
      <c r="PX401" s="171"/>
      <c r="PY401" s="171"/>
      <c r="PZ401" s="171"/>
      <c r="QA401" s="171"/>
      <c r="QB401" s="171"/>
      <c r="QC401" s="171"/>
      <c r="QD401" s="171"/>
      <c r="QE401" s="171"/>
      <c r="QF401" s="171"/>
      <c r="QG401" s="171"/>
      <c r="QH401" s="171"/>
      <c r="QI401" s="171"/>
      <c r="QJ401" s="171"/>
      <c r="QK401" s="171"/>
      <c r="QL401" s="171"/>
      <c r="QM401" s="171"/>
      <c r="QN401" s="171"/>
      <c r="QO401" s="171"/>
      <c r="QP401" s="171"/>
      <c r="QQ401" s="171"/>
      <c r="QR401" s="171"/>
      <c r="QS401" s="171"/>
      <c r="QT401" s="171"/>
      <c r="QU401" s="171"/>
      <c r="QV401" s="171"/>
      <c r="QW401" s="171"/>
      <c r="QX401" s="171"/>
      <c r="QY401" s="171"/>
      <c r="QZ401" s="171"/>
      <c r="RA401" s="171"/>
      <c r="RB401" s="171"/>
      <c r="RC401" s="171"/>
      <c r="RD401" s="171"/>
      <c r="RE401" s="171"/>
      <c r="RF401" s="171"/>
      <c r="RG401" s="171"/>
      <c r="RH401" s="171"/>
      <c r="RI401" s="171"/>
      <c r="RJ401" s="171"/>
      <c r="RK401" s="171"/>
      <c r="RL401" s="171"/>
      <c r="RM401" s="171"/>
      <c r="RN401" s="171"/>
      <c r="RO401" s="171"/>
      <c r="RP401" s="171"/>
      <c r="RQ401" s="171"/>
      <c r="RR401" s="171"/>
      <c r="RS401" s="171"/>
      <c r="RT401" s="171"/>
      <c r="RU401" s="171"/>
      <c r="RV401" s="171"/>
      <c r="RW401" s="171"/>
      <c r="RX401" s="171"/>
      <c r="RY401" s="171"/>
      <c r="RZ401" s="171"/>
      <c r="SA401" s="171"/>
      <c r="SB401" s="171"/>
      <c r="SC401" s="171"/>
      <c r="SD401" s="171"/>
      <c r="SE401" s="171"/>
      <c r="SF401" s="171"/>
      <c r="SG401" s="171"/>
      <c r="SH401" s="171"/>
      <c r="SI401" s="171"/>
      <c r="SJ401" s="171"/>
      <c r="SK401" s="171"/>
      <c r="SL401" s="171"/>
      <c r="SM401" s="171"/>
      <c r="SN401" s="171"/>
      <c r="SO401" s="171"/>
      <c r="SP401" s="171"/>
      <c r="SQ401" s="171"/>
      <c r="SR401" s="171"/>
      <c r="SS401" s="171"/>
      <c r="ST401" s="171"/>
      <c r="SU401" s="171"/>
      <c r="SV401" s="171"/>
      <c r="SW401" s="171"/>
      <c r="SX401" s="171"/>
      <c r="SY401" s="171"/>
      <c r="SZ401" s="171"/>
      <c r="TA401" s="171"/>
      <c r="TB401" s="171"/>
      <c r="TC401" s="171"/>
      <c r="TD401" s="171"/>
      <c r="TE401" s="171"/>
      <c r="TF401" s="171"/>
      <c r="TG401" s="171"/>
      <c r="TH401" s="171"/>
      <c r="TI401" s="171"/>
      <c r="TJ401" s="171"/>
      <c r="TK401" s="171"/>
      <c r="TL401" s="171"/>
      <c r="TM401" s="171"/>
      <c r="TN401" s="171"/>
      <c r="TO401" s="171"/>
      <c r="TP401" s="171"/>
      <c r="TQ401" s="171"/>
      <c r="TR401" s="171"/>
      <c r="TS401" s="171"/>
      <c r="TT401" s="171"/>
      <c r="TU401" s="171"/>
      <c r="TV401" s="171"/>
      <c r="TW401" s="171"/>
      <c r="TX401" s="171"/>
      <c r="TY401" s="171"/>
      <c r="TZ401" s="171"/>
      <c r="UA401" s="171"/>
      <c r="UB401" s="171"/>
      <c r="UC401" s="171"/>
      <c r="UD401" s="171"/>
      <c r="UE401" s="171"/>
      <c r="UF401" s="171"/>
      <c r="UG401" s="171"/>
      <c r="UH401" s="171"/>
      <c r="UI401" s="171"/>
      <c r="UJ401" s="171"/>
      <c r="UK401" s="171"/>
      <c r="UL401" s="171"/>
      <c r="UM401" s="171"/>
      <c r="UN401" s="171"/>
      <c r="UO401" s="171"/>
      <c r="UP401" s="171"/>
      <c r="UQ401" s="171"/>
      <c r="UR401" s="171"/>
      <c r="US401" s="171"/>
      <c r="UT401" s="171"/>
      <c r="UU401" s="171"/>
      <c r="UV401" s="171"/>
      <c r="UW401" s="171"/>
      <c r="UX401" s="171"/>
      <c r="UY401" s="171"/>
      <c r="UZ401" s="171"/>
      <c r="VA401" s="171"/>
      <c r="VB401" s="171"/>
      <c r="VC401" s="171"/>
      <c r="VD401" s="171"/>
      <c r="VE401" s="171"/>
      <c r="VF401" s="171"/>
      <c r="VG401" s="171"/>
      <c r="VH401" s="171"/>
      <c r="VI401" s="171"/>
      <c r="VJ401" s="171"/>
      <c r="VK401" s="171"/>
      <c r="VL401" s="171"/>
      <c r="VM401" s="171"/>
      <c r="VN401" s="171"/>
      <c r="VO401" s="171"/>
      <c r="VP401" s="171"/>
      <c r="VQ401" s="171"/>
      <c r="VR401" s="171"/>
      <c r="VS401" s="171"/>
      <c r="VT401" s="171"/>
      <c r="VU401" s="171"/>
      <c r="VV401" s="171"/>
      <c r="VW401" s="171"/>
      <c r="VX401" s="171"/>
      <c r="VY401" s="171"/>
      <c r="VZ401" s="171"/>
      <c r="WA401" s="171"/>
      <c r="WB401" s="171"/>
      <c r="WC401" s="171"/>
      <c r="WD401" s="171"/>
      <c r="WE401" s="171"/>
      <c r="WF401" s="171"/>
      <c r="WG401" s="171"/>
      <c r="WH401" s="171"/>
      <c r="WI401" s="171"/>
      <c r="WJ401" s="171"/>
      <c r="WK401" s="171"/>
      <c r="WL401" s="171"/>
      <c r="WM401" s="171"/>
      <c r="WN401" s="171"/>
      <c r="WO401" s="171"/>
      <c r="WP401" s="171"/>
      <c r="WQ401" s="171"/>
      <c r="WR401" s="171"/>
      <c r="WS401" s="171"/>
      <c r="WT401" s="171"/>
      <c r="WU401" s="171"/>
      <c r="WV401" s="171"/>
      <c r="WW401" s="171"/>
      <c r="WX401" s="171"/>
      <c r="WY401" s="171"/>
      <c r="WZ401" s="171"/>
      <c r="XA401" s="171"/>
      <c r="XB401" s="171"/>
      <c r="XC401" s="171"/>
      <c r="XD401" s="171"/>
      <c r="XE401" s="171"/>
      <c r="XF401" s="171"/>
      <c r="XG401" s="171"/>
      <c r="XH401" s="171"/>
      <c r="XI401" s="171"/>
      <c r="XJ401" s="171"/>
      <c r="XK401" s="171"/>
      <c r="XL401" s="171"/>
      <c r="XM401" s="171"/>
      <c r="XN401" s="171"/>
      <c r="XO401" s="171"/>
      <c r="XP401" s="171"/>
      <c r="XQ401" s="171"/>
      <c r="XR401" s="171"/>
      <c r="XS401" s="171"/>
      <c r="XT401" s="171"/>
      <c r="XU401" s="171"/>
      <c r="XV401" s="171"/>
      <c r="XW401" s="171"/>
      <c r="XX401" s="171"/>
      <c r="XY401" s="171"/>
      <c r="XZ401" s="171"/>
      <c r="YA401" s="171"/>
      <c r="YB401" s="171"/>
      <c r="YC401" s="171"/>
      <c r="YD401" s="171"/>
      <c r="YE401" s="171"/>
      <c r="YF401" s="171"/>
      <c r="YG401" s="171"/>
      <c r="YH401" s="171"/>
      <c r="YI401" s="171"/>
      <c r="YJ401" s="171"/>
      <c r="YK401" s="171"/>
      <c r="YL401" s="171"/>
      <c r="YM401" s="171"/>
      <c r="YN401" s="171"/>
      <c r="YO401" s="171"/>
      <c r="YP401" s="171"/>
      <c r="YQ401" s="171"/>
      <c r="YR401" s="171"/>
      <c r="YS401" s="171"/>
      <c r="YT401" s="171"/>
      <c r="YU401" s="171"/>
      <c r="YV401" s="171"/>
      <c r="YW401" s="171"/>
      <c r="YX401" s="171"/>
      <c r="YY401" s="171"/>
      <c r="YZ401" s="171"/>
      <c r="ZA401" s="171"/>
      <c r="ZB401" s="171"/>
      <c r="ZC401" s="171"/>
      <c r="ZD401" s="171"/>
      <c r="ZE401" s="171"/>
      <c r="ZF401" s="171"/>
      <c r="ZG401" s="171"/>
      <c r="ZH401" s="171"/>
      <c r="ZI401" s="171"/>
      <c r="ZJ401" s="171"/>
      <c r="ZK401" s="171"/>
      <c r="ZL401" s="171"/>
      <c r="ZM401" s="171"/>
      <c r="ZN401" s="171"/>
      <c r="ZO401" s="171"/>
      <c r="ZP401" s="171"/>
      <c r="ZQ401" s="171"/>
      <c r="ZR401" s="171"/>
      <c r="ZS401" s="171"/>
      <c r="ZT401" s="171"/>
      <c r="ZU401" s="171"/>
      <c r="ZV401" s="171"/>
      <c r="ZW401" s="171"/>
      <c r="ZX401" s="171"/>
      <c r="ZY401" s="171"/>
      <c r="ZZ401" s="171"/>
      <c r="AAA401" s="171"/>
      <c r="AAB401" s="171"/>
      <c r="AAC401" s="171"/>
      <c r="AAD401" s="171"/>
      <c r="AAE401" s="171"/>
      <c r="AAF401" s="171"/>
      <c r="AAG401" s="171"/>
      <c r="AAH401" s="171"/>
      <c r="AAI401" s="171"/>
      <c r="AAJ401" s="171"/>
      <c r="AAK401" s="171"/>
      <c r="AAL401" s="171"/>
      <c r="AAM401" s="171"/>
      <c r="AAN401" s="171"/>
      <c r="AAO401" s="171"/>
      <c r="AAP401" s="171"/>
      <c r="AAQ401" s="171"/>
      <c r="AAR401" s="171"/>
      <c r="AAS401" s="171"/>
      <c r="AAT401" s="171"/>
      <c r="AAU401" s="171"/>
      <c r="AAV401" s="171"/>
      <c r="AAW401" s="171"/>
      <c r="AAX401" s="171"/>
      <c r="AAY401" s="171"/>
      <c r="AAZ401" s="171"/>
      <c r="ABA401" s="171"/>
      <c r="ABB401" s="171"/>
      <c r="ABC401" s="171"/>
      <c r="ABD401" s="171"/>
      <c r="ABE401" s="171"/>
      <c r="ABF401" s="171"/>
      <c r="ABG401" s="171"/>
      <c r="ABH401" s="171"/>
      <c r="ABI401" s="171"/>
      <c r="ABJ401" s="171"/>
      <c r="ABK401" s="171"/>
      <c r="ABL401" s="171"/>
      <c r="ABM401" s="171"/>
      <c r="ABN401" s="171"/>
      <c r="ABO401" s="171"/>
      <c r="ABP401" s="171"/>
      <c r="ABQ401" s="171"/>
      <c r="ABR401" s="171"/>
      <c r="ABS401" s="171"/>
      <c r="ABT401" s="171"/>
      <c r="ABU401" s="171"/>
      <c r="ABV401" s="171"/>
      <c r="ABW401" s="171"/>
      <c r="ABX401" s="171"/>
      <c r="ABY401" s="171"/>
      <c r="ABZ401" s="171"/>
      <c r="ACA401" s="171"/>
      <c r="ACB401" s="171"/>
      <c r="ACC401" s="171"/>
      <c r="ACD401" s="171"/>
      <c r="ACE401" s="171"/>
      <c r="ACF401" s="171"/>
      <c r="ACG401" s="171"/>
      <c r="ACH401" s="171"/>
      <c r="ACI401" s="171"/>
      <c r="ACJ401" s="171"/>
      <c r="ACK401" s="171"/>
      <c r="ACL401" s="171"/>
      <c r="ACM401" s="171"/>
      <c r="ACN401" s="171"/>
      <c r="ACO401" s="171"/>
      <c r="ACP401" s="171"/>
      <c r="ACQ401" s="171"/>
      <c r="ACR401" s="171"/>
      <c r="ACS401" s="171"/>
      <c r="ACT401" s="171"/>
      <c r="ACU401" s="171"/>
      <c r="ACV401" s="171"/>
      <c r="ACW401" s="171"/>
      <c r="ACX401" s="171"/>
      <c r="ACY401" s="171"/>
      <c r="ACZ401" s="171"/>
      <c r="ADA401" s="171"/>
    </row>
    <row r="402" spans="1:781" s="152" customFormat="1" ht="15" customHeight="1" x14ac:dyDescent="0.3">
      <c r="A402" s="247"/>
      <c r="B402" s="252"/>
      <c r="C402" s="293"/>
      <c r="D402" s="254"/>
      <c r="E402" s="250"/>
      <c r="F402" s="255"/>
      <c r="G402" s="249"/>
      <c r="H402" s="255"/>
      <c r="I402" s="256"/>
      <c r="J402" s="302"/>
      <c r="K402" s="247"/>
      <c r="L402" s="248"/>
      <c r="M402" s="249"/>
      <c r="N402" s="250"/>
      <c r="O402" s="251"/>
      <c r="P402" s="252"/>
      <c r="Q402" s="290"/>
      <c r="R402" s="290"/>
      <c r="S402" s="274" t="s">
        <v>1084</v>
      </c>
      <c r="T402" s="265" t="s">
        <v>1085</v>
      </c>
      <c r="U402" s="265"/>
      <c r="V402" s="299"/>
      <c r="W402" s="299"/>
      <c r="X402" s="299"/>
      <c r="Y402" s="299"/>
      <c r="Z402" s="299"/>
      <c r="AA402" s="299"/>
      <c r="AB402" s="300"/>
      <c r="AC402" s="301"/>
      <c r="AD402" s="301"/>
      <c r="AE402" s="301"/>
      <c r="AF402" s="301"/>
      <c r="AG402" s="301"/>
      <c r="AH402" s="301"/>
      <c r="AI402" s="301"/>
      <c r="AJ402" s="301"/>
      <c r="AK402" s="301"/>
      <c r="AL402" s="301"/>
      <c r="AM402" s="301"/>
      <c r="AN402" s="301"/>
      <c r="AO402" s="301"/>
      <c r="AP402" s="171"/>
      <c r="AQ402" s="171"/>
      <c r="AR402" s="171"/>
      <c r="AS402" s="171"/>
      <c r="AT402" s="171"/>
      <c r="AU402" s="171"/>
      <c r="AV402" s="171"/>
      <c r="AW402" s="171"/>
      <c r="AX402" s="171"/>
      <c r="AY402" s="171"/>
      <c r="AZ402" s="171"/>
      <c r="BA402" s="171"/>
      <c r="BB402" s="171"/>
      <c r="BC402" s="171"/>
      <c r="BD402" s="171"/>
      <c r="BE402" s="171"/>
      <c r="BF402" s="171"/>
      <c r="BG402" s="171"/>
      <c r="BH402" s="171"/>
      <c r="BI402" s="171"/>
      <c r="BJ402" s="171"/>
      <c r="BK402" s="171"/>
      <c r="BL402" s="171"/>
      <c r="BM402" s="171"/>
      <c r="BN402" s="171"/>
      <c r="BO402" s="171"/>
      <c r="BP402" s="171"/>
      <c r="BQ402" s="171"/>
      <c r="BR402" s="171"/>
      <c r="BS402" s="171"/>
      <c r="BT402" s="171"/>
      <c r="BU402" s="171"/>
      <c r="BV402" s="171"/>
      <c r="BW402" s="171"/>
      <c r="BX402" s="171"/>
      <c r="BY402" s="171"/>
      <c r="BZ402" s="171"/>
      <c r="CA402" s="171"/>
      <c r="CB402" s="171"/>
      <c r="CC402" s="171"/>
      <c r="CD402" s="171"/>
      <c r="CE402" s="171"/>
      <c r="CF402" s="171"/>
      <c r="CG402" s="171"/>
      <c r="CH402" s="171"/>
      <c r="CI402" s="171"/>
      <c r="CJ402" s="171"/>
      <c r="CK402" s="171"/>
      <c r="CL402" s="171"/>
      <c r="CM402" s="171"/>
      <c r="CN402" s="171"/>
      <c r="CO402" s="171"/>
      <c r="CP402" s="171"/>
      <c r="CQ402" s="171"/>
      <c r="CR402" s="171"/>
      <c r="CS402" s="171"/>
      <c r="CT402" s="171"/>
      <c r="CU402" s="171"/>
      <c r="CV402" s="171"/>
      <c r="CW402" s="171"/>
      <c r="CX402" s="171"/>
      <c r="CY402" s="171"/>
      <c r="CZ402" s="171"/>
      <c r="DA402" s="171"/>
      <c r="DB402" s="171"/>
      <c r="DC402" s="171"/>
      <c r="DD402" s="171"/>
      <c r="DE402" s="171"/>
      <c r="DF402" s="171"/>
      <c r="DG402" s="171"/>
      <c r="DH402" s="171"/>
      <c r="DI402" s="171"/>
      <c r="DJ402" s="171"/>
      <c r="DK402" s="171"/>
      <c r="DL402" s="171"/>
      <c r="DM402" s="171"/>
      <c r="DN402" s="171"/>
      <c r="DO402" s="171"/>
      <c r="DP402" s="171"/>
      <c r="DQ402" s="171"/>
      <c r="DR402" s="171"/>
      <c r="DS402" s="171"/>
      <c r="DT402" s="171"/>
      <c r="DU402" s="171"/>
      <c r="DV402" s="171"/>
      <c r="DW402" s="171"/>
      <c r="DX402" s="171"/>
      <c r="DY402" s="171"/>
      <c r="DZ402" s="171"/>
      <c r="EA402" s="171"/>
      <c r="EB402" s="171"/>
      <c r="EC402" s="171"/>
      <c r="ED402" s="171"/>
      <c r="EE402" s="171"/>
      <c r="EF402" s="171"/>
      <c r="EG402" s="171"/>
      <c r="EH402" s="171"/>
      <c r="EI402" s="171"/>
      <c r="EJ402" s="171"/>
      <c r="EK402" s="171"/>
      <c r="EL402" s="171"/>
      <c r="EM402" s="171"/>
      <c r="EN402" s="171"/>
      <c r="EO402" s="171"/>
      <c r="EP402" s="171"/>
      <c r="EQ402" s="171"/>
      <c r="ER402" s="171"/>
      <c r="ES402" s="171"/>
      <c r="ET402" s="171"/>
      <c r="EU402" s="171"/>
      <c r="EV402" s="171"/>
      <c r="EW402" s="171"/>
      <c r="EX402" s="171"/>
      <c r="EY402" s="171"/>
      <c r="EZ402" s="171"/>
      <c r="FA402" s="171"/>
      <c r="FB402" s="171"/>
      <c r="FC402" s="171"/>
      <c r="FD402" s="171"/>
      <c r="FE402" s="171"/>
      <c r="FF402" s="171"/>
      <c r="FG402" s="171"/>
      <c r="FH402" s="171"/>
      <c r="FI402" s="171"/>
      <c r="FJ402" s="171"/>
      <c r="FK402" s="171"/>
      <c r="FL402" s="171"/>
      <c r="FM402" s="171"/>
      <c r="FN402" s="171"/>
      <c r="FO402" s="171"/>
      <c r="FP402" s="171"/>
      <c r="FQ402" s="171"/>
      <c r="FR402" s="171"/>
      <c r="FS402" s="171"/>
      <c r="FT402" s="171"/>
      <c r="FU402" s="171"/>
      <c r="FV402" s="171"/>
      <c r="FW402" s="171"/>
      <c r="FX402" s="171"/>
      <c r="FY402" s="171"/>
      <c r="FZ402" s="171"/>
      <c r="GA402" s="171"/>
      <c r="GB402" s="171"/>
      <c r="GC402" s="171"/>
      <c r="GD402" s="171"/>
      <c r="GE402" s="171"/>
      <c r="GF402" s="171"/>
      <c r="GG402" s="171"/>
      <c r="GH402" s="171"/>
      <c r="GI402" s="171"/>
      <c r="GJ402" s="171"/>
      <c r="GK402" s="171"/>
      <c r="GL402" s="171"/>
      <c r="GM402" s="171"/>
      <c r="GN402" s="171"/>
      <c r="GO402" s="171"/>
      <c r="GP402" s="171"/>
      <c r="GQ402" s="171"/>
      <c r="GR402" s="171"/>
      <c r="GS402" s="171"/>
      <c r="GT402" s="171"/>
      <c r="GU402" s="171"/>
      <c r="GV402" s="171"/>
      <c r="GW402" s="171"/>
      <c r="GX402" s="171"/>
      <c r="GY402" s="171"/>
      <c r="GZ402" s="171"/>
      <c r="HA402" s="171"/>
      <c r="HB402" s="171"/>
      <c r="HC402" s="171"/>
      <c r="HD402" s="171"/>
      <c r="HE402" s="171"/>
      <c r="HF402" s="171"/>
      <c r="HG402" s="171"/>
      <c r="HH402" s="171"/>
      <c r="HI402" s="171"/>
      <c r="HJ402" s="171"/>
      <c r="HK402" s="171"/>
      <c r="HL402" s="171"/>
      <c r="HM402" s="171"/>
      <c r="HN402" s="171"/>
      <c r="HO402" s="171"/>
      <c r="HP402" s="171"/>
      <c r="HQ402" s="171"/>
      <c r="HR402" s="171"/>
      <c r="HS402" s="171"/>
      <c r="HT402" s="171"/>
      <c r="HU402" s="171"/>
      <c r="HV402" s="171"/>
      <c r="HW402" s="171"/>
      <c r="HX402" s="171"/>
      <c r="HY402" s="171"/>
      <c r="HZ402" s="171"/>
      <c r="IA402" s="171"/>
      <c r="IB402" s="171"/>
      <c r="IC402" s="171"/>
      <c r="ID402" s="171"/>
      <c r="IE402" s="171"/>
      <c r="IF402" s="171"/>
      <c r="IG402" s="171"/>
      <c r="IH402" s="171"/>
      <c r="II402" s="171"/>
      <c r="IJ402" s="171"/>
      <c r="IK402" s="171"/>
      <c r="IL402" s="171"/>
      <c r="IM402" s="171"/>
      <c r="IN402" s="171"/>
      <c r="IO402" s="171"/>
      <c r="IP402" s="171"/>
      <c r="IQ402" s="171"/>
      <c r="IR402" s="171"/>
      <c r="IS402" s="171"/>
      <c r="IT402" s="171"/>
      <c r="IU402" s="171"/>
      <c r="IV402" s="171"/>
      <c r="IW402" s="171"/>
      <c r="IX402" s="171"/>
      <c r="IY402" s="171"/>
      <c r="IZ402" s="171"/>
      <c r="JA402" s="171"/>
      <c r="JB402" s="171"/>
      <c r="JC402" s="171"/>
      <c r="JD402" s="171"/>
      <c r="JE402" s="171"/>
      <c r="JF402" s="171"/>
      <c r="JG402" s="171"/>
      <c r="JH402" s="171"/>
      <c r="JI402" s="171"/>
      <c r="JJ402" s="171"/>
      <c r="JK402" s="171"/>
      <c r="JL402" s="171"/>
      <c r="JM402" s="171"/>
      <c r="JN402" s="171"/>
      <c r="JO402" s="171"/>
      <c r="JP402" s="171"/>
      <c r="JQ402" s="171"/>
      <c r="JR402" s="171"/>
      <c r="JS402" s="171"/>
      <c r="JT402" s="171"/>
      <c r="JU402" s="171"/>
      <c r="JV402" s="171"/>
      <c r="JW402" s="171"/>
      <c r="JX402" s="171"/>
      <c r="JY402" s="171"/>
      <c r="JZ402" s="171"/>
      <c r="KA402" s="171"/>
      <c r="KB402" s="171"/>
      <c r="KC402" s="171"/>
      <c r="KD402" s="171"/>
      <c r="KE402" s="171"/>
      <c r="KF402" s="171"/>
      <c r="KG402" s="171"/>
      <c r="KH402" s="171"/>
      <c r="KI402" s="171"/>
      <c r="KJ402" s="171"/>
      <c r="KK402" s="171"/>
      <c r="KL402" s="171"/>
      <c r="KM402" s="171"/>
      <c r="KN402" s="171"/>
      <c r="KO402" s="171"/>
      <c r="KP402" s="171"/>
      <c r="KQ402" s="171"/>
      <c r="KR402" s="171"/>
      <c r="KS402" s="171"/>
      <c r="KT402" s="171"/>
      <c r="KU402" s="171"/>
      <c r="KV402" s="171"/>
      <c r="KW402" s="171"/>
      <c r="KX402" s="171"/>
      <c r="KY402" s="171"/>
      <c r="KZ402" s="171"/>
      <c r="LA402" s="171"/>
      <c r="LB402" s="171"/>
      <c r="LC402" s="171"/>
      <c r="LD402" s="171"/>
      <c r="LE402" s="171"/>
      <c r="LF402" s="171"/>
      <c r="LG402" s="171"/>
      <c r="LH402" s="171"/>
      <c r="LI402" s="171"/>
      <c r="LJ402" s="171"/>
      <c r="LK402" s="171"/>
      <c r="LL402" s="171"/>
      <c r="LM402" s="171"/>
      <c r="LN402" s="171"/>
      <c r="LO402" s="171"/>
      <c r="LP402" s="171"/>
      <c r="LQ402" s="171"/>
      <c r="LR402" s="171"/>
      <c r="LS402" s="171"/>
      <c r="LT402" s="171"/>
      <c r="LU402" s="171"/>
      <c r="LV402" s="171"/>
      <c r="LW402" s="171"/>
      <c r="LX402" s="171"/>
      <c r="LY402" s="171"/>
      <c r="LZ402" s="171"/>
      <c r="MA402" s="171"/>
      <c r="MB402" s="171"/>
      <c r="MC402" s="171"/>
      <c r="MD402" s="171"/>
      <c r="ME402" s="171"/>
      <c r="MF402" s="171"/>
      <c r="MG402" s="171"/>
      <c r="MH402" s="171"/>
      <c r="MI402" s="171"/>
      <c r="MJ402" s="171"/>
      <c r="MK402" s="171"/>
      <c r="ML402" s="171"/>
      <c r="MM402" s="171"/>
      <c r="MN402" s="171"/>
      <c r="MO402" s="171"/>
      <c r="MP402" s="171"/>
      <c r="MQ402" s="171"/>
      <c r="MR402" s="171"/>
      <c r="MS402" s="171"/>
      <c r="MT402" s="171"/>
      <c r="MU402" s="171"/>
      <c r="MV402" s="171"/>
      <c r="MW402" s="171"/>
      <c r="MX402" s="171"/>
      <c r="MY402" s="171"/>
      <c r="MZ402" s="171"/>
      <c r="NA402" s="171"/>
      <c r="NB402" s="171"/>
      <c r="NC402" s="171"/>
      <c r="ND402" s="171"/>
      <c r="NE402" s="171"/>
      <c r="NF402" s="171"/>
      <c r="NG402" s="171"/>
      <c r="NH402" s="171"/>
      <c r="NI402" s="171"/>
      <c r="NJ402" s="171"/>
      <c r="NK402" s="171"/>
      <c r="NL402" s="171"/>
      <c r="NM402" s="171"/>
      <c r="NN402" s="171"/>
      <c r="NO402" s="171"/>
      <c r="NP402" s="171"/>
      <c r="NQ402" s="171"/>
      <c r="NR402" s="171"/>
      <c r="NS402" s="171"/>
      <c r="NT402" s="171"/>
      <c r="NU402" s="171"/>
      <c r="NV402" s="171"/>
      <c r="NW402" s="171"/>
      <c r="NX402" s="171"/>
      <c r="NY402" s="171"/>
      <c r="NZ402" s="171"/>
      <c r="OA402" s="171"/>
      <c r="OB402" s="171"/>
      <c r="OC402" s="171"/>
      <c r="OD402" s="171"/>
      <c r="OE402" s="171"/>
      <c r="OF402" s="171"/>
      <c r="OG402" s="171"/>
      <c r="OH402" s="171"/>
      <c r="OI402" s="171"/>
      <c r="OJ402" s="171"/>
      <c r="OK402" s="171"/>
      <c r="OL402" s="171"/>
      <c r="OM402" s="171"/>
      <c r="ON402" s="171"/>
      <c r="OO402" s="171"/>
      <c r="OP402" s="171"/>
      <c r="OQ402" s="171"/>
      <c r="OR402" s="171"/>
      <c r="OS402" s="171"/>
      <c r="OT402" s="171"/>
      <c r="OU402" s="171"/>
      <c r="OV402" s="171"/>
      <c r="OW402" s="171"/>
      <c r="OX402" s="171"/>
      <c r="OY402" s="171"/>
      <c r="OZ402" s="171"/>
      <c r="PA402" s="171"/>
      <c r="PB402" s="171"/>
      <c r="PC402" s="171"/>
      <c r="PD402" s="171"/>
      <c r="PE402" s="171"/>
      <c r="PF402" s="171"/>
      <c r="PG402" s="171"/>
      <c r="PH402" s="171"/>
      <c r="PI402" s="171"/>
      <c r="PJ402" s="171"/>
      <c r="PK402" s="171"/>
      <c r="PL402" s="171"/>
      <c r="PM402" s="171"/>
      <c r="PN402" s="171"/>
      <c r="PO402" s="171"/>
      <c r="PP402" s="171"/>
      <c r="PQ402" s="171"/>
      <c r="PR402" s="171"/>
      <c r="PS402" s="171"/>
      <c r="PT402" s="171"/>
      <c r="PU402" s="171"/>
      <c r="PV402" s="171"/>
      <c r="PW402" s="171"/>
      <c r="PX402" s="171"/>
      <c r="PY402" s="171"/>
      <c r="PZ402" s="171"/>
      <c r="QA402" s="171"/>
      <c r="QB402" s="171"/>
      <c r="QC402" s="171"/>
      <c r="QD402" s="171"/>
      <c r="QE402" s="171"/>
      <c r="QF402" s="171"/>
      <c r="QG402" s="171"/>
      <c r="QH402" s="171"/>
      <c r="QI402" s="171"/>
      <c r="QJ402" s="171"/>
      <c r="QK402" s="171"/>
      <c r="QL402" s="171"/>
      <c r="QM402" s="171"/>
      <c r="QN402" s="171"/>
      <c r="QO402" s="171"/>
      <c r="QP402" s="171"/>
      <c r="QQ402" s="171"/>
      <c r="QR402" s="171"/>
      <c r="QS402" s="171"/>
      <c r="QT402" s="171"/>
      <c r="QU402" s="171"/>
      <c r="QV402" s="171"/>
      <c r="QW402" s="171"/>
      <c r="QX402" s="171"/>
      <c r="QY402" s="171"/>
      <c r="QZ402" s="171"/>
      <c r="RA402" s="171"/>
      <c r="RB402" s="171"/>
      <c r="RC402" s="171"/>
      <c r="RD402" s="171"/>
      <c r="RE402" s="171"/>
      <c r="RF402" s="171"/>
      <c r="RG402" s="171"/>
      <c r="RH402" s="171"/>
      <c r="RI402" s="171"/>
      <c r="RJ402" s="171"/>
      <c r="RK402" s="171"/>
      <c r="RL402" s="171"/>
      <c r="RM402" s="171"/>
      <c r="RN402" s="171"/>
      <c r="RO402" s="171"/>
      <c r="RP402" s="171"/>
      <c r="RQ402" s="171"/>
      <c r="RR402" s="171"/>
      <c r="RS402" s="171"/>
      <c r="RT402" s="171"/>
      <c r="RU402" s="171"/>
      <c r="RV402" s="171"/>
      <c r="RW402" s="171"/>
      <c r="RX402" s="171"/>
      <c r="RY402" s="171"/>
      <c r="RZ402" s="171"/>
      <c r="SA402" s="171"/>
      <c r="SB402" s="171"/>
      <c r="SC402" s="171"/>
      <c r="SD402" s="171"/>
      <c r="SE402" s="171"/>
      <c r="SF402" s="171"/>
      <c r="SG402" s="171"/>
      <c r="SH402" s="171"/>
      <c r="SI402" s="171"/>
      <c r="SJ402" s="171"/>
      <c r="SK402" s="171"/>
      <c r="SL402" s="171"/>
      <c r="SM402" s="171"/>
      <c r="SN402" s="171"/>
      <c r="SO402" s="171"/>
      <c r="SP402" s="171"/>
      <c r="SQ402" s="171"/>
      <c r="SR402" s="171"/>
      <c r="SS402" s="171"/>
      <c r="ST402" s="171"/>
      <c r="SU402" s="171"/>
      <c r="SV402" s="171"/>
      <c r="SW402" s="171"/>
      <c r="SX402" s="171"/>
      <c r="SY402" s="171"/>
      <c r="SZ402" s="171"/>
      <c r="TA402" s="171"/>
      <c r="TB402" s="171"/>
      <c r="TC402" s="171"/>
      <c r="TD402" s="171"/>
      <c r="TE402" s="171"/>
      <c r="TF402" s="171"/>
      <c r="TG402" s="171"/>
      <c r="TH402" s="171"/>
      <c r="TI402" s="171"/>
      <c r="TJ402" s="171"/>
      <c r="TK402" s="171"/>
      <c r="TL402" s="171"/>
      <c r="TM402" s="171"/>
      <c r="TN402" s="171"/>
      <c r="TO402" s="171"/>
      <c r="TP402" s="171"/>
      <c r="TQ402" s="171"/>
      <c r="TR402" s="171"/>
      <c r="TS402" s="171"/>
      <c r="TT402" s="171"/>
      <c r="TU402" s="171"/>
      <c r="TV402" s="171"/>
      <c r="TW402" s="171"/>
      <c r="TX402" s="171"/>
      <c r="TY402" s="171"/>
      <c r="TZ402" s="171"/>
      <c r="UA402" s="171"/>
      <c r="UB402" s="171"/>
      <c r="UC402" s="171"/>
      <c r="UD402" s="171"/>
      <c r="UE402" s="171"/>
      <c r="UF402" s="171"/>
      <c r="UG402" s="171"/>
      <c r="UH402" s="171"/>
      <c r="UI402" s="171"/>
      <c r="UJ402" s="171"/>
      <c r="UK402" s="171"/>
      <c r="UL402" s="171"/>
      <c r="UM402" s="171"/>
      <c r="UN402" s="171"/>
      <c r="UO402" s="171"/>
      <c r="UP402" s="171"/>
      <c r="UQ402" s="171"/>
      <c r="UR402" s="171"/>
      <c r="US402" s="171"/>
      <c r="UT402" s="171"/>
      <c r="UU402" s="171"/>
      <c r="UV402" s="171"/>
      <c r="UW402" s="171"/>
      <c r="UX402" s="171"/>
      <c r="UY402" s="171"/>
      <c r="UZ402" s="171"/>
      <c r="VA402" s="171"/>
      <c r="VB402" s="171"/>
      <c r="VC402" s="171"/>
      <c r="VD402" s="171"/>
      <c r="VE402" s="171"/>
      <c r="VF402" s="171"/>
      <c r="VG402" s="171"/>
      <c r="VH402" s="171"/>
      <c r="VI402" s="171"/>
      <c r="VJ402" s="171"/>
      <c r="VK402" s="171"/>
      <c r="VL402" s="171"/>
      <c r="VM402" s="171"/>
      <c r="VN402" s="171"/>
      <c r="VO402" s="171"/>
      <c r="VP402" s="171"/>
      <c r="VQ402" s="171"/>
      <c r="VR402" s="171"/>
      <c r="VS402" s="171"/>
      <c r="VT402" s="171"/>
      <c r="VU402" s="171"/>
      <c r="VV402" s="171"/>
      <c r="VW402" s="171"/>
      <c r="VX402" s="171"/>
      <c r="VY402" s="171"/>
      <c r="VZ402" s="171"/>
      <c r="WA402" s="171"/>
      <c r="WB402" s="171"/>
      <c r="WC402" s="171"/>
      <c r="WD402" s="171"/>
      <c r="WE402" s="171"/>
      <c r="WF402" s="171"/>
      <c r="WG402" s="171"/>
      <c r="WH402" s="171"/>
      <c r="WI402" s="171"/>
      <c r="WJ402" s="171"/>
      <c r="WK402" s="171"/>
      <c r="WL402" s="171"/>
      <c r="WM402" s="171"/>
      <c r="WN402" s="171"/>
      <c r="WO402" s="171"/>
      <c r="WP402" s="171"/>
      <c r="WQ402" s="171"/>
      <c r="WR402" s="171"/>
      <c r="WS402" s="171"/>
      <c r="WT402" s="171"/>
      <c r="WU402" s="171"/>
      <c r="WV402" s="171"/>
      <c r="WW402" s="171"/>
      <c r="WX402" s="171"/>
      <c r="WY402" s="171"/>
      <c r="WZ402" s="171"/>
      <c r="XA402" s="171"/>
      <c r="XB402" s="171"/>
      <c r="XC402" s="171"/>
      <c r="XD402" s="171"/>
      <c r="XE402" s="171"/>
      <c r="XF402" s="171"/>
      <c r="XG402" s="171"/>
      <c r="XH402" s="171"/>
      <c r="XI402" s="171"/>
      <c r="XJ402" s="171"/>
      <c r="XK402" s="171"/>
      <c r="XL402" s="171"/>
      <c r="XM402" s="171"/>
      <c r="XN402" s="171"/>
      <c r="XO402" s="171"/>
      <c r="XP402" s="171"/>
      <c r="XQ402" s="171"/>
      <c r="XR402" s="171"/>
      <c r="XS402" s="171"/>
      <c r="XT402" s="171"/>
      <c r="XU402" s="171"/>
      <c r="XV402" s="171"/>
      <c r="XW402" s="171"/>
      <c r="XX402" s="171"/>
      <c r="XY402" s="171"/>
      <c r="XZ402" s="171"/>
      <c r="YA402" s="171"/>
      <c r="YB402" s="171"/>
      <c r="YC402" s="171"/>
      <c r="YD402" s="171"/>
      <c r="YE402" s="171"/>
      <c r="YF402" s="171"/>
      <c r="YG402" s="171"/>
      <c r="YH402" s="171"/>
      <c r="YI402" s="171"/>
      <c r="YJ402" s="171"/>
      <c r="YK402" s="171"/>
      <c r="YL402" s="171"/>
      <c r="YM402" s="171"/>
      <c r="YN402" s="171"/>
      <c r="YO402" s="171"/>
      <c r="YP402" s="171"/>
      <c r="YQ402" s="171"/>
      <c r="YR402" s="171"/>
      <c r="YS402" s="171"/>
      <c r="YT402" s="171"/>
      <c r="YU402" s="171"/>
      <c r="YV402" s="171"/>
      <c r="YW402" s="171"/>
      <c r="YX402" s="171"/>
      <c r="YY402" s="171"/>
      <c r="YZ402" s="171"/>
      <c r="ZA402" s="171"/>
      <c r="ZB402" s="171"/>
      <c r="ZC402" s="171"/>
      <c r="ZD402" s="171"/>
      <c r="ZE402" s="171"/>
      <c r="ZF402" s="171"/>
      <c r="ZG402" s="171"/>
      <c r="ZH402" s="171"/>
      <c r="ZI402" s="171"/>
      <c r="ZJ402" s="171"/>
      <c r="ZK402" s="171"/>
      <c r="ZL402" s="171"/>
      <c r="ZM402" s="171"/>
      <c r="ZN402" s="171"/>
      <c r="ZO402" s="171"/>
      <c r="ZP402" s="171"/>
      <c r="ZQ402" s="171"/>
      <c r="ZR402" s="171"/>
      <c r="ZS402" s="171"/>
      <c r="ZT402" s="171"/>
      <c r="ZU402" s="171"/>
      <c r="ZV402" s="171"/>
      <c r="ZW402" s="171"/>
      <c r="ZX402" s="171"/>
      <c r="ZY402" s="171"/>
      <c r="ZZ402" s="171"/>
      <c r="AAA402" s="171"/>
      <c r="AAB402" s="171"/>
      <c r="AAC402" s="171"/>
      <c r="AAD402" s="171"/>
      <c r="AAE402" s="171"/>
      <c r="AAF402" s="171"/>
      <c r="AAG402" s="171"/>
      <c r="AAH402" s="171"/>
      <c r="AAI402" s="171"/>
      <c r="AAJ402" s="171"/>
      <c r="AAK402" s="171"/>
      <c r="AAL402" s="171"/>
      <c r="AAM402" s="171"/>
      <c r="AAN402" s="171"/>
      <c r="AAO402" s="171"/>
      <c r="AAP402" s="171"/>
      <c r="AAQ402" s="171"/>
      <c r="AAR402" s="171"/>
      <c r="AAS402" s="171"/>
      <c r="AAT402" s="171"/>
      <c r="AAU402" s="171"/>
      <c r="AAV402" s="171"/>
      <c r="AAW402" s="171"/>
      <c r="AAX402" s="171"/>
      <c r="AAY402" s="171"/>
      <c r="AAZ402" s="171"/>
      <c r="ABA402" s="171"/>
      <c r="ABB402" s="171"/>
      <c r="ABC402" s="171"/>
      <c r="ABD402" s="171"/>
      <c r="ABE402" s="171"/>
      <c r="ABF402" s="171"/>
      <c r="ABG402" s="171"/>
      <c r="ABH402" s="171"/>
      <c r="ABI402" s="171"/>
      <c r="ABJ402" s="171"/>
      <c r="ABK402" s="171"/>
      <c r="ABL402" s="171"/>
      <c r="ABM402" s="171"/>
      <c r="ABN402" s="171"/>
      <c r="ABO402" s="171"/>
      <c r="ABP402" s="171"/>
      <c r="ABQ402" s="171"/>
      <c r="ABR402" s="171"/>
      <c r="ABS402" s="171"/>
      <c r="ABT402" s="171"/>
      <c r="ABU402" s="171"/>
      <c r="ABV402" s="171"/>
      <c r="ABW402" s="171"/>
      <c r="ABX402" s="171"/>
      <c r="ABY402" s="171"/>
      <c r="ABZ402" s="171"/>
      <c r="ACA402" s="171"/>
      <c r="ACB402" s="171"/>
      <c r="ACC402" s="171"/>
      <c r="ACD402" s="171"/>
      <c r="ACE402" s="171"/>
      <c r="ACF402" s="171"/>
      <c r="ACG402" s="171"/>
      <c r="ACH402" s="171"/>
      <c r="ACI402" s="171"/>
      <c r="ACJ402" s="171"/>
      <c r="ACK402" s="171"/>
      <c r="ACL402" s="171"/>
      <c r="ACM402" s="171"/>
      <c r="ACN402" s="171"/>
      <c r="ACO402" s="171"/>
      <c r="ACP402" s="171"/>
      <c r="ACQ402" s="171"/>
      <c r="ACR402" s="171"/>
      <c r="ACS402" s="171"/>
      <c r="ACT402" s="171"/>
      <c r="ACU402" s="171"/>
      <c r="ACV402" s="171"/>
      <c r="ACW402" s="171"/>
      <c r="ACX402" s="171"/>
      <c r="ACY402" s="171"/>
      <c r="ACZ402" s="171"/>
      <c r="ADA402" s="171"/>
    </row>
    <row r="403" spans="1:781" s="152" customFormat="1" ht="15" customHeight="1" x14ac:dyDescent="0.3">
      <c r="A403" s="247"/>
      <c r="B403" s="252"/>
      <c r="C403" s="293"/>
      <c r="D403" s="254"/>
      <c r="E403" s="250"/>
      <c r="F403" s="255"/>
      <c r="G403" s="249"/>
      <c r="H403" s="255"/>
      <c r="I403" s="256"/>
      <c r="J403" s="302"/>
      <c r="K403" s="247"/>
      <c r="L403" s="248"/>
      <c r="M403" s="249"/>
      <c r="N403" s="250"/>
      <c r="O403" s="251"/>
      <c r="P403" s="252"/>
      <c r="R403"/>
      <c r="S403" s="298"/>
      <c r="T403" s="265"/>
      <c r="U403" s="265"/>
      <c r="V403" s="299"/>
      <c r="W403" s="299"/>
      <c r="X403" s="299"/>
      <c r="Y403" s="299"/>
      <c r="Z403" s="299"/>
      <c r="AA403" s="299"/>
      <c r="AB403" s="300"/>
      <c r="AC403" s="301"/>
      <c r="AD403" s="301"/>
      <c r="AE403" s="301"/>
      <c r="AF403" s="301"/>
      <c r="AG403" s="301"/>
      <c r="AH403" s="301"/>
      <c r="AI403" s="301"/>
      <c r="AJ403" s="301"/>
      <c r="AK403" s="301"/>
      <c r="AL403" s="301"/>
      <c r="AM403" s="301"/>
      <c r="AN403" s="301"/>
      <c r="AO403" s="301"/>
      <c r="AP403" s="171"/>
      <c r="AQ403" s="171"/>
      <c r="AR403" s="171"/>
      <c r="AS403" s="171"/>
      <c r="AT403" s="171"/>
      <c r="AU403" s="171"/>
      <c r="AV403" s="171"/>
      <c r="AW403" s="171"/>
      <c r="AX403" s="171"/>
      <c r="AY403" s="171"/>
      <c r="AZ403" s="171"/>
      <c r="BA403" s="171"/>
      <c r="BB403" s="171"/>
      <c r="BC403" s="171"/>
      <c r="BD403" s="171"/>
      <c r="BE403" s="171"/>
      <c r="BF403" s="171"/>
      <c r="BG403" s="171"/>
      <c r="BH403" s="171"/>
      <c r="BI403" s="171"/>
      <c r="BJ403" s="171"/>
      <c r="BK403" s="171"/>
      <c r="BL403" s="171"/>
      <c r="BM403" s="171"/>
      <c r="BN403" s="171"/>
      <c r="BO403" s="171"/>
      <c r="BP403" s="171"/>
      <c r="BQ403" s="171"/>
      <c r="BR403" s="171"/>
      <c r="BS403" s="171"/>
      <c r="BT403" s="171"/>
      <c r="BU403" s="171"/>
      <c r="BV403" s="171"/>
      <c r="BW403" s="171"/>
      <c r="BX403" s="171"/>
      <c r="BY403" s="171"/>
      <c r="BZ403" s="171"/>
      <c r="CA403" s="171"/>
      <c r="CB403" s="171"/>
      <c r="CC403" s="171"/>
      <c r="CD403" s="171"/>
      <c r="CE403" s="171"/>
      <c r="CF403" s="171"/>
      <c r="CG403" s="171"/>
      <c r="CH403" s="171"/>
      <c r="CI403" s="171"/>
      <c r="CJ403" s="171"/>
      <c r="CK403" s="171"/>
      <c r="CL403" s="171"/>
      <c r="CM403" s="171"/>
      <c r="CN403" s="171"/>
      <c r="CO403" s="171"/>
      <c r="CP403" s="171"/>
      <c r="CQ403" s="171"/>
      <c r="CR403" s="171"/>
      <c r="CS403" s="171"/>
      <c r="CT403" s="171"/>
      <c r="CU403" s="171"/>
      <c r="CV403" s="171"/>
      <c r="CW403" s="171"/>
      <c r="CX403" s="171"/>
      <c r="CY403" s="171"/>
      <c r="CZ403" s="171"/>
      <c r="DA403" s="171"/>
      <c r="DB403" s="171"/>
      <c r="DC403" s="171"/>
      <c r="DD403" s="171"/>
      <c r="DE403" s="171"/>
      <c r="DF403" s="171"/>
      <c r="DG403" s="171"/>
      <c r="DH403" s="171"/>
      <c r="DI403" s="171"/>
      <c r="DJ403" s="171"/>
      <c r="DK403" s="171"/>
      <c r="DL403" s="171"/>
      <c r="DM403" s="171"/>
      <c r="DN403" s="171"/>
      <c r="DO403" s="171"/>
      <c r="DP403" s="171"/>
      <c r="DQ403" s="171"/>
      <c r="DR403" s="171"/>
      <c r="DS403" s="171"/>
      <c r="DT403" s="171"/>
      <c r="DU403" s="171"/>
      <c r="DV403" s="171"/>
      <c r="DW403" s="171"/>
      <c r="DX403" s="171"/>
      <c r="DY403" s="171"/>
      <c r="DZ403" s="171"/>
      <c r="EA403" s="171"/>
      <c r="EB403" s="171"/>
      <c r="EC403" s="171"/>
      <c r="ED403" s="171"/>
      <c r="EE403" s="171"/>
      <c r="EF403" s="171"/>
      <c r="EG403" s="171"/>
      <c r="EH403" s="171"/>
      <c r="EI403" s="171"/>
      <c r="EJ403" s="171"/>
      <c r="EK403" s="171"/>
      <c r="EL403" s="171"/>
      <c r="EM403" s="171"/>
      <c r="EN403" s="171"/>
      <c r="EO403" s="171"/>
      <c r="EP403" s="171"/>
      <c r="EQ403" s="171"/>
      <c r="ER403" s="171"/>
      <c r="ES403" s="171"/>
      <c r="ET403" s="171"/>
      <c r="EU403" s="171"/>
      <c r="EV403" s="171"/>
      <c r="EW403" s="171"/>
      <c r="EX403" s="171"/>
      <c r="EY403" s="171"/>
      <c r="EZ403" s="171"/>
      <c r="FA403" s="171"/>
      <c r="FB403" s="171"/>
      <c r="FC403" s="171"/>
      <c r="FD403" s="171"/>
      <c r="FE403" s="171"/>
      <c r="FF403" s="171"/>
      <c r="FG403" s="171"/>
      <c r="FH403" s="171"/>
      <c r="FI403" s="171"/>
      <c r="FJ403" s="171"/>
      <c r="FK403" s="171"/>
      <c r="FL403" s="171"/>
      <c r="FM403" s="171"/>
      <c r="FN403" s="171"/>
      <c r="FO403" s="171"/>
      <c r="FP403" s="171"/>
      <c r="FQ403" s="171"/>
      <c r="FR403" s="171"/>
      <c r="FS403" s="171"/>
      <c r="FT403" s="171"/>
      <c r="FU403" s="171"/>
      <c r="FV403" s="171"/>
      <c r="FW403" s="171"/>
      <c r="FX403" s="171"/>
      <c r="FY403" s="171"/>
      <c r="FZ403" s="171"/>
      <c r="GA403" s="171"/>
      <c r="GB403" s="171"/>
      <c r="GC403" s="171"/>
      <c r="GD403" s="171"/>
      <c r="GE403" s="171"/>
      <c r="GF403" s="171"/>
      <c r="GG403" s="171"/>
      <c r="GH403" s="171"/>
      <c r="GI403" s="171"/>
      <c r="GJ403" s="171"/>
      <c r="GK403" s="171"/>
      <c r="GL403" s="171"/>
      <c r="GM403" s="171"/>
      <c r="GN403" s="171"/>
      <c r="GO403" s="171"/>
      <c r="GP403" s="171"/>
      <c r="GQ403" s="171"/>
      <c r="GR403" s="171"/>
      <c r="GS403" s="171"/>
      <c r="GT403" s="171"/>
      <c r="GU403" s="171"/>
      <c r="GV403" s="171"/>
      <c r="GW403" s="171"/>
      <c r="GX403" s="171"/>
      <c r="GY403" s="171"/>
      <c r="GZ403" s="171"/>
      <c r="HA403" s="171"/>
      <c r="HB403" s="171"/>
      <c r="HC403" s="171"/>
      <c r="HD403" s="171"/>
      <c r="HE403" s="171"/>
      <c r="HF403" s="171"/>
      <c r="HG403" s="171"/>
      <c r="HH403" s="171"/>
      <c r="HI403" s="171"/>
      <c r="HJ403" s="171"/>
      <c r="HK403" s="171"/>
      <c r="HL403" s="171"/>
      <c r="HM403" s="171"/>
      <c r="HN403" s="171"/>
      <c r="HO403" s="171"/>
      <c r="HP403" s="171"/>
      <c r="HQ403" s="171"/>
      <c r="HR403" s="171"/>
      <c r="HS403" s="171"/>
      <c r="HT403" s="171"/>
      <c r="HU403" s="171"/>
      <c r="HV403" s="171"/>
      <c r="HW403" s="171"/>
      <c r="HX403" s="171"/>
      <c r="HY403" s="171"/>
      <c r="HZ403" s="171"/>
      <c r="IA403" s="171"/>
      <c r="IB403" s="171"/>
      <c r="IC403" s="171"/>
      <c r="ID403" s="171"/>
      <c r="IE403" s="171"/>
      <c r="IF403" s="171"/>
      <c r="IG403" s="171"/>
      <c r="IH403" s="171"/>
      <c r="II403" s="171"/>
      <c r="IJ403" s="171"/>
      <c r="IK403" s="171"/>
      <c r="IL403" s="171"/>
      <c r="IM403" s="171"/>
      <c r="IN403" s="171"/>
      <c r="IO403" s="171"/>
      <c r="IP403" s="171"/>
      <c r="IQ403" s="171"/>
      <c r="IR403" s="171"/>
      <c r="IS403" s="171"/>
      <c r="IT403" s="171"/>
      <c r="IU403" s="171"/>
      <c r="IV403" s="171"/>
      <c r="IW403" s="171"/>
      <c r="IX403" s="171"/>
      <c r="IY403" s="171"/>
      <c r="IZ403" s="171"/>
      <c r="JA403" s="171"/>
      <c r="JB403" s="171"/>
      <c r="JC403" s="171"/>
      <c r="JD403" s="171"/>
      <c r="JE403" s="171"/>
      <c r="JF403" s="171"/>
      <c r="JG403" s="171"/>
      <c r="JH403" s="171"/>
      <c r="JI403" s="171"/>
      <c r="JJ403" s="171"/>
      <c r="JK403" s="171"/>
      <c r="JL403" s="171"/>
      <c r="JM403" s="171"/>
      <c r="JN403" s="171"/>
      <c r="JO403" s="171"/>
      <c r="JP403" s="171"/>
      <c r="JQ403" s="171"/>
      <c r="JR403" s="171"/>
      <c r="JS403" s="171"/>
      <c r="JT403" s="171"/>
      <c r="JU403" s="171"/>
      <c r="JV403" s="171"/>
      <c r="JW403" s="171"/>
      <c r="JX403" s="171"/>
      <c r="JY403" s="171"/>
      <c r="JZ403" s="171"/>
      <c r="KA403" s="171"/>
      <c r="KB403" s="171"/>
      <c r="KC403" s="171"/>
      <c r="KD403" s="171"/>
      <c r="KE403" s="171"/>
      <c r="KF403" s="171"/>
      <c r="KG403" s="171"/>
      <c r="KH403" s="171"/>
      <c r="KI403" s="171"/>
      <c r="KJ403" s="171"/>
      <c r="KK403" s="171"/>
      <c r="KL403" s="171"/>
      <c r="KM403" s="171"/>
      <c r="KN403" s="171"/>
      <c r="KO403" s="171"/>
      <c r="KP403" s="171"/>
      <c r="KQ403" s="171"/>
      <c r="KR403" s="171"/>
      <c r="KS403" s="171"/>
      <c r="KT403" s="171"/>
      <c r="KU403" s="171"/>
      <c r="KV403" s="171"/>
      <c r="KW403" s="171"/>
      <c r="KX403" s="171"/>
      <c r="KY403" s="171"/>
      <c r="KZ403" s="171"/>
      <c r="LA403" s="171"/>
      <c r="LB403" s="171"/>
      <c r="LC403" s="171"/>
      <c r="LD403" s="171"/>
      <c r="LE403" s="171"/>
      <c r="LF403" s="171"/>
      <c r="LG403" s="171"/>
      <c r="LH403" s="171"/>
      <c r="LI403" s="171"/>
      <c r="LJ403" s="171"/>
      <c r="LK403" s="171"/>
      <c r="LL403" s="171"/>
      <c r="LM403" s="171"/>
      <c r="LN403" s="171"/>
      <c r="LO403" s="171"/>
      <c r="LP403" s="171"/>
      <c r="LQ403" s="171"/>
      <c r="LR403" s="171"/>
      <c r="LS403" s="171"/>
      <c r="LT403" s="171"/>
      <c r="LU403" s="171"/>
      <c r="LV403" s="171"/>
      <c r="LW403" s="171"/>
      <c r="LX403" s="171"/>
      <c r="LY403" s="171"/>
      <c r="LZ403" s="171"/>
      <c r="MA403" s="171"/>
      <c r="MB403" s="171"/>
      <c r="MC403" s="171"/>
      <c r="MD403" s="171"/>
      <c r="ME403" s="171"/>
      <c r="MF403" s="171"/>
      <c r="MG403" s="171"/>
      <c r="MH403" s="171"/>
      <c r="MI403" s="171"/>
      <c r="MJ403" s="171"/>
      <c r="MK403" s="171"/>
      <c r="ML403" s="171"/>
      <c r="MM403" s="171"/>
      <c r="MN403" s="171"/>
      <c r="MO403" s="171"/>
      <c r="MP403" s="171"/>
      <c r="MQ403" s="171"/>
      <c r="MR403" s="171"/>
      <c r="MS403" s="171"/>
      <c r="MT403" s="171"/>
      <c r="MU403" s="171"/>
      <c r="MV403" s="171"/>
      <c r="MW403" s="171"/>
      <c r="MX403" s="171"/>
      <c r="MY403" s="171"/>
      <c r="MZ403" s="171"/>
      <c r="NA403" s="171"/>
      <c r="NB403" s="171"/>
      <c r="NC403" s="171"/>
      <c r="ND403" s="171"/>
      <c r="NE403" s="171"/>
      <c r="NF403" s="171"/>
      <c r="NG403" s="171"/>
      <c r="NH403" s="171"/>
      <c r="NI403" s="171"/>
      <c r="NJ403" s="171"/>
      <c r="NK403" s="171"/>
      <c r="NL403" s="171"/>
      <c r="NM403" s="171"/>
      <c r="NN403" s="171"/>
      <c r="NO403" s="171"/>
      <c r="NP403" s="171"/>
      <c r="NQ403" s="171"/>
      <c r="NR403" s="171"/>
      <c r="NS403" s="171"/>
      <c r="NT403" s="171"/>
      <c r="NU403" s="171"/>
      <c r="NV403" s="171"/>
      <c r="NW403" s="171"/>
      <c r="NX403" s="171"/>
      <c r="NY403" s="171"/>
      <c r="NZ403" s="171"/>
      <c r="OA403" s="171"/>
      <c r="OB403" s="171"/>
      <c r="OC403" s="171"/>
      <c r="OD403" s="171"/>
      <c r="OE403" s="171"/>
      <c r="OF403" s="171"/>
      <c r="OG403" s="171"/>
      <c r="OH403" s="171"/>
      <c r="OI403" s="171"/>
      <c r="OJ403" s="171"/>
      <c r="OK403" s="171"/>
      <c r="OL403" s="171"/>
      <c r="OM403" s="171"/>
      <c r="ON403" s="171"/>
      <c r="OO403" s="171"/>
      <c r="OP403" s="171"/>
      <c r="OQ403" s="171"/>
      <c r="OR403" s="171"/>
      <c r="OS403" s="171"/>
      <c r="OT403" s="171"/>
      <c r="OU403" s="171"/>
      <c r="OV403" s="171"/>
      <c r="OW403" s="171"/>
      <c r="OX403" s="171"/>
      <c r="OY403" s="171"/>
      <c r="OZ403" s="171"/>
      <c r="PA403" s="171"/>
      <c r="PB403" s="171"/>
      <c r="PC403" s="171"/>
      <c r="PD403" s="171"/>
      <c r="PE403" s="171"/>
      <c r="PF403" s="171"/>
      <c r="PG403" s="171"/>
      <c r="PH403" s="171"/>
      <c r="PI403" s="171"/>
      <c r="PJ403" s="171"/>
      <c r="PK403" s="171"/>
      <c r="PL403" s="171"/>
      <c r="PM403" s="171"/>
      <c r="PN403" s="171"/>
      <c r="PO403" s="171"/>
      <c r="PP403" s="171"/>
      <c r="PQ403" s="171"/>
      <c r="PR403" s="171"/>
      <c r="PS403" s="171"/>
      <c r="PT403" s="171"/>
      <c r="PU403" s="171"/>
      <c r="PV403" s="171"/>
      <c r="PW403" s="171"/>
      <c r="PX403" s="171"/>
      <c r="PY403" s="171"/>
      <c r="PZ403" s="171"/>
      <c r="QA403" s="171"/>
      <c r="QB403" s="171"/>
      <c r="QC403" s="171"/>
      <c r="QD403" s="171"/>
      <c r="QE403" s="171"/>
      <c r="QF403" s="171"/>
      <c r="QG403" s="171"/>
      <c r="QH403" s="171"/>
      <c r="QI403" s="171"/>
      <c r="QJ403" s="171"/>
      <c r="QK403" s="171"/>
      <c r="QL403" s="171"/>
      <c r="QM403" s="171"/>
      <c r="QN403" s="171"/>
      <c r="QO403" s="171"/>
      <c r="QP403" s="171"/>
      <c r="QQ403" s="171"/>
      <c r="QR403" s="171"/>
      <c r="QS403" s="171"/>
      <c r="QT403" s="171"/>
      <c r="QU403" s="171"/>
      <c r="QV403" s="171"/>
      <c r="QW403" s="171"/>
      <c r="QX403" s="171"/>
      <c r="QY403" s="171"/>
      <c r="QZ403" s="171"/>
      <c r="RA403" s="171"/>
      <c r="RB403" s="171"/>
      <c r="RC403" s="171"/>
      <c r="RD403" s="171"/>
      <c r="RE403" s="171"/>
      <c r="RF403" s="171"/>
      <c r="RG403" s="171"/>
      <c r="RH403" s="171"/>
      <c r="RI403" s="171"/>
      <c r="RJ403" s="171"/>
      <c r="RK403" s="171"/>
      <c r="RL403" s="171"/>
      <c r="RM403" s="171"/>
      <c r="RN403" s="171"/>
      <c r="RO403" s="171"/>
      <c r="RP403" s="171"/>
      <c r="RQ403" s="171"/>
      <c r="RR403" s="171"/>
      <c r="RS403" s="171"/>
      <c r="RT403" s="171"/>
      <c r="RU403" s="171"/>
      <c r="RV403" s="171"/>
      <c r="RW403" s="171"/>
      <c r="RX403" s="171"/>
      <c r="RY403" s="171"/>
      <c r="RZ403" s="171"/>
      <c r="SA403" s="171"/>
      <c r="SB403" s="171"/>
      <c r="SC403" s="171"/>
      <c r="SD403" s="171"/>
      <c r="SE403" s="171"/>
      <c r="SF403" s="171"/>
      <c r="SG403" s="171"/>
      <c r="SH403" s="171"/>
      <c r="SI403" s="171"/>
      <c r="SJ403" s="171"/>
      <c r="SK403" s="171"/>
      <c r="SL403" s="171"/>
      <c r="SM403" s="171"/>
      <c r="SN403" s="171"/>
      <c r="SO403" s="171"/>
      <c r="SP403" s="171"/>
      <c r="SQ403" s="171"/>
      <c r="SR403" s="171"/>
      <c r="SS403" s="171"/>
      <c r="ST403" s="171"/>
      <c r="SU403" s="171"/>
      <c r="SV403" s="171"/>
      <c r="SW403" s="171"/>
      <c r="SX403" s="171"/>
      <c r="SY403" s="171"/>
      <c r="SZ403" s="171"/>
      <c r="TA403" s="171"/>
      <c r="TB403" s="171"/>
      <c r="TC403" s="171"/>
      <c r="TD403" s="171"/>
      <c r="TE403" s="171"/>
      <c r="TF403" s="171"/>
      <c r="TG403" s="171"/>
      <c r="TH403" s="171"/>
      <c r="TI403" s="171"/>
      <c r="TJ403" s="171"/>
      <c r="TK403" s="171"/>
      <c r="TL403" s="171"/>
      <c r="TM403" s="171"/>
      <c r="TN403" s="171"/>
      <c r="TO403" s="171"/>
      <c r="TP403" s="171"/>
      <c r="TQ403" s="171"/>
      <c r="TR403" s="171"/>
      <c r="TS403" s="171"/>
      <c r="TT403" s="171"/>
      <c r="TU403" s="171"/>
      <c r="TV403" s="171"/>
      <c r="TW403" s="171"/>
      <c r="TX403" s="171"/>
      <c r="TY403" s="171"/>
      <c r="TZ403" s="171"/>
      <c r="UA403" s="171"/>
      <c r="UB403" s="171"/>
      <c r="UC403" s="171"/>
      <c r="UD403" s="171"/>
      <c r="UE403" s="171"/>
      <c r="UF403" s="171"/>
      <c r="UG403" s="171"/>
      <c r="UH403" s="171"/>
      <c r="UI403" s="171"/>
      <c r="UJ403" s="171"/>
      <c r="UK403" s="171"/>
      <c r="UL403" s="171"/>
      <c r="UM403" s="171"/>
      <c r="UN403" s="171"/>
      <c r="UO403" s="171"/>
      <c r="UP403" s="171"/>
      <c r="UQ403" s="171"/>
      <c r="UR403" s="171"/>
      <c r="US403" s="171"/>
      <c r="UT403" s="171"/>
      <c r="UU403" s="171"/>
      <c r="UV403" s="171"/>
      <c r="UW403" s="171"/>
      <c r="UX403" s="171"/>
      <c r="UY403" s="171"/>
      <c r="UZ403" s="171"/>
      <c r="VA403" s="171"/>
      <c r="VB403" s="171"/>
      <c r="VC403" s="171"/>
      <c r="VD403" s="171"/>
      <c r="VE403" s="171"/>
      <c r="VF403" s="171"/>
      <c r="VG403" s="171"/>
      <c r="VH403" s="171"/>
      <c r="VI403" s="171"/>
      <c r="VJ403" s="171"/>
      <c r="VK403" s="171"/>
      <c r="VL403" s="171"/>
      <c r="VM403" s="171"/>
      <c r="VN403" s="171"/>
      <c r="VO403" s="171"/>
      <c r="VP403" s="171"/>
      <c r="VQ403" s="171"/>
      <c r="VR403" s="171"/>
      <c r="VS403" s="171"/>
      <c r="VT403" s="171"/>
      <c r="VU403" s="171"/>
      <c r="VV403" s="171"/>
      <c r="VW403" s="171"/>
      <c r="VX403" s="171"/>
      <c r="VY403" s="171"/>
      <c r="VZ403" s="171"/>
      <c r="WA403" s="171"/>
      <c r="WB403" s="171"/>
      <c r="WC403" s="171"/>
      <c r="WD403" s="171"/>
      <c r="WE403" s="171"/>
      <c r="WF403" s="171"/>
      <c r="WG403" s="171"/>
      <c r="WH403" s="171"/>
      <c r="WI403" s="171"/>
      <c r="WJ403" s="171"/>
      <c r="WK403" s="171"/>
      <c r="WL403" s="171"/>
      <c r="WM403" s="171"/>
      <c r="WN403" s="171"/>
      <c r="WO403" s="171"/>
      <c r="WP403" s="171"/>
      <c r="WQ403" s="171"/>
      <c r="WR403" s="171"/>
      <c r="WS403" s="171"/>
      <c r="WT403" s="171"/>
      <c r="WU403" s="171"/>
      <c r="WV403" s="171"/>
      <c r="WW403" s="171"/>
      <c r="WX403" s="171"/>
      <c r="WY403" s="171"/>
      <c r="WZ403" s="171"/>
      <c r="XA403" s="171"/>
      <c r="XB403" s="171"/>
      <c r="XC403" s="171"/>
      <c r="XD403" s="171"/>
      <c r="XE403" s="171"/>
      <c r="XF403" s="171"/>
      <c r="XG403" s="171"/>
      <c r="XH403" s="171"/>
      <c r="XI403" s="171"/>
      <c r="XJ403" s="171"/>
      <c r="XK403" s="171"/>
      <c r="XL403" s="171"/>
      <c r="XM403" s="171"/>
      <c r="XN403" s="171"/>
      <c r="XO403" s="171"/>
      <c r="XP403" s="171"/>
      <c r="XQ403" s="171"/>
      <c r="XR403" s="171"/>
      <c r="XS403" s="171"/>
      <c r="XT403" s="171"/>
      <c r="XU403" s="171"/>
      <c r="XV403" s="171"/>
      <c r="XW403" s="171"/>
      <c r="XX403" s="171"/>
      <c r="XY403" s="171"/>
      <c r="XZ403" s="171"/>
      <c r="YA403" s="171"/>
      <c r="YB403" s="171"/>
      <c r="YC403" s="171"/>
      <c r="YD403" s="171"/>
      <c r="YE403" s="171"/>
      <c r="YF403" s="171"/>
      <c r="YG403" s="171"/>
      <c r="YH403" s="171"/>
      <c r="YI403" s="171"/>
      <c r="YJ403" s="171"/>
      <c r="YK403" s="171"/>
      <c r="YL403" s="171"/>
      <c r="YM403" s="171"/>
      <c r="YN403" s="171"/>
      <c r="YO403" s="171"/>
      <c r="YP403" s="171"/>
      <c r="YQ403" s="171"/>
      <c r="YR403" s="171"/>
      <c r="YS403" s="171"/>
      <c r="YT403" s="171"/>
      <c r="YU403" s="171"/>
      <c r="YV403" s="171"/>
      <c r="YW403" s="171"/>
      <c r="YX403" s="171"/>
      <c r="YY403" s="171"/>
      <c r="YZ403" s="171"/>
      <c r="ZA403" s="171"/>
      <c r="ZB403" s="171"/>
      <c r="ZC403" s="171"/>
      <c r="ZD403" s="171"/>
      <c r="ZE403" s="171"/>
      <c r="ZF403" s="171"/>
      <c r="ZG403" s="171"/>
      <c r="ZH403" s="171"/>
      <c r="ZI403" s="171"/>
      <c r="ZJ403" s="171"/>
      <c r="ZK403" s="171"/>
      <c r="ZL403" s="171"/>
      <c r="ZM403" s="171"/>
      <c r="ZN403" s="171"/>
      <c r="ZO403" s="171"/>
      <c r="ZP403" s="171"/>
      <c r="ZQ403" s="171"/>
      <c r="ZR403" s="171"/>
      <c r="ZS403" s="171"/>
      <c r="ZT403" s="171"/>
      <c r="ZU403" s="171"/>
      <c r="ZV403" s="171"/>
      <c r="ZW403" s="171"/>
      <c r="ZX403" s="171"/>
      <c r="ZY403" s="171"/>
      <c r="ZZ403" s="171"/>
      <c r="AAA403" s="171"/>
      <c r="AAB403" s="171"/>
      <c r="AAC403" s="171"/>
      <c r="AAD403" s="171"/>
      <c r="AAE403" s="171"/>
      <c r="AAF403" s="171"/>
      <c r="AAG403" s="171"/>
      <c r="AAH403" s="171"/>
      <c r="AAI403" s="171"/>
      <c r="AAJ403" s="171"/>
      <c r="AAK403" s="171"/>
      <c r="AAL403" s="171"/>
      <c r="AAM403" s="171"/>
      <c r="AAN403" s="171"/>
      <c r="AAO403" s="171"/>
      <c r="AAP403" s="171"/>
      <c r="AAQ403" s="171"/>
      <c r="AAR403" s="171"/>
      <c r="AAS403" s="171"/>
      <c r="AAT403" s="171"/>
      <c r="AAU403" s="171"/>
      <c r="AAV403" s="171"/>
      <c r="AAW403" s="171"/>
      <c r="AAX403" s="171"/>
      <c r="AAY403" s="171"/>
      <c r="AAZ403" s="171"/>
      <c r="ABA403" s="171"/>
      <c r="ABB403" s="171"/>
      <c r="ABC403" s="171"/>
      <c r="ABD403" s="171"/>
      <c r="ABE403" s="171"/>
      <c r="ABF403" s="171"/>
      <c r="ABG403" s="171"/>
      <c r="ABH403" s="171"/>
      <c r="ABI403" s="171"/>
      <c r="ABJ403" s="171"/>
      <c r="ABK403" s="171"/>
      <c r="ABL403" s="171"/>
      <c r="ABM403" s="171"/>
      <c r="ABN403" s="171"/>
      <c r="ABO403" s="171"/>
      <c r="ABP403" s="171"/>
      <c r="ABQ403" s="171"/>
      <c r="ABR403" s="171"/>
      <c r="ABS403" s="171"/>
      <c r="ABT403" s="171"/>
      <c r="ABU403" s="171"/>
      <c r="ABV403" s="171"/>
      <c r="ABW403" s="171"/>
      <c r="ABX403" s="171"/>
      <c r="ABY403" s="171"/>
      <c r="ABZ403" s="171"/>
      <c r="ACA403" s="171"/>
      <c r="ACB403" s="171"/>
      <c r="ACC403" s="171"/>
      <c r="ACD403" s="171"/>
      <c r="ACE403" s="171"/>
      <c r="ACF403" s="171"/>
      <c r="ACG403" s="171"/>
      <c r="ACH403" s="171"/>
      <c r="ACI403" s="171"/>
      <c r="ACJ403" s="171"/>
      <c r="ACK403" s="171"/>
      <c r="ACL403" s="171"/>
      <c r="ACM403" s="171"/>
      <c r="ACN403" s="171"/>
      <c r="ACO403" s="171"/>
      <c r="ACP403" s="171"/>
      <c r="ACQ403" s="171"/>
      <c r="ACR403" s="171"/>
      <c r="ACS403" s="171"/>
      <c r="ACT403" s="171"/>
      <c r="ACU403" s="171"/>
      <c r="ACV403" s="171"/>
      <c r="ACW403" s="171"/>
      <c r="ACX403" s="171"/>
      <c r="ACY403" s="171"/>
      <c r="ACZ403" s="171"/>
      <c r="ADA403" s="171"/>
    </row>
    <row r="404" spans="1:781" s="152" customFormat="1" ht="15" customHeight="1" x14ac:dyDescent="0.3">
      <c r="A404" s="247"/>
      <c r="B404" s="252"/>
      <c r="C404" s="293"/>
      <c r="D404" s="254"/>
      <c r="E404" s="250"/>
      <c r="F404" s="255"/>
      <c r="G404" s="249"/>
      <c r="H404" s="255"/>
      <c r="I404" s="256"/>
      <c r="J404" s="302"/>
      <c r="K404" s="247"/>
      <c r="L404" s="248"/>
      <c r="M404" s="249"/>
      <c r="N404" s="250"/>
      <c r="O404" s="251"/>
      <c r="P404" s="252"/>
      <c r="Q404" s="290"/>
      <c r="R404"/>
      <c r="S404" s="274" t="s">
        <v>1086</v>
      </c>
      <c r="T404" s="265" t="s">
        <v>1087</v>
      </c>
      <c r="U404" s="265"/>
      <c r="V404" s="299"/>
      <c r="W404" s="299"/>
      <c r="X404" s="299"/>
      <c r="Y404" s="299"/>
      <c r="Z404" s="299"/>
      <c r="AA404" s="299"/>
      <c r="AB404" s="300"/>
      <c r="AC404" s="301"/>
      <c r="AD404" s="301"/>
      <c r="AE404" s="301"/>
      <c r="AF404" s="301"/>
      <c r="AG404" s="301"/>
      <c r="AH404" s="301"/>
      <c r="AI404" s="301"/>
      <c r="AJ404" s="301"/>
      <c r="AK404" s="301"/>
      <c r="AL404" s="301"/>
      <c r="AM404" s="301"/>
      <c r="AN404" s="301"/>
      <c r="AO404" s="301"/>
      <c r="AP404" s="171"/>
      <c r="AQ404" s="171"/>
      <c r="AR404" s="171"/>
      <c r="AS404" s="171"/>
      <c r="AT404" s="171"/>
      <c r="AU404" s="171"/>
      <c r="AV404" s="171"/>
      <c r="AW404" s="171"/>
      <c r="AX404" s="171"/>
      <c r="AY404" s="171"/>
      <c r="AZ404" s="171"/>
      <c r="BA404" s="171"/>
      <c r="BB404" s="171"/>
      <c r="BC404" s="171"/>
      <c r="BD404" s="171"/>
      <c r="BE404" s="171"/>
      <c r="BF404" s="171"/>
      <c r="BG404" s="171"/>
      <c r="BH404" s="171"/>
      <c r="BI404" s="171"/>
      <c r="BJ404" s="171"/>
      <c r="BK404" s="171"/>
      <c r="BL404" s="171"/>
      <c r="BM404" s="171"/>
      <c r="BN404" s="171"/>
      <c r="BO404" s="171"/>
      <c r="BP404" s="171"/>
      <c r="BQ404" s="171"/>
      <c r="BR404" s="171"/>
      <c r="BS404" s="171"/>
      <c r="BT404" s="171"/>
      <c r="BU404" s="171"/>
      <c r="BV404" s="171"/>
      <c r="BW404" s="171"/>
      <c r="BX404" s="171"/>
      <c r="BY404" s="171"/>
      <c r="BZ404" s="171"/>
      <c r="CA404" s="171"/>
      <c r="CB404" s="171"/>
      <c r="CC404" s="171"/>
      <c r="CD404" s="171"/>
      <c r="CE404" s="171"/>
      <c r="CF404" s="171"/>
      <c r="CG404" s="171"/>
      <c r="CH404" s="171"/>
      <c r="CI404" s="171"/>
      <c r="CJ404" s="171"/>
      <c r="CK404" s="171"/>
      <c r="CL404" s="171"/>
      <c r="CM404" s="171"/>
      <c r="CN404" s="171"/>
      <c r="CO404" s="171"/>
      <c r="CP404" s="171"/>
      <c r="CQ404" s="171"/>
      <c r="CR404" s="171"/>
      <c r="CS404" s="171"/>
      <c r="CT404" s="171"/>
      <c r="CU404" s="171"/>
      <c r="CV404" s="171"/>
      <c r="CW404" s="171"/>
      <c r="CX404" s="171"/>
      <c r="CY404" s="171"/>
      <c r="CZ404" s="171"/>
      <c r="DA404" s="171"/>
      <c r="DB404" s="171"/>
      <c r="DC404" s="171"/>
      <c r="DD404" s="171"/>
      <c r="DE404" s="171"/>
      <c r="DF404" s="171"/>
      <c r="DG404" s="171"/>
      <c r="DH404" s="171"/>
      <c r="DI404" s="171"/>
      <c r="DJ404" s="171"/>
      <c r="DK404" s="171"/>
      <c r="DL404" s="171"/>
      <c r="DM404" s="171"/>
      <c r="DN404" s="171"/>
      <c r="DO404" s="171"/>
      <c r="DP404" s="171"/>
      <c r="DQ404" s="171"/>
      <c r="DR404" s="171"/>
      <c r="DS404" s="171"/>
      <c r="DT404" s="171"/>
      <c r="DU404" s="171"/>
      <c r="DV404" s="171"/>
      <c r="DW404" s="171"/>
      <c r="DX404" s="171"/>
      <c r="DY404" s="171"/>
      <c r="DZ404" s="171"/>
      <c r="EA404" s="171"/>
      <c r="EB404" s="171"/>
      <c r="EC404" s="171"/>
      <c r="ED404" s="171"/>
      <c r="EE404" s="171"/>
      <c r="EF404" s="171"/>
      <c r="EG404" s="171"/>
      <c r="EH404" s="171"/>
      <c r="EI404" s="171"/>
      <c r="EJ404" s="171"/>
      <c r="EK404" s="171"/>
      <c r="EL404" s="171"/>
      <c r="EM404" s="171"/>
      <c r="EN404" s="171"/>
      <c r="EO404" s="171"/>
      <c r="EP404" s="171"/>
      <c r="EQ404" s="171"/>
      <c r="ER404" s="171"/>
      <c r="ES404" s="171"/>
      <c r="ET404" s="171"/>
      <c r="EU404" s="171"/>
      <c r="EV404" s="171"/>
      <c r="EW404" s="171"/>
      <c r="EX404" s="171"/>
      <c r="EY404" s="171"/>
      <c r="EZ404" s="171"/>
      <c r="FA404" s="171"/>
      <c r="FB404" s="171"/>
      <c r="FC404" s="171"/>
      <c r="FD404" s="171"/>
      <c r="FE404" s="171"/>
      <c r="FF404" s="171"/>
      <c r="FG404" s="171"/>
      <c r="FH404" s="171"/>
      <c r="FI404" s="171"/>
      <c r="FJ404" s="171"/>
      <c r="FK404" s="171"/>
      <c r="FL404" s="171"/>
      <c r="FM404" s="171"/>
      <c r="FN404" s="171"/>
      <c r="FO404" s="171"/>
      <c r="FP404" s="171"/>
      <c r="FQ404" s="171"/>
      <c r="FR404" s="171"/>
      <c r="FS404" s="171"/>
      <c r="FT404" s="171"/>
      <c r="FU404" s="171"/>
      <c r="FV404" s="171"/>
      <c r="FW404" s="171"/>
      <c r="FX404" s="171"/>
      <c r="FY404" s="171"/>
      <c r="FZ404" s="171"/>
      <c r="GA404" s="171"/>
      <c r="GB404" s="171"/>
      <c r="GC404" s="171"/>
      <c r="GD404" s="171"/>
      <c r="GE404" s="171"/>
      <c r="GF404" s="171"/>
      <c r="GG404" s="171"/>
      <c r="GH404" s="171"/>
      <c r="GI404" s="171"/>
      <c r="GJ404" s="171"/>
      <c r="GK404" s="171"/>
      <c r="GL404" s="171"/>
      <c r="GM404" s="171"/>
      <c r="GN404" s="171"/>
      <c r="GO404" s="171"/>
      <c r="GP404" s="171"/>
      <c r="GQ404" s="171"/>
      <c r="GR404" s="171"/>
      <c r="GS404" s="171"/>
      <c r="GT404" s="171"/>
      <c r="GU404" s="171"/>
      <c r="GV404" s="171"/>
      <c r="GW404" s="171"/>
      <c r="GX404" s="171"/>
      <c r="GY404" s="171"/>
      <c r="GZ404" s="171"/>
      <c r="HA404" s="171"/>
      <c r="HB404" s="171"/>
      <c r="HC404" s="171"/>
      <c r="HD404" s="171"/>
      <c r="HE404" s="171"/>
      <c r="HF404" s="171"/>
      <c r="HG404" s="171"/>
      <c r="HH404" s="171"/>
      <c r="HI404" s="171"/>
      <c r="HJ404" s="171"/>
      <c r="HK404" s="171"/>
      <c r="HL404" s="171"/>
      <c r="HM404" s="171"/>
      <c r="HN404" s="171"/>
      <c r="HO404" s="171"/>
      <c r="HP404" s="171"/>
      <c r="HQ404" s="171"/>
      <c r="HR404" s="171"/>
      <c r="HS404" s="171"/>
      <c r="HT404" s="171"/>
      <c r="HU404" s="171"/>
      <c r="HV404" s="171"/>
      <c r="HW404" s="171"/>
      <c r="HX404" s="171"/>
      <c r="HY404" s="171"/>
      <c r="HZ404" s="171"/>
      <c r="IA404" s="171"/>
      <c r="IB404" s="171"/>
      <c r="IC404" s="171"/>
      <c r="ID404" s="171"/>
      <c r="IE404" s="171"/>
      <c r="IF404" s="171"/>
      <c r="IG404" s="171"/>
      <c r="IH404" s="171"/>
      <c r="II404" s="171"/>
      <c r="IJ404" s="171"/>
      <c r="IK404" s="171"/>
      <c r="IL404" s="171"/>
      <c r="IM404" s="171"/>
      <c r="IN404" s="171"/>
      <c r="IO404" s="171"/>
      <c r="IP404" s="171"/>
      <c r="IQ404" s="171"/>
      <c r="IR404" s="171"/>
      <c r="IS404" s="171"/>
      <c r="IT404" s="171"/>
      <c r="IU404" s="171"/>
      <c r="IV404" s="171"/>
      <c r="IW404" s="171"/>
      <c r="IX404" s="171"/>
      <c r="IY404" s="171"/>
      <c r="IZ404" s="171"/>
      <c r="JA404" s="171"/>
      <c r="JB404" s="171"/>
      <c r="JC404" s="171"/>
      <c r="JD404" s="171"/>
      <c r="JE404" s="171"/>
      <c r="JF404" s="171"/>
      <c r="JG404" s="171"/>
      <c r="JH404" s="171"/>
      <c r="JI404" s="171"/>
      <c r="JJ404" s="171"/>
      <c r="JK404" s="171"/>
      <c r="JL404" s="171"/>
      <c r="JM404" s="171"/>
      <c r="JN404" s="171"/>
      <c r="JO404" s="171"/>
      <c r="JP404" s="171"/>
      <c r="JQ404" s="171"/>
      <c r="JR404" s="171"/>
      <c r="JS404" s="171"/>
      <c r="JT404" s="171"/>
      <c r="JU404" s="171"/>
      <c r="JV404" s="171"/>
      <c r="JW404" s="171"/>
      <c r="JX404" s="171"/>
      <c r="JY404" s="171"/>
      <c r="JZ404" s="171"/>
      <c r="KA404" s="171"/>
      <c r="KB404" s="171"/>
      <c r="KC404" s="171"/>
      <c r="KD404" s="171"/>
      <c r="KE404" s="171"/>
      <c r="KF404" s="171"/>
      <c r="KG404" s="171"/>
      <c r="KH404" s="171"/>
      <c r="KI404" s="171"/>
      <c r="KJ404" s="171"/>
      <c r="KK404" s="171"/>
      <c r="KL404" s="171"/>
      <c r="KM404" s="171"/>
      <c r="KN404" s="171"/>
      <c r="KO404" s="171"/>
      <c r="KP404" s="171"/>
      <c r="KQ404" s="171"/>
      <c r="KR404" s="171"/>
      <c r="KS404" s="171"/>
      <c r="KT404" s="171"/>
      <c r="KU404" s="171"/>
      <c r="KV404" s="171"/>
      <c r="KW404" s="171"/>
      <c r="KX404" s="171"/>
      <c r="KY404" s="171"/>
      <c r="KZ404" s="171"/>
      <c r="LA404" s="171"/>
      <c r="LB404" s="171"/>
      <c r="LC404" s="171"/>
      <c r="LD404" s="171"/>
      <c r="LE404" s="171"/>
      <c r="LF404" s="171"/>
      <c r="LG404" s="171"/>
      <c r="LH404" s="171"/>
      <c r="LI404" s="171"/>
      <c r="LJ404" s="171"/>
      <c r="LK404" s="171"/>
      <c r="LL404" s="171"/>
      <c r="LM404" s="171"/>
      <c r="LN404" s="171"/>
      <c r="LO404" s="171"/>
      <c r="LP404" s="171"/>
      <c r="LQ404" s="171"/>
      <c r="LR404" s="171"/>
      <c r="LS404" s="171"/>
      <c r="LT404" s="171"/>
      <c r="LU404" s="171"/>
      <c r="LV404" s="171"/>
      <c r="LW404" s="171"/>
      <c r="LX404" s="171"/>
      <c r="LY404" s="171"/>
      <c r="LZ404" s="171"/>
      <c r="MA404" s="171"/>
      <c r="MB404" s="171"/>
      <c r="MC404" s="171"/>
      <c r="MD404" s="171"/>
      <c r="ME404" s="171"/>
      <c r="MF404" s="171"/>
      <c r="MG404" s="171"/>
      <c r="MH404" s="171"/>
      <c r="MI404" s="171"/>
      <c r="MJ404" s="171"/>
      <c r="MK404" s="171"/>
      <c r="ML404" s="171"/>
      <c r="MM404" s="171"/>
      <c r="MN404" s="171"/>
      <c r="MO404" s="171"/>
      <c r="MP404" s="171"/>
      <c r="MQ404" s="171"/>
      <c r="MR404" s="171"/>
      <c r="MS404" s="171"/>
      <c r="MT404" s="171"/>
      <c r="MU404" s="171"/>
      <c r="MV404" s="171"/>
      <c r="MW404" s="171"/>
      <c r="MX404" s="171"/>
      <c r="MY404" s="171"/>
      <c r="MZ404" s="171"/>
      <c r="NA404" s="171"/>
      <c r="NB404" s="171"/>
      <c r="NC404" s="171"/>
      <c r="ND404" s="171"/>
      <c r="NE404" s="171"/>
      <c r="NF404" s="171"/>
      <c r="NG404" s="171"/>
      <c r="NH404" s="171"/>
      <c r="NI404" s="171"/>
      <c r="NJ404" s="171"/>
      <c r="NK404" s="171"/>
      <c r="NL404" s="171"/>
      <c r="NM404" s="171"/>
      <c r="NN404" s="171"/>
      <c r="NO404" s="171"/>
      <c r="NP404" s="171"/>
      <c r="NQ404" s="171"/>
      <c r="NR404" s="171"/>
      <c r="NS404" s="171"/>
      <c r="NT404" s="171"/>
      <c r="NU404" s="171"/>
      <c r="NV404" s="171"/>
      <c r="NW404" s="171"/>
      <c r="NX404" s="171"/>
      <c r="NY404" s="171"/>
      <c r="NZ404" s="171"/>
      <c r="OA404" s="171"/>
      <c r="OB404" s="171"/>
      <c r="OC404" s="171"/>
      <c r="OD404" s="171"/>
      <c r="OE404" s="171"/>
      <c r="OF404" s="171"/>
      <c r="OG404" s="171"/>
      <c r="OH404" s="171"/>
      <c r="OI404" s="171"/>
      <c r="OJ404" s="171"/>
      <c r="OK404" s="171"/>
      <c r="OL404" s="171"/>
      <c r="OM404" s="171"/>
      <c r="ON404" s="171"/>
      <c r="OO404" s="171"/>
      <c r="OP404" s="171"/>
      <c r="OQ404" s="171"/>
      <c r="OR404" s="171"/>
      <c r="OS404" s="171"/>
      <c r="OT404" s="171"/>
      <c r="OU404" s="171"/>
      <c r="OV404" s="171"/>
      <c r="OW404" s="171"/>
      <c r="OX404" s="171"/>
      <c r="OY404" s="171"/>
      <c r="OZ404" s="171"/>
      <c r="PA404" s="171"/>
      <c r="PB404" s="171"/>
      <c r="PC404" s="171"/>
      <c r="PD404" s="171"/>
      <c r="PE404" s="171"/>
      <c r="PF404" s="171"/>
      <c r="PG404" s="171"/>
      <c r="PH404" s="171"/>
      <c r="PI404" s="171"/>
      <c r="PJ404" s="171"/>
      <c r="PK404" s="171"/>
      <c r="PL404" s="171"/>
      <c r="PM404" s="171"/>
      <c r="PN404" s="171"/>
      <c r="PO404" s="171"/>
      <c r="PP404" s="171"/>
      <c r="PQ404" s="171"/>
      <c r="PR404" s="171"/>
      <c r="PS404" s="171"/>
      <c r="PT404" s="171"/>
      <c r="PU404" s="171"/>
      <c r="PV404" s="171"/>
      <c r="PW404" s="171"/>
      <c r="PX404" s="171"/>
      <c r="PY404" s="171"/>
      <c r="PZ404" s="171"/>
      <c r="QA404" s="171"/>
      <c r="QB404" s="171"/>
      <c r="QC404" s="171"/>
      <c r="QD404" s="171"/>
      <c r="QE404" s="171"/>
      <c r="QF404" s="171"/>
      <c r="QG404" s="171"/>
      <c r="QH404" s="171"/>
      <c r="QI404" s="171"/>
      <c r="QJ404" s="171"/>
      <c r="QK404" s="171"/>
      <c r="QL404" s="171"/>
      <c r="QM404" s="171"/>
      <c r="QN404" s="171"/>
      <c r="QO404" s="171"/>
      <c r="QP404" s="171"/>
      <c r="QQ404" s="171"/>
      <c r="QR404" s="171"/>
      <c r="QS404" s="171"/>
      <c r="QT404" s="171"/>
      <c r="QU404" s="171"/>
      <c r="QV404" s="171"/>
      <c r="QW404" s="171"/>
      <c r="QX404" s="171"/>
      <c r="QY404" s="171"/>
      <c r="QZ404" s="171"/>
      <c r="RA404" s="171"/>
      <c r="RB404" s="171"/>
      <c r="RC404" s="171"/>
      <c r="RD404" s="171"/>
      <c r="RE404" s="171"/>
      <c r="RF404" s="171"/>
      <c r="RG404" s="171"/>
      <c r="RH404" s="171"/>
      <c r="RI404" s="171"/>
      <c r="RJ404" s="171"/>
      <c r="RK404" s="171"/>
      <c r="RL404" s="171"/>
      <c r="RM404" s="171"/>
      <c r="RN404" s="171"/>
      <c r="RO404" s="171"/>
      <c r="RP404" s="171"/>
      <c r="RQ404" s="171"/>
      <c r="RR404" s="171"/>
      <c r="RS404" s="171"/>
      <c r="RT404" s="171"/>
      <c r="RU404" s="171"/>
      <c r="RV404" s="171"/>
      <c r="RW404" s="171"/>
      <c r="RX404" s="171"/>
      <c r="RY404" s="171"/>
      <c r="RZ404" s="171"/>
      <c r="SA404" s="171"/>
      <c r="SB404" s="171"/>
      <c r="SC404" s="171"/>
      <c r="SD404" s="171"/>
      <c r="SE404" s="171"/>
      <c r="SF404" s="171"/>
      <c r="SG404" s="171"/>
      <c r="SH404" s="171"/>
      <c r="SI404" s="171"/>
      <c r="SJ404" s="171"/>
      <c r="SK404" s="171"/>
      <c r="SL404" s="171"/>
      <c r="SM404" s="171"/>
      <c r="SN404" s="171"/>
      <c r="SO404" s="171"/>
      <c r="SP404" s="171"/>
      <c r="SQ404" s="171"/>
      <c r="SR404" s="171"/>
      <c r="SS404" s="171"/>
      <c r="ST404" s="171"/>
      <c r="SU404" s="171"/>
      <c r="SV404" s="171"/>
      <c r="SW404" s="171"/>
      <c r="SX404" s="171"/>
      <c r="SY404" s="171"/>
      <c r="SZ404" s="171"/>
      <c r="TA404" s="171"/>
      <c r="TB404" s="171"/>
      <c r="TC404" s="171"/>
      <c r="TD404" s="171"/>
      <c r="TE404" s="171"/>
      <c r="TF404" s="171"/>
      <c r="TG404" s="171"/>
      <c r="TH404" s="171"/>
      <c r="TI404" s="171"/>
      <c r="TJ404" s="171"/>
      <c r="TK404" s="171"/>
      <c r="TL404" s="171"/>
      <c r="TM404" s="171"/>
      <c r="TN404" s="171"/>
      <c r="TO404" s="171"/>
      <c r="TP404" s="171"/>
      <c r="TQ404" s="171"/>
      <c r="TR404" s="171"/>
      <c r="TS404" s="171"/>
      <c r="TT404" s="171"/>
      <c r="TU404" s="171"/>
      <c r="TV404" s="171"/>
      <c r="TW404" s="171"/>
      <c r="TX404" s="171"/>
      <c r="TY404" s="171"/>
      <c r="TZ404" s="171"/>
      <c r="UA404" s="171"/>
      <c r="UB404" s="171"/>
      <c r="UC404" s="171"/>
      <c r="UD404" s="171"/>
      <c r="UE404" s="171"/>
      <c r="UF404" s="171"/>
      <c r="UG404" s="171"/>
      <c r="UH404" s="171"/>
      <c r="UI404" s="171"/>
      <c r="UJ404" s="171"/>
      <c r="UK404" s="171"/>
      <c r="UL404" s="171"/>
      <c r="UM404" s="171"/>
      <c r="UN404" s="171"/>
      <c r="UO404" s="171"/>
      <c r="UP404" s="171"/>
      <c r="UQ404" s="171"/>
      <c r="UR404" s="171"/>
      <c r="US404" s="171"/>
      <c r="UT404" s="171"/>
      <c r="UU404" s="171"/>
      <c r="UV404" s="171"/>
      <c r="UW404" s="171"/>
      <c r="UX404" s="171"/>
      <c r="UY404" s="171"/>
      <c r="UZ404" s="171"/>
      <c r="VA404" s="171"/>
      <c r="VB404" s="171"/>
      <c r="VC404" s="171"/>
      <c r="VD404" s="171"/>
      <c r="VE404" s="171"/>
      <c r="VF404" s="171"/>
      <c r="VG404" s="171"/>
      <c r="VH404" s="171"/>
      <c r="VI404" s="171"/>
      <c r="VJ404" s="171"/>
      <c r="VK404" s="171"/>
      <c r="VL404" s="171"/>
      <c r="VM404" s="171"/>
      <c r="VN404" s="171"/>
      <c r="VO404" s="171"/>
      <c r="VP404" s="171"/>
      <c r="VQ404" s="171"/>
      <c r="VR404" s="171"/>
      <c r="VS404" s="171"/>
      <c r="VT404" s="171"/>
      <c r="VU404" s="171"/>
      <c r="VV404" s="171"/>
      <c r="VW404" s="171"/>
      <c r="VX404" s="171"/>
      <c r="VY404" s="171"/>
      <c r="VZ404" s="171"/>
      <c r="WA404" s="171"/>
      <c r="WB404" s="171"/>
      <c r="WC404" s="171"/>
      <c r="WD404" s="171"/>
      <c r="WE404" s="171"/>
      <c r="WF404" s="171"/>
      <c r="WG404" s="171"/>
      <c r="WH404" s="171"/>
      <c r="WI404" s="171"/>
      <c r="WJ404" s="171"/>
      <c r="WK404" s="171"/>
      <c r="WL404" s="171"/>
      <c r="WM404" s="171"/>
      <c r="WN404" s="171"/>
      <c r="WO404" s="171"/>
      <c r="WP404" s="171"/>
      <c r="WQ404" s="171"/>
      <c r="WR404" s="171"/>
      <c r="WS404" s="171"/>
      <c r="WT404" s="171"/>
      <c r="WU404" s="171"/>
      <c r="WV404" s="171"/>
      <c r="WW404" s="171"/>
      <c r="WX404" s="171"/>
      <c r="WY404" s="171"/>
      <c r="WZ404" s="171"/>
      <c r="XA404" s="171"/>
      <c r="XB404" s="171"/>
      <c r="XC404" s="171"/>
      <c r="XD404" s="171"/>
      <c r="XE404" s="171"/>
      <c r="XF404" s="171"/>
      <c r="XG404" s="171"/>
      <c r="XH404" s="171"/>
      <c r="XI404" s="171"/>
      <c r="XJ404" s="171"/>
      <c r="XK404" s="171"/>
      <c r="XL404" s="171"/>
      <c r="XM404" s="171"/>
      <c r="XN404" s="171"/>
      <c r="XO404" s="171"/>
      <c r="XP404" s="171"/>
      <c r="XQ404" s="171"/>
      <c r="XR404" s="171"/>
      <c r="XS404" s="171"/>
      <c r="XT404" s="171"/>
      <c r="XU404" s="171"/>
      <c r="XV404" s="171"/>
      <c r="XW404" s="171"/>
      <c r="XX404" s="171"/>
      <c r="XY404" s="171"/>
      <c r="XZ404" s="171"/>
      <c r="YA404" s="171"/>
      <c r="YB404" s="171"/>
      <c r="YC404" s="171"/>
      <c r="YD404" s="171"/>
      <c r="YE404" s="171"/>
      <c r="YF404" s="171"/>
      <c r="YG404" s="171"/>
      <c r="YH404" s="171"/>
      <c r="YI404" s="171"/>
      <c r="YJ404" s="171"/>
      <c r="YK404" s="171"/>
      <c r="YL404" s="171"/>
      <c r="YM404" s="171"/>
      <c r="YN404" s="171"/>
      <c r="YO404" s="171"/>
      <c r="YP404" s="171"/>
      <c r="YQ404" s="171"/>
      <c r="YR404" s="171"/>
      <c r="YS404" s="171"/>
      <c r="YT404" s="171"/>
      <c r="YU404" s="171"/>
      <c r="YV404" s="171"/>
      <c r="YW404" s="171"/>
      <c r="YX404" s="171"/>
      <c r="YY404" s="171"/>
      <c r="YZ404" s="171"/>
      <c r="ZA404" s="171"/>
      <c r="ZB404" s="171"/>
      <c r="ZC404" s="171"/>
      <c r="ZD404" s="171"/>
      <c r="ZE404" s="171"/>
      <c r="ZF404" s="171"/>
      <c r="ZG404" s="171"/>
      <c r="ZH404" s="171"/>
      <c r="ZI404" s="171"/>
      <c r="ZJ404" s="171"/>
      <c r="ZK404" s="171"/>
      <c r="ZL404" s="171"/>
      <c r="ZM404" s="171"/>
      <c r="ZN404" s="171"/>
      <c r="ZO404" s="171"/>
      <c r="ZP404" s="171"/>
      <c r="ZQ404" s="171"/>
      <c r="ZR404" s="171"/>
      <c r="ZS404" s="171"/>
      <c r="ZT404" s="171"/>
      <c r="ZU404" s="171"/>
      <c r="ZV404" s="171"/>
      <c r="ZW404" s="171"/>
      <c r="ZX404" s="171"/>
      <c r="ZY404" s="171"/>
      <c r="ZZ404" s="171"/>
      <c r="AAA404" s="171"/>
      <c r="AAB404" s="171"/>
      <c r="AAC404" s="171"/>
      <c r="AAD404" s="171"/>
      <c r="AAE404" s="171"/>
      <c r="AAF404" s="171"/>
      <c r="AAG404" s="171"/>
      <c r="AAH404" s="171"/>
      <c r="AAI404" s="171"/>
      <c r="AAJ404" s="171"/>
      <c r="AAK404" s="171"/>
      <c r="AAL404" s="171"/>
      <c r="AAM404" s="171"/>
      <c r="AAN404" s="171"/>
      <c r="AAO404" s="171"/>
      <c r="AAP404" s="171"/>
      <c r="AAQ404" s="171"/>
      <c r="AAR404" s="171"/>
      <c r="AAS404" s="171"/>
      <c r="AAT404" s="171"/>
      <c r="AAU404" s="171"/>
      <c r="AAV404" s="171"/>
      <c r="AAW404" s="171"/>
      <c r="AAX404" s="171"/>
      <c r="AAY404" s="171"/>
      <c r="AAZ404" s="171"/>
      <c r="ABA404" s="171"/>
      <c r="ABB404" s="171"/>
      <c r="ABC404" s="171"/>
      <c r="ABD404" s="171"/>
      <c r="ABE404" s="171"/>
      <c r="ABF404" s="171"/>
      <c r="ABG404" s="171"/>
      <c r="ABH404" s="171"/>
      <c r="ABI404" s="171"/>
      <c r="ABJ404" s="171"/>
      <c r="ABK404" s="171"/>
      <c r="ABL404" s="171"/>
      <c r="ABM404" s="171"/>
      <c r="ABN404" s="171"/>
      <c r="ABO404" s="171"/>
      <c r="ABP404" s="171"/>
      <c r="ABQ404" s="171"/>
      <c r="ABR404" s="171"/>
      <c r="ABS404" s="171"/>
      <c r="ABT404" s="171"/>
      <c r="ABU404" s="171"/>
      <c r="ABV404" s="171"/>
      <c r="ABW404" s="171"/>
      <c r="ABX404" s="171"/>
      <c r="ABY404" s="171"/>
      <c r="ABZ404" s="171"/>
      <c r="ACA404" s="171"/>
      <c r="ACB404" s="171"/>
      <c r="ACC404" s="171"/>
      <c r="ACD404" s="171"/>
      <c r="ACE404" s="171"/>
      <c r="ACF404" s="171"/>
      <c r="ACG404" s="171"/>
      <c r="ACH404" s="171"/>
      <c r="ACI404" s="171"/>
      <c r="ACJ404" s="171"/>
      <c r="ACK404" s="171"/>
      <c r="ACL404" s="171"/>
      <c r="ACM404" s="171"/>
      <c r="ACN404" s="171"/>
      <c r="ACO404" s="171"/>
      <c r="ACP404" s="171"/>
      <c r="ACQ404" s="171"/>
      <c r="ACR404" s="171"/>
      <c r="ACS404" s="171"/>
      <c r="ACT404" s="171"/>
      <c r="ACU404" s="171"/>
      <c r="ACV404" s="171"/>
      <c r="ACW404" s="171"/>
      <c r="ACX404" s="171"/>
      <c r="ACY404" s="171"/>
      <c r="ACZ404" s="171"/>
      <c r="ADA404" s="171"/>
    </row>
    <row r="405" spans="1:781" s="152" customFormat="1" ht="15" customHeight="1" x14ac:dyDescent="0.3">
      <c r="A405" s="247"/>
      <c r="B405" s="252"/>
      <c r="C405" s="293"/>
      <c r="D405" s="254"/>
      <c r="E405" s="250"/>
      <c r="F405" s="255"/>
      <c r="G405" s="249"/>
      <c r="H405" s="255"/>
      <c r="I405" s="256"/>
      <c r="J405" s="302"/>
      <c r="K405" s="247"/>
      <c r="L405" s="248"/>
      <c r="M405" s="249"/>
      <c r="N405" s="250"/>
      <c r="O405" s="251"/>
      <c r="P405" s="252"/>
      <c r="Q405" s="290"/>
      <c r="R405" s="290"/>
      <c r="S405" s="298"/>
      <c r="T405" s="265"/>
      <c r="U405" s="265"/>
      <c r="V405" s="299"/>
      <c r="W405" s="299"/>
      <c r="X405" s="299"/>
      <c r="Y405" s="299"/>
      <c r="Z405" s="299"/>
      <c r="AA405" s="299"/>
      <c r="AB405" s="300"/>
      <c r="AC405" s="301"/>
      <c r="AD405" s="301"/>
      <c r="AE405" s="301"/>
      <c r="AF405" s="301"/>
      <c r="AG405" s="301"/>
      <c r="AH405" s="301"/>
      <c r="AI405" s="301"/>
      <c r="AJ405" s="301"/>
      <c r="AK405" s="301"/>
      <c r="AL405" s="301"/>
      <c r="AM405" s="301"/>
      <c r="AN405" s="301"/>
      <c r="AO405" s="301"/>
      <c r="AP405" s="171"/>
      <c r="AQ405" s="171"/>
      <c r="AR405" s="171"/>
      <c r="AS405" s="171"/>
      <c r="AT405" s="171"/>
      <c r="AU405" s="171"/>
      <c r="AV405" s="171"/>
      <c r="AW405" s="171"/>
      <c r="AX405" s="171"/>
      <c r="AY405" s="171"/>
      <c r="AZ405" s="171"/>
      <c r="BA405" s="171"/>
      <c r="BB405" s="171"/>
      <c r="BC405" s="171"/>
      <c r="BD405" s="171"/>
      <c r="BE405" s="171"/>
      <c r="BF405" s="171"/>
      <c r="BG405" s="171"/>
      <c r="BH405" s="171"/>
      <c r="BI405" s="171"/>
      <c r="BJ405" s="171"/>
      <c r="BK405" s="171"/>
      <c r="BL405" s="171"/>
      <c r="BM405" s="171"/>
      <c r="BN405" s="171"/>
      <c r="BO405" s="171"/>
      <c r="BP405" s="171"/>
      <c r="BQ405" s="171"/>
      <c r="BR405" s="171"/>
      <c r="BS405" s="171"/>
      <c r="BT405" s="171"/>
      <c r="BU405" s="171"/>
      <c r="BV405" s="171"/>
      <c r="BW405" s="171"/>
      <c r="BX405" s="171"/>
      <c r="BY405" s="171"/>
      <c r="BZ405" s="171"/>
      <c r="CA405" s="171"/>
      <c r="CB405" s="171"/>
      <c r="CC405" s="171"/>
      <c r="CD405" s="171"/>
      <c r="CE405" s="171"/>
      <c r="CF405" s="171"/>
      <c r="CG405" s="171"/>
      <c r="CH405" s="171"/>
      <c r="CI405" s="171"/>
      <c r="CJ405" s="171"/>
      <c r="CK405" s="171"/>
      <c r="CL405" s="171"/>
      <c r="CM405" s="171"/>
      <c r="CN405" s="171"/>
      <c r="CO405" s="171"/>
      <c r="CP405" s="171"/>
      <c r="CQ405" s="171"/>
      <c r="CR405" s="171"/>
      <c r="CS405" s="171"/>
      <c r="CT405" s="171"/>
      <c r="CU405" s="171"/>
      <c r="CV405" s="171"/>
      <c r="CW405" s="171"/>
      <c r="CX405" s="171"/>
      <c r="CY405" s="171"/>
      <c r="CZ405" s="171"/>
      <c r="DA405" s="171"/>
      <c r="DB405" s="171"/>
      <c r="DC405" s="171"/>
      <c r="DD405" s="171"/>
      <c r="DE405" s="171"/>
      <c r="DF405" s="171"/>
      <c r="DG405" s="171"/>
      <c r="DH405" s="171"/>
      <c r="DI405" s="171"/>
      <c r="DJ405" s="171"/>
      <c r="DK405" s="171"/>
      <c r="DL405" s="171"/>
      <c r="DM405" s="171"/>
      <c r="DN405" s="171"/>
      <c r="DO405" s="171"/>
      <c r="DP405" s="171"/>
      <c r="DQ405" s="171"/>
      <c r="DR405" s="171"/>
      <c r="DS405" s="171"/>
      <c r="DT405" s="171"/>
      <c r="DU405" s="171"/>
      <c r="DV405" s="171"/>
      <c r="DW405" s="171"/>
      <c r="DX405" s="171"/>
      <c r="DY405" s="171"/>
      <c r="DZ405" s="171"/>
      <c r="EA405" s="171"/>
      <c r="EB405" s="171"/>
      <c r="EC405" s="171"/>
      <c r="ED405" s="171"/>
      <c r="EE405" s="171"/>
      <c r="EF405" s="171"/>
      <c r="EG405" s="171"/>
      <c r="EH405" s="171"/>
      <c r="EI405" s="171"/>
      <c r="EJ405" s="171"/>
      <c r="EK405" s="171"/>
      <c r="EL405" s="171"/>
      <c r="EM405" s="171"/>
      <c r="EN405" s="171"/>
      <c r="EO405" s="171"/>
      <c r="EP405" s="171"/>
      <c r="EQ405" s="171"/>
      <c r="ER405" s="171"/>
      <c r="ES405" s="171"/>
      <c r="ET405" s="171"/>
      <c r="EU405" s="171"/>
      <c r="EV405" s="171"/>
      <c r="EW405" s="171"/>
      <c r="EX405" s="171"/>
      <c r="EY405" s="171"/>
      <c r="EZ405" s="171"/>
      <c r="FA405" s="171"/>
      <c r="FB405" s="171"/>
      <c r="FC405" s="171"/>
      <c r="FD405" s="171"/>
      <c r="FE405" s="171"/>
      <c r="FF405" s="171"/>
      <c r="FG405" s="171"/>
      <c r="FH405" s="171"/>
      <c r="FI405" s="171"/>
      <c r="FJ405" s="171"/>
      <c r="FK405" s="171"/>
      <c r="FL405" s="171"/>
      <c r="FM405" s="171"/>
      <c r="FN405" s="171"/>
      <c r="FO405" s="171"/>
      <c r="FP405" s="171"/>
      <c r="FQ405" s="171"/>
      <c r="FR405" s="171"/>
      <c r="FS405" s="171"/>
      <c r="FT405" s="171"/>
      <c r="FU405" s="171"/>
      <c r="FV405" s="171"/>
      <c r="FW405" s="171"/>
      <c r="FX405" s="171"/>
      <c r="FY405" s="171"/>
      <c r="FZ405" s="171"/>
      <c r="GA405" s="171"/>
      <c r="GB405" s="171"/>
      <c r="GC405" s="171"/>
      <c r="GD405" s="171"/>
      <c r="GE405" s="171"/>
      <c r="GF405" s="171"/>
      <c r="GG405" s="171"/>
      <c r="GH405" s="171"/>
      <c r="GI405" s="171"/>
      <c r="GJ405" s="171"/>
      <c r="GK405" s="171"/>
      <c r="GL405" s="171"/>
      <c r="GM405" s="171"/>
      <c r="GN405" s="171"/>
      <c r="GO405" s="171"/>
      <c r="GP405" s="171"/>
      <c r="GQ405" s="171"/>
      <c r="GR405" s="171"/>
      <c r="GS405" s="171"/>
      <c r="GT405" s="171"/>
      <c r="GU405" s="171"/>
      <c r="GV405" s="171"/>
      <c r="GW405" s="171"/>
      <c r="GX405" s="171"/>
      <c r="GY405" s="171"/>
      <c r="GZ405" s="171"/>
      <c r="HA405" s="171"/>
      <c r="HB405" s="171"/>
      <c r="HC405" s="171"/>
      <c r="HD405" s="171"/>
      <c r="HE405" s="171"/>
      <c r="HF405" s="171"/>
      <c r="HG405" s="171"/>
      <c r="HH405" s="171"/>
      <c r="HI405" s="171"/>
      <c r="HJ405" s="171"/>
      <c r="HK405" s="171"/>
      <c r="HL405" s="171"/>
      <c r="HM405" s="171"/>
      <c r="HN405" s="171"/>
      <c r="HO405" s="171"/>
      <c r="HP405" s="171"/>
      <c r="HQ405" s="171"/>
      <c r="HR405" s="171"/>
      <c r="HS405" s="171"/>
      <c r="HT405" s="171"/>
      <c r="HU405" s="171"/>
      <c r="HV405" s="171"/>
      <c r="HW405" s="171"/>
      <c r="HX405" s="171"/>
      <c r="HY405" s="171"/>
      <c r="HZ405" s="171"/>
      <c r="IA405" s="171"/>
      <c r="IB405" s="171"/>
      <c r="IC405" s="171"/>
      <c r="ID405" s="171"/>
      <c r="IE405" s="171"/>
      <c r="IF405" s="171"/>
      <c r="IG405" s="171"/>
      <c r="IH405" s="171"/>
      <c r="II405" s="171"/>
      <c r="IJ405" s="171"/>
      <c r="IK405" s="171"/>
      <c r="IL405" s="171"/>
      <c r="IM405" s="171"/>
      <c r="IN405" s="171"/>
      <c r="IO405" s="171"/>
      <c r="IP405" s="171"/>
      <c r="IQ405" s="171"/>
      <c r="IR405" s="171"/>
      <c r="IS405" s="171"/>
      <c r="IT405" s="171"/>
      <c r="IU405" s="171"/>
      <c r="IV405" s="171"/>
      <c r="IW405" s="171"/>
      <c r="IX405" s="171"/>
      <c r="IY405" s="171"/>
      <c r="IZ405" s="171"/>
      <c r="JA405" s="171"/>
      <c r="JB405" s="171"/>
      <c r="JC405" s="171"/>
      <c r="JD405" s="171"/>
      <c r="JE405" s="171"/>
      <c r="JF405" s="171"/>
      <c r="JG405" s="171"/>
      <c r="JH405" s="171"/>
      <c r="JI405" s="171"/>
      <c r="JJ405" s="171"/>
      <c r="JK405" s="171"/>
      <c r="JL405" s="171"/>
      <c r="JM405" s="171"/>
      <c r="JN405" s="171"/>
      <c r="JO405" s="171"/>
      <c r="JP405" s="171"/>
      <c r="JQ405" s="171"/>
      <c r="JR405" s="171"/>
      <c r="JS405" s="171"/>
      <c r="JT405" s="171"/>
      <c r="JU405" s="171"/>
      <c r="JV405" s="171"/>
      <c r="JW405" s="171"/>
      <c r="JX405" s="171"/>
      <c r="JY405" s="171"/>
      <c r="JZ405" s="171"/>
      <c r="KA405" s="171"/>
      <c r="KB405" s="171"/>
      <c r="KC405" s="171"/>
      <c r="KD405" s="171"/>
      <c r="KE405" s="171"/>
      <c r="KF405" s="171"/>
      <c r="KG405" s="171"/>
      <c r="KH405" s="171"/>
      <c r="KI405" s="171"/>
      <c r="KJ405" s="171"/>
      <c r="KK405" s="171"/>
      <c r="KL405" s="171"/>
      <c r="KM405" s="171"/>
      <c r="KN405" s="171"/>
      <c r="KO405" s="171"/>
      <c r="KP405" s="171"/>
      <c r="KQ405" s="171"/>
      <c r="KR405" s="171"/>
      <c r="KS405" s="171"/>
      <c r="KT405" s="171"/>
      <c r="KU405" s="171"/>
      <c r="KV405" s="171"/>
      <c r="KW405" s="171"/>
      <c r="KX405" s="171"/>
      <c r="KY405" s="171"/>
      <c r="KZ405" s="171"/>
      <c r="LA405" s="171"/>
      <c r="LB405" s="171"/>
      <c r="LC405" s="171"/>
      <c r="LD405" s="171"/>
      <c r="LE405" s="171"/>
      <c r="LF405" s="171"/>
      <c r="LG405" s="171"/>
      <c r="LH405" s="171"/>
      <c r="LI405" s="171"/>
      <c r="LJ405" s="171"/>
      <c r="LK405" s="171"/>
      <c r="LL405" s="171"/>
      <c r="LM405" s="171"/>
      <c r="LN405" s="171"/>
      <c r="LO405" s="171"/>
      <c r="LP405" s="171"/>
      <c r="LQ405" s="171"/>
      <c r="LR405" s="171"/>
      <c r="LS405" s="171"/>
      <c r="LT405" s="171"/>
      <c r="LU405" s="171"/>
      <c r="LV405" s="171"/>
      <c r="LW405" s="171"/>
      <c r="LX405" s="171"/>
      <c r="LY405" s="171"/>
      <c r="LZ405" s="171"/>
      <c r="MA405" s="171"/>
      <c r="MB405" s="171"/>
      <c r="MC405" s="171"/>
      <c r="MD405" s="171"/>
      <c r="ME405" s="171"/>
      <c r="MF405" s="171"/>
      <c r="MG405" s="171"/>
      <c r="MH405" s="171"/>
      <c r="MI405" s="171"/>
      <c r="MJ405" s="171"/>
      <c r="MK405" s="171"/>
      <c r="ML405" s="171"/>
      <c r="MM405" s="171"/>
      <c r="MN405" s="171"/>
      <c r="MO405" s="171"/>
      <c r="MP405" s="171"/>
      <c r="MQ405" s="171"/>
      <c r="MR405" s="171"/>
      <c r="MS405" s="171"/>
      <c r="MT405" s="171"/>
      <c r="MU405" s="171"/>
      <c r="MV405" s="171"/>
      <c r="MW405" s="171"/>
      <c r="MX405" s="171"/>
      <c r="MY405" s="171"/>
      <c r="MZ405" s="171"/>
      <c r="NA405" s="171"/>
      <c r="NB405" s="171"/>
      <c r="NC405" s="171"/>
      <c r="ND405" s="171"/>
      <c r="NE405" s="171"/>
      <c r="NF405" s="171"/>
      <c r="NG405" s="171"/>
      <c r="NH405" s="171"/>
      <c r="NI405" s="171"/>
      <c r="NJ405" s="171"/>
      <c r="NK405" s="171"/>
      <c r="NL405" s="171"/>
      <c r="NM405" s="171"/>
      <c r="NN405" s="171"/>
      <c r="NO405" s="171"/>
      <c r="NP405" s="171"/>
      <c r="NQ405" s="171"/>
      <c r="NR405" s="171"/>
      <c r="NS405" s="171"/>
      <c r="NT405" s="171"/>
      <c r="NU405" s="171"/>
      <c r="NV405" s="171"/>
      <c r="NW405" s="171"/>
      <c r="NX405" s="171"/>
      <c r="NY405" s="171"/>
      <c r="NZ405" s="171"/>
      <c r="OA405" s="171"/>
      <c r="OB405" s="171"/>
      <c r="OC405" s="171"/>
      <c r="OD405" s="171"/>
      <c r="OE405" s="171"/>
      <c r="OF405" s="171"/>
      <c r="OG405" s="171"/>
      <c r="OH405" s="171"/>
      <c r="OI405" s="171"/>
      <c r="OJ405" s="171"/>
      <c r="OK405" s="171"/>
      <c r="OL405" s="171"/>
      <c r="OM405" s="171"/>
      <c r="ON405" s="171"/>
      <c r="OO405" s="171"/>
      <c r="OP405" s="171"/>
      <c r="OQ405" s="171"/>
      <c r="OR405" s="171"/>
      <c r="OS405" s="171"/>
      <c r="OT405" s="171"/>
      <c r="OU405" s="171"/>
      <c r="OV405" s="171"/>
      <c r="OW405" s="171"/>
      <c r="OX405" s="171"/>
      <c r="OY405" s="171"/>
      <c r="OZ405" s="171"/>
      <c r="PA405" s="171"/>
      <c r="PB405" s="171"/>
      <c r="PC405" s="171"/>
      <c r="PD405" s="171"/>
      <c r="PE405" s="171"/>
      <c r="PF405" s="171"/>
      <c r="PG405" s="171"/>
      <c r="PH405" s="171"/>
      <c r="PI405" s="171"/>
      <c r="PJ405" s="171"/>
      <c r="PK405" s="171"/>
      <c r="PL405" s="171"/>
      <c r="PM405" s="171"/>
      <c r="PN405" s="171"/>
      <c r="PO405" s="171"/>
      <c r="PP405" s="171"/>
      <c r="PQ405" s="171"/>
      <c r="PR405" s="171"/>
      <c r="PS405" s="171"/>
      <c r="PT405" s="171"/>
      <c r="PU405" s="171"/>
      <c r="PV405" s="171"/>
      <c r="PW405" s="171"/>
      <c r="PX405" s="171"/>
      <c r="PY405" s="171"/>
      <c r="PZ405" s="171"/>
      <c r="QA405" s="171"/>
      <c r="QB405" s="171"/>
      <c r="QC405" s="171"/>
      <c r="QD405" s="171"/>
      <c r="QE405" s="171"/>
      <c r="QF405" s="171"/>
      <c r="QG405" s="171"/>
      <c r="QH405" s="171"/>
      <c r="QI405" s="171"/>
      <c r="QJ405" s="171"/>
      <c r="QK405" s="171"/>
      <c r="QL405" s="171"/>
      <c r="QM405" s="171"/>
      <c r="QN405" s="171"/>
      <c r="QO405" s="171"/>
      <c r="QP405" s="171"/>
      <c r="QQ405" s="171"/>
      <c r="QR405" s="171"/>
      <c r="QS405" s="171"/>
      <c r="QT405" s="171"/>
      <c r="QU405" s="171"/>
      <c r="QV405" s="171"/>
      <c r="QW405" s="171"/>
      <c r="QX405" s="171"/>
      <c r="QY405" s="171"/>
      <c r="QZ405" s="171"/>
      <c r="RA405" s="171"/>
      <c r="RB405" s="171"/>
      <c r="RC405" s="171"/>
      <c r="RD405" s="171"/>
      <c r="RE405" s="171"/>
      <c r="RF405" s="171"/>
      <c r="RG405" s="171"/>
      <c r="RH405" s="171"/>
      <c r="RI405" s="171"/>
      <c r="RJ405" s="171"/>
      <c r="RK405" s="171"/>
      <c r="RL405" s="171"/>
      <c r="RM405" s="171"/>
      <c r="RN405" s="171"/>
      <c r="RO405" s="171"/>
      <c r="RP405" s="171"/>
      <c r="RQ405" s="171"/>
      <c r="RR405" s="171"/>
      <c r="RS405" s="171"/>
      <c r="RT405" s="171"/>
      <c r="RU405" s="171"/>
      <c r="RV405" s="171"/>
      <c r="RW405" s="171"/>
      <c r="RX405" s="171"/>
      <c r="RY405" s="171"/>
      <c r="RZ405" s="171"/>
      <c r="SA405" s="171"/>
      <c r="SB405" s="171"/>
      <c r="SC405" s="171"/>
      <c r="SD405" s="171"/>
      <c r="SE405" s="171"/>
      <c r="SF405" s="171"/>
      <c r="SG405" s="171"/>
      <c r="SH405" s="171"/>
      <c r="SI405" s="171"/>
      <c r="SJ405" s="171"/>
      <c r="SK405" s="171"/>
      <c r="SL405" s="171"/>
      <c r="SM405" s="171"/>
      <c r="SN405" s="171"/>
      <c r="SO405" s="171"/>
      <c r="SP405" s="171"/>
      <c r="SQ405" s="171"/>
      <c r="SR405" s="171"/>
      <c r="SS405" s="171"/>
      <c r="ST405" s="171"/>
      <c r="SU405" s="171"/>
      <c r="SV405" s="171"/>
      <c r="SW405" s="171"/>
      <c r="SX405" s="171"/>
      <c r="SY405" s="171"/>
      <c r="SZ405" s="171"/>
      <c r="TA405" s="171"/>
      <c r="TB405" s="171"/>
      <c r="TC405" s="171"/>
      <c r="TD405" s="171"/>
      <c r="TE405" s="171"/>
      <c r="TF405" s="171"/>
      <c r="TG405" s="171"/>
      <c r="TH405" s="171"/>
      <c r="TI405" s="171"/>
      <c r="TJ405" s="171"/>
      <c r="TK405" s="171"/>
      <c r="TL405" s="171"/>
      <c r="TM405" s="171"/>
      <c r="TN405" s="171"/>
      <c r="TO405" s="171"/>
      <c r="TP405" s="171"/>
      <c r="TQ405" s="171"/>
      <c r="TR405" s="171"/>
      <c r="TS405" s="171"/>
      <c r="TT405" s="171"/>
      <c r="TU405" s="171"/>
      <c r="TV405" s="171"/>
      <c r="TW405" s="171"/>
      <c r="TX405" s="171"/>
      <c r="TY405" s="171"/>
      <c r="TZ405" s="171"/>
      <c r="UA405" s="171"/>
      <c r="UB405" s="171"/>
      <c r="UC405" s="171"/>
      <c r="UD405" s="171"/>
      <c r="UE405" s="171"/>
      <c r="UF405" s="171"/>
      <c r="UG405" s="171"/>
      <c r="UH405" s="171"/>
      <c r="UI405" s="171"/>
      <c r="UJ405" s="171"/>
      <c r="UK405" s="171"/>
      <c r="UL405" s="171"/>
      <c r="UM405" s="171"/>
      <c r="UN405" s="171"/>
      <c r="UO405" s="171"/>
      <c r="UP405" s="171"/>
      <c r="UQ405" s="171"/>
      <c r="UR405" s="171"/>
      <c r="US405" s="171"/>
      <c r="UT405" s="171"/>
      <c r="UU405" s="171"/>
      <c r="UV405" s="171"/>
      <c r="UW405" s="171"/>
      <c r="UX405" s="171"/>
      <c r="UY405" s="171"/>
      <c r="UZ405" s="171"/>
      <c r="VA405" s="171"/>
      <c r="VB405" s="171"/>
      <c r="VC405" s="171"/>
      <c r="VD405" s="171"/>
      <c r="VE405" s="171"/>
      <c r="VF405" s="171"/>
      <c r="VG405" s="171"/>
      <c r="VH405" s="171"/>
      <c r="VI405" s="171"/>
      <c r="VJ405" s="171"/>
      <c r="VK405" s="171"/>
      <c r="VL405" s="171"/>
      <c r="VM405" s="171"/>
      <c r="VN405" s="171"/>
      <c r="VO405" s="171"/>
      <c r="VP405" s="171"/>
      <c r="VQ405" s="171"/>
      <c r="VR405" s="171"/>
      <c r="VS405" s="171"/>
      <c r="VT405" s="171"/>
      <c r="VU405" s="171"/>
      <c r="VV405" s="171"/>
      <c r="VW405" s="171"/>
      <c r="VX405" s="171"/>
      <c r="VY405" s="171"/>
      <c r="VZ405" s="171"/>
      <c r="WA405" s="171"/>
      <c r="WB405" s="171"/>
      <c r="WC405" s="171"/>
      <c r="WD405" s="171"/>
      <c r="WE405" s="171"/>
      <c r="WF405" s="171"/>
      <c r="WG405" s="171"/>
      <c r="WH405" s="171"/>
      <c r="WI405" s="171"/>
      <c r="WJ405" s="171"/>
      <c r="WK405" s="171"/>
      <c r="WL405" s="171"/>
      <c r="WM405" s="171"/>
      <c r="WN405" s="171"/>
      <c r="WO405" s="171"/>
      <c r="WP405" s="171"/>
      <c r="WQ405" s="171"/>
      <c r="WR405" s="171"/>
      <c r="WS405" s="171"/>
      <c r="WT405" s="171"/>
      <c r="WU405" s="171"/>
      <c r="WV405" s="171"/>
      <c r="WW405" s="171"/>
      <c r="WX405" s="171"/>
      <c r="WY405" s="171"/>
      <c r="WZ405" s="171"/>
      <c r="XA405" s="171"/>
      <c r="XB405" s="171"/>
      <c r="XC405" s="171"/>
      <c r="XD405" s="171"/>
      <c r="XE405" s="171"/>
      <c r="XF405" s="171"/>
      <c r="XG405" s="171"/>
      <c r="XH405" s="171"/>
      <c r="XI405" s="171"/>
      <c r="XJ405" s="171"/>
      <c r="XK405" s="171"/>
      <c r="XL405" s="171"/>
      <c r="XM405" s="171"/>
      <c r="XN405" s="171"/>
      <c r="XO405" s="171"/>
      <c r="XP405" s="171"/>
      <c r="XQ405" s="171"/>
      <c r="XR405" s="171"/>
      <c r="XS405" s="171"/>
      <c r="XT405" s="171"/>
      <c r="XU405" s="171"/>
      <c r="XV405" s="171"/>
      <c r="XW405" s="171"/>
      <c r="XX405" s="171"/>
      <c r="XY405" s="171"/>
      <c r="XZ405" s="171"/>
      <c r="YA405" s="171"/>
      <c r="YB405" s="171"/>
      <c r="YC405" s="171"/>
      <c r="YD405" s="171"/>
      <c r="YE405" s="171"/>
      <c r="YF405" s="171"/>
      <c r="YG405" s="171"/>
      <c r="YH405" s="171"/>
      <c r="YI405" s="171"/>
      <c r="YJ405" s="171"/>
      <c r="YK405" s="171"/>
      <c r="YL405" s="171"/>
      <c r="YM405" s="171"/>
      <c r="YN405" s="171"/>
      <c r="YO405" s="171"/>
      <c r="YP405" s="171"/>
      <c r="YQ405" s="171"/>
      <c r="YR405" s="171"/>
      <c r="YS405" s="171"/>
      <c r="YT405" s="171"/>
      <c r="YU405" s="171"/>
      <c r="YV405" s="171"/>
      <c r="YW405" s="171"/>
      <c r="YX405" s="171"/>
      <c r="YY405" s="171"/>
      <c r="YZ405" s="171"/>
      <c r="ZA405" s="171"/>
      <c r="ZB405" s="171"/>
      <c r="ZC405" s="171"/>
      <c r="ZD405" s="171"/>
      <c r="ZE405" s="171"/>
      <c r="ZF405" s="171"/>
      <c r="ZG405" s="171"/>
      <c r="ZH405" s="171"/>
      <c r="ZI405" s="171"/>
      <c r="ZJ405" s="171"/>
      <c r="ZK405" s="171"/>
      <c r="ZL405" s="171"/>
      <c r="ZM405" s="171"/>
      <c r="ZN405" s="171"/>
      <c r="ZO405" s="171"/>
      <c r="ZP405" s="171"/>
      <c r="ZQ405" s="171"/>
      <c r="ZR405" s="171"/>
      <c r="ZS405" s="171"/>
      <c r="ZT405" s="171"/>
      <c r="ZU405" s="171"/>
      <c r="ZV405" s="171"/>
      <c r="ZW405" s="171"/>
      <c r="ZX405" s="171"/>
      <c r="ZY405" s="171"/>
      <c r="ZZ405" s="171"/>
      <c r="AAA405" s="171"/>
      <c r="AAB405" s="171"/>
      <c r="AAC405" s="171"/>
      <c r="AAD405" s="171"/>
      <c r="AAE405" s="171"/>
      <c r="AAF405" s="171"/>
      <c r="AAG405" s="171"/>
      <c r="AAH405" s="171"/>
      <c r="AAI405" s="171"/>
      <c r="AAJ405" s="171"/>
      <c r="AAK405" s="171"/>
      <c r="AAL405" s="171"/>
      <c r="AAM405" s="171"/>
      <c r="AAN405" s="171"/>
      <c r="AAO405" s="171"/>
      <c r="AAP405" s="171"/>
      <c r="AAQ405" s="171"/>
      <c r="AAR405" s="171"/>
      <c r="AAS405" s="171"/>
      <c r="AAT405" s="171"/>
      <c r="AAU405" s="171"/>
      <c r="AAV405" s="171"/>
      <c r="AAW405" s="171"/>
      <c r="AAX405" s="171"/>
      <c r="AAY405" s="171"/>
      <c r="AAZ405" s="171"/>
      <c r="ABA405" s="171"/>
      <c r="ABB405" s="171"/>
      <c r="ABC405" s="171"/>
      <c r="ABD405" s="171"/>
      <c r="ABE405" s="171"/>
      <c r="ABF405" s="171"/>
      <c r="ABG405" s="171"/>
      <c r="ABH405" s="171"/>
      <c r="ABI405" s="171"/>
      <c r="ABJ405" s="171"/>
      <c r="ABK405" s="171"/>
      <c r="ABL405" s="171"/>
      <c r="ABM405" s="171"/>
      <c r="ABN405" s="171"/>
      <c r="ABO405" s="171"/>
      <c r="ABP405" s="171"/>
      <c r="ABQ405" s="171"/>
      <c r="ABR405" s="171"/>
      <c r="ABS405" s="171"/>
      <c r="ABT405" s="171"/>
      <c r="ABU405" s="171"/>
      <c r="ABV405" s="171"/>
      <c r="ABW405" s="171"/>
      <c r="ABX405" s="171"/>
      <c r="ABY405" s="171"/>
      <c r="ABZ405" s="171"/>
      <c r="ACA405" s="171"/>
      <c r="ACB405" s="171"/>
      <c r="ACC405" s="171"/>
      <c r="ACD405" s="171"/>
      <c r="ACE405" s="171"/>
      <c r="ACF405" s="171"/>
      <c r="ACG405" s="171"/>
      <c r="ACH405" s="171"/>
      <c r="ACI405" s="171"/>
      <c r="ACJ405" s="171"/>
      <c r="ACK405" s="171"/>
      <c r="ACL405" s="171"/>
      <c r="ACM405" s="171"/>
      <c r="ACN405" s="171"/>
      <c r="ACO405" s="171"/>
      <c r="ACP405" s="171"/>
      <c r="ACQ405" s="171"/>
      <c r="ACR405" s="171"/>
      <c r="ACS405" s="171"/>
      <c r="ACT405" s="171"/>
      <c r="ACU405" s="171"/>
      <c r="ACV405" s="171"/>
      <c r="ACW405" s="171"/>
      <c r="ACX405" s="171"/>
      <c r="ACY405" s="171"/>
      <c r="ACZ405" s="171"/>
      <c r="ADA405" s="171"/>
    </row>
    <row r="406" spans="1:781" s="152" customFormat="1" ht="15" customHeight="1" x14ac:dyDescent="0.3">
      <c r="A406" s="247"/>
      <c r="B406" s="252"/>
      <c r="C406" s="293"/>
      <c r="D406" s="254"/>
      <c r="E406" s="250"/>
      <c r="F406" s="255"/>
      <c r="G406" s="249"/>
      <c r="H406" s="255"/>
      <c r="I406" s="256"/>
      <c r="J406" s="302"/>
      <c r="K406" s="247"/>
      <c r="L406" s="248"/>
      <c r="M406" s="249"/>
      <c r="N406" s="250"/>
      <c r="O406" s="251"/>
      <c r="P406" s="252"/>
      <c r="R406"/>
      <c r="S406" s="274" t="s">
        <v>1088</v>
      </c>
      <c r="T406" s="265" t="s">
        <v>1089</v>
      </c>
      <c r="U406" s="265"/>
      <c r="V406" s="299"/>
      <c r="W406" s="299"/>
      <c r="X406" s="299"/>
      <c r="Y406" s="299"/>
      <c r="Z406" s="299"/>
      <c r="AA406" s="299"/>
      <c r="AB406" s="300"/>
      <c r="AC406" s="301"/>
      <c r="AD406" s="301"/>
      <c r="AE406" s="301"/>
      <c r="AF406" s="301"/>
      <c r="AG406" s="301"/>
      <c r="AH406" s="301"/>
      <c r="AI406" s="301"/>
      <c r="AJ406" s="301"/>
      <c r="AK406" s="301"/>
      <c r="AL406" s="301"/>
      <c r="AM406" s="301"/>
      <c r="AN406" s="301"/>
      <c r="AO406" s="301"/>
      <c r="AP406" s="171"/>
      <c r="AQ406" s="171"/>
      <c r="AR406" s="171"/>
      <c r="AS406" s="171"/>
      <c r="AT406" s="171"/>
      <c r="AU406" s="171"/>
      <c r="AV406" s="171"/>
      <c r="AW406" s="171"/>
      <c r="AX406" s="171"/>
      <c r="AY406" s="171"/>
      <c r="AZ406" s="171"/>
      <c r="BA406" s="171"/>
      <c r="BB406" s="171"/>
      <c r="BC406" s="171"/>
      <c r="BD406" s="171"/>
      <c r="BE406" s="171"/>
      <c r="BF406" s="171"/>
      <c r="BG406" s="171"/>
      <c r="BH406" s="171"/>
      <c r="BI406" s="171"/>
      <c r="BJ406" s="171"/>
      <c r="BK406" s="171"/>
      <c r="BL406" s="171"/>
      <c r="BM406" s="171"/>
      <c r="BN406" s="171"/>
      <c r="BO406" s="171"/>
      <c r="BP406" s="171"/>
      <c r="BQ406" s="171"/>
      <c r="BR406" s="171"/>
      <c r="BS406" s="171"/>
      <c r="BT406" s="171"/>
      <c r="BU406" s="171"/>
      <c r="BV406" s="171"/>
      <c r="BW406" s="171"/>
      <c r="BX406" s="171"/>
      <c r="BY406" s="171"/>
      <c r="BZ406" s="171"/>
      <c r="CA406" s="171"/>
      <c r="CB406" s="171"/>
      <c r="CC406" s="171"/>
      <c r="CD406" s="171"/>
      <c r="CE406" s="171"/>
      <c r="CF406" s="171"/>
      <c r="CG406" s="171"/>
      <c r="CH406" s="171"/>
      <c r="CI406" s="171"/>
      <c r="CJ406" s="171"/>
      <c r="CK406" s="171"/>
      <c r="CL406" s="171"/>
      <c r="CM406" s="171"/>
      <c r="CN406" s="171"/>
      <c r="CO406" s="171"/>
      <c r="CP406" s="171"/>
      <c r="CQ406" s="171"/>
      <c r="CR406" s="171"/>
      <c r="CS406" s="171"/>
      <c r="CT406" s="171"/>
      <c r="CU406" s="171"/>
      <c r="CV406" s="171"/>
      <c r="CW406" s="171"/>
      <c r="CX406" s="171"/>
      <c r="CY406" s="171"/>
      <c r="CZ406" s="171"/>
      <c r="DA406" s="171"/>
      <c r="DB406" s="171"/>
      <c r="DC406" s="171"/>
      <c r="DD406" s="171"/>
      <c r="DE406" s="171"/>
      <c r="DF406" s="171"/>
      <c r="DG406" s="171"/>
      <c r="DH406" s="171"/>
      <c r="DI406" s="171"/>
      <c r="DJ406" s="171"/>
      <c r="DK406" s="171"/>
      <c r="DL406" s="171"/>
      <c r="DM406" s="171"/>
      <c r="DN406" s="171"/>
      <c r="DO406" s="171"/>
      <c r="DP406" s="171"/>
      <c r="DQ406" s="171"/>
      <c r="DR406" s="171"/>
      <c r="DS406" s="171"/>
      <c r="DT406" s="171"/>
      <c r="DU406" s="171"/>
      <c r="DV406" s="171"/>
      <c r="DW406" s="171"/>
      <c r="DX406" s="171"/>
      <c r="DY406" s="171"/>
      <c r="DZ406" s="171"/>
      <c r="EA406" s="171"/>
      <c r="EB406" s="171"/>
      <c r="EC406" s="171"/>
      <c r="ED406" s="171"/>
      <c r="EE406" s="171"/>
      <c r="EF406" s="171"/>
      <c r="EG406" s="171"/>
      <c r="EH406" s="171"/>
      <c r="EI406" s="171"/>
      <c r="EJ406" s="171"/>
      <c r="EK406" s="171"/>
      <c r="EL406" s="171"/>
      <c r="EM406" s="171"/>
      <c r="EN406" s="171"/>
      <c r="EO406" s="171"/>
      <c r="EP406" s="171"/>
      <c r="EQ406" s="171"/>
      <c r="ER406" s="171"/>
      <c r="ES406" s="171"/>
      <c r="ET406" s="171"/>
      <c r="EU406" s="171"/>
      <c r="EV406" s="171"/>
      <c r="EW406" s="171"/>
      <c r="EX406" s="171"/>
      <c r="EY406" s="171"/>
      <c r="EZ406" s="171"/>
      <c r="FA406" s="171"/>
      <c r="FB406" s="171"/>
      <c r="FC406" s="171"/>
      <c r="FD406" s="171"/>
      <c r="FE406" s="171"/>
      <c r="FF406" s="171"/>
      <c r="FG406" s="171"/>
      <c r="FH406" s="171"/>
      <c r="FI406" s="171"/>
      <c r="FJ406" s="171"/>
      <c r="FK406" s="171"/>
      <c r="FL406" s="171"/>
      <c r="FM406" s="171"/>
      <c r="FN406" s="171"/>
      <c r="FO406" s="171"/>
      <c r="FP406" s="171"/>
      <c r="FQ406" s="171"/>
      <c r="FR406" s="171"/>
      <c r="FS406" s="171"/>
      <c r="FT406" s="171"/>
      <c r="FU406" s="171"/>
      <c r="FV406" s="171"/>
      <c r="FW406" s="171"/>
      <c r="FX406" s="171"/>
      <c r="FY406" s="171"/>
      <c r="FZ406" s="171"/>
      <c r="GA406" s="171"/>
      <c r="GB406" s="171"/>
      <c r="GC406" s="171"/>
      <c r="GD406" s="171"/>
      <c r="GE406" s="171"/>
      <c r="GF406" s="171"/>
      <c r="GG406" s="171"/>
      <c r="GH406" s="171"/>
      <c r="GI406" s="171"/>
      <c r="GJ406" s="171"/>
      <c r="GK406" s="171"/>
      <c r="GL406" s="171"/>
      <c r="GM406" s="171"/>
      <c r="GN406" s="171"/>
      <c r="GO406" s="171"/>
      <c r="GP406" s="171"/>
      <c r="GQ406" s="171"/>
      <c r="GR406" s="171"/>
      <c r="GS406" s="171"/>
      <c r="GT406" s="171"/>
      <c r="GU406" s="171"/>
      <c r="GV406" s="171"/>
      <c r="GW406" s="171"/>
      <c r="GX406" s="171"/>
      <c r="GY406" s="171"/>
      <c r="GZ406" s="171"/>
      <c r="HA406" s="171"/>
      <c r="HB406" s="171"/>
      <c r="HC406" s="171"/>
      <c r="HD406" s="171"/>
      <c r="HE406" s="171"/>
      <c r="HF406" s="171"/>
      <c r="HG406" s="171"/>
      <c r="HH406" s="171"/>
      <c r="HI406" s="171"/>
      <c r="HJ406" s="171"/>
      <c r="HK406" s="171"/>
      <c r="HL406" s="171"/>
      <c r="HM406" s="171"/>
      <c r="HN406" s="171"/>
      <c r="HO406" s="171"/>
      <c r="HP406" s="171"/>
      <c r="HQ406" s="171"/>
      <c r="HR406" s="171"/>
      <c r="HS406" s="171"/>
      <c r="HT406" s="171"/>
      <c r="HU406" s="171"/>
      <c r="HV406" s="171"/>
      <c r="HW406" s="171"/>
      <c r="HX406" s="171"/>
      <c r="HY406" s="171"/>
      <c r="HZ406" s="171"/>
      <c r="IA406" s="171"/>
      <c r="IB406" s="171"/>
      <c r="IC406" s="171"/>
      <c r="ID406" s="171"/>
      <c r="IE406" s="171"/>
      <c r="IF406" s="171"/>
      <c r="IG406" s="171"/>
      <c r="IH406" s="171"/>
      <c r="II406" s="171"/>
      <c r="IJ406" s="171"/>
      <c r="IK406" s="171"/>
      <c r="IL406" s="171"/>
      <c r="IM406" s="171"/>
      <c r="IN406" s="171"/>
      <c r="IO406" s="171"/>
      <c r="IP406" s="171"/>
      <c r="IQ406" s="171"/>
      <c r="IR406" s="171"/>
      <c r="IS406" s="171"/>
      <c r="IT406" s="171"/>
      <c r="IU406" s="171"/>
      <c r="IV406" s="171"/>
      <c r="IW406" s="171"/>
      <c r="IX406" s="171"/>
      <c r="IY406" s="171"/>
      <c r="IZ406" s="171"/>
      <c r="JA406" s="171"/>
      <c r="JB406" s="171"/>
      <c r="JC406" s="171"/>
      <c r="JD406" s="171"/>
      <c r="JE406" s="171"/>
      <c r="JF406" s="171"/>
      <c r="JG406" s="171"/>
      <c r="JH406" s="171"/>
      <c r="JI406" s="171"/>
      <c r="JJ406" s="171"/>
      <c r="JK406" s="171"/>
      <c r="JL406" s="171"/>
      <c r="JM406" s="171"/>
      <c r="JN406" s="171"/>
      <c r="JO406" s="171"/>
      <c r="JP406" s="171"/>
      <c r="JQ406" s="171"/>
      <c r="JR406" s="171"/>
      <c r="JS406" s="171"/>
      <c r="JT406" s="171"/>
      <c r="JU406" s="171"/>
      <c r="JV406" s="171"/>
      <c r="JW406" s="171"/>
      <c r="JX406" s="171"/>
      <c r="JY406" s="171"/>
      <c r="JZ406" s="171"/>
      <c r="KA406" s="171"/>
      <c r="KB406" s="171"/>
      <c r="KC406" s="171"/>
      <c r="KD406" s="171"/>
      <c r="KE406" s="171"/>
      <c r="KF406" s="171"/>
      <c r="KG406" s="171"/>
      <c r="KH406" s="171"/>
      <c r="KI406" s="171"/>
      <c r="KJ406" s="171"/>
      <c r="KK406" s="171"/>
      <c r="KL406" s="171"/>
      <c r="KM406" s="171"/>
      <c r="KN406" s="171"/>
      <c r="KO406" s="171"/>
      <c r="KP406" s="171"/>
      <c r="KQ406" s="171"/>
      <c r="KR406" s="171"/>
      <c r="KS406" s="171"/>
      <c r="KT406" s="171"/>
      <c r="KU406" s="171"/>
      <c r="KV406" s="171"/>
      <c r="KW406" s="171"/>
      <c r="KX406" s="171"/>
      <c r="KY406" s="171"/>
      <c r="KZ406" s="171"/>
      <c r="LA406" s="171"/>
      <c r="LB406" s="171"/>
      <c r="LC406" s="171"/>
      <c r="LD406" s="171"/>
      <c r="LE406" s="171"/>
      <c r="LF406" s="171"/>
      <c r="LG406" s="171"/>
      <c r="LH406" s="171"/>
      <c r="LI406" s="171"/>
      <c r="LJ406" s="171"/>
      <c r="LK406" s="171"/>
      <c r="LL406" s="171"/>
      <c r="LM406" s="171"/>
      <c r="LN406" s="171"/>
      <c r="LO406" s="171"/>
      <c r="LP406" s="171"/>
      <c r="LQ406" s="171"/>
      <c r="LR406" s="171"/>
      <c r="LS406" s="171"/>
      <c r="LT406" s="171"/>
      <c r="LU406" s="171"/>
      <c r="LV406" s="171"/>
      <c r="LW406" s="171"/>
      <c r="LX406" s="171"/>
      <c r="LY406" s="171"/>
      <c r="LZ406" s="171"/>
      <c r="MA406" s="171"/>
      <c r="MB406" s="171"/>
      <c r="MC406" s="171"/>
      <c r="MD406" s="171"/>
      <c r="ME406" s="171"/>
      <c r="MF406" s="171"/>
      <c r="MG406" s="171"/>
      <c r="MH406" s="171"/>
      <c r="MI406" s="171"/>
      <c r="MJ406" s="171"/>
      <c r="MK406" s="171"/>
      <c r="ML406" s="171"/>
      <c r="MM406" s="171"/>
      <c r="MN406" s="171"/>
      <c r="MO406" s="171"/>
      <c r="MP406" s="171"/>
      <c r="MQ406" s="171"/>
      <c r="MR406" s="171"/>
      <c r="MS406" s="171"/>
      <c r="MT406" s="171"/>
      <c r="MU406" s="171"/>
      <c r="MV406" s="171"/>
      <c r="MW406" s="171"/>
      <c r="MX406" s="171"/>
      <c r="MY406" s="171"/>
      <c r="MZ406" s="171"/>
      <c r="NA406" s="171"/>
      <c r="NB406" s="171"/>
      <c r="NC406" s="171"/>
      <c r="ND406" s="171"/>
      <c r="NE406" s="171"/>
      <c r="NF406" s="171"/>
      <c r="NG406" s="171"/>
      <c r="NH406" s="171"/>
      <c r="NI406" s="171"/>
      <c r="NJ406" s="171"/>
      <c r="NK406" s="171"/>
      <c r="NL406" s="171"/>
      <c r="NM406" s="171"/>
      <c r="NN406" s="171"/>
      <c r="NO406" s="171"/>
      <c r="NP406" s="171"/>
      <c r="NQ406" s="171"/>
      <c r="NR406" s="171"/>
      <c r="NS406" s="171"/>
      <c r="NT406" s="171"/>
      <c r="NU406" s="171"/>
      <c r="NV406" s="171"/>
      <c r="NW406" s="171"/>
      <c r="NX406" s="171"/>
      <c r="NY406" s="171"/>
      <c r="NZ406" s="171"/>
      <c r="OA406" s="171"/>
      <c r="OB406" s="171"/>
      <c r="OC406" s="171"/>
      <c r="OD406" s="171"/>
      <c r="OE406" s="171"/>
      <c r="OF406" s="171"/>
      <c r="OG406" s="171"/>
      <c r="OH406" s="171"/>
      <c r="OI406" s="171"/>
      <c r="OJ406" s="171"/>
      <c r="OK406" s="171"/>
      <c r="OL406" s="171"/>
      <c r="OM406" s="171"/>
      <c r="ON406" s="171"/>
      <c r="OO406" s="171"/>
      <c r="OP406" s="171"/>
      <c r="OQ406" s="171"/>
      <c r="OR406" s="171"/>
      <c r="OS406" s="171"/>
      <c r="OT406" s="171"/>
      <c r="OU406" s="171"/>
      <c r="OV406" s="171"/>
      <c r="OW406" s="171"/>
      <c r="OX406" s="171"/>
      <c r="OY406" s="171"/>
      <c r="OZ406" s="171"/>
      <c r="PA406" s="171"/>
      <c r="PB406" s="171"/>
      <c r="PC406" s="171"/>
      <c r="PD406" s="171"/>
      <c r="PE406" s="171"/>
      <c r="PF406" s="171"/>
      <c r="PG406" s="171"/>
      <c r="PH406" s="171"/>
      <c r="PI406" s="171"/>
      <c r="PJ406" s="171"/>
      <c r="PK406" s="171"/>
      <c r="PL406" s="171"/>
      <c r="PM406" s="171"/>
      <c r="PN406" s="171"/>
      <c r="PO406" s="171"/>
      <c r="PP406" s="171"/>
      <c r="PQ406" s="171"/>
      <c r="PR406" s="171"/>
      <c r="PS406" s="171"/>
      <c r="PT406" s="171"/>
      <c r="PU406" s="171"/>
      <c r="PV406" s="171"/>
      <c r="PW406" s="171"/>
      <c r="PX406" s="171"/>
      <c r="PY406" s="171"/>
      <c r="PZ406" s="171"/>
      <c r="QA406" s="171"/>
      <c r="QB406" s="171"/>
      <c r="QC406" s="171"/>
      <c r="QD406" s="171"/>
      <c r="QE406" s="171"/>
      <c r="QF406" s="171"/>
      <c r="QG406" s="171"/>
      <c r="QH406" s="171"/>
      <c r="QI406" s="171"/>
      <c r="QJ406" s="171"/>
      <c r="QK406" s="171"/>
      <c r="QL406" s="171"/>
      <c r="QM406" s="171"/>
      <c r="QN406" s="171"/>
      <c r="QO406" s="171"/>
      <c r="QP406" s="171"/>
      <c r="QQ406" s="171"/>
      <c r="QR406" s="171"/>
      <c r="QS406" s="171"/>
      <c r="QT406" s="171"/>
      <c r="QU406" s="171"/>
      <c r="QV406" s="171"/>
      <c r="QW406" s="171"/>
      <c r="QX406" s="171"/>
      <c r="QY406" s="171"/>
      <c r="QZ406" s="171"/>
      <c r="RA406" s="171"/>
      <c r="RB406" s="171"/>
      <c r="RC406" s="171"/>
      <c r="RD406" s="171"/>
      <c r="RE406" s="171"/>
      <c r="RF406" s="171"/>
      <c r="RG406" s="171"/>
      <c r="RH406" s="171"/>
      <c r="RI406" s="171"/>
      <c r="RJ406" s="171"/>
      <c r="RK406" s="171"/>
      <c r="RL406" s="171"/>
      <c r="RM406" s="171"/>
      <c r="RN406" s="171"/>
      <c r="RO406" s="171"/>
      <c r="RP406" s="171"/>
      <c r="RQ406" s="171"/>
      <c r="RR406" s="171"/>
      <c r="RS406" s="171"/>
      <c r="RT406" s="171"/>
      <c r="RU406" s="171"/>
      <c r="RV406" s="171"/>
      <c r="RW406" s="171"/>
      <c r="RX406" s="171"/>
      <c r="RY406" s="171"/>
      <c r="RZ406" s="171"/>
      <c r="SA406" s="171"/>
      <c r="SB406" s="171"/>
      <c r="SC406" s="171"/>
      <c r="SD406" s="171"/>
      <c r="SE406" s="171"/>
      <c r="SF406" s="171"/>
      <c r="SG406" s="171"/>
      <c r="SH406" s="171"/>
      <c r="SI406" s="171"/>
      <c r="SJ406" s="171"/>
      <c r="SK406" s="171"/>
      <c r="SL406" s="171"/>
      <c r="SM406" s="171"/>
      <c r="SN406" s="171"/>
      <c r="SO406" s="171"/>
      <c r="SP406" s="171"/>
      <c r="SQ406" s="171"/>
      <c r="SR406" s="171"/>
      <c r="SS406" s="171"/>
      <c r="ST406" s="171"/>
      <c r="SU406" s="171"/>
      <c r="SV406" s="171"/>
      <c r="SW406" s="171"/>
      <c r="SX406" s="171"/>
      <c r="SY406" s="171"/>
      <c r="SZ406" s="171"/>
      <c r="TA406" s="171"/>
      <c r="TB406" s="171"/>
      <c r="TC406" s="171"/>
      <c r="TD406" s="171"/>
      <c r="TE406" s="171"/>
      <c r="TF406" s="171"/>
      <c r="TG406" s="171"/>
      <c r="TH406" s="171"/>
      <c r="TI406" s="171"/>
      <c r="TJ406" s="171"/>
      <c r="TK406" s="171"/>
      <c r="TL406" s="171"/>
      <c r="TM406" s="171"/>
      <c r="TN406" s="171"/>
      <c r="TO406" s="171"/>
      <c r="TP406" s="171"/>
      <c r="TQ406" s="171"/>
      <c r="TR406" s="171"/>
      <c r="TS406" s="171"/>
      <c r="TT406" s="171"/>
      <c r="TU406" s="171"/>
      <c r="TV406" s="171"/>
      <c r="TW406" s="171"/>
      <c r="TX406" s="171"/>
      <c r="TY406" s="171"/>
      <c r="TZ406" s="171"/>
      <c r="UA406" s="171"/>
      <c r="UB406" s="171"/>
      <c r="UC406" s="171"/>
      <c r="UD406" s="171"/>
      <c r="UE406" s="171"/>
      <c r="UF406" s="171"/>
      <c r="UG406" s="171"/>
      <c r="UH406" s="171"/>
      <c r="UI406" s="171"/>
      <c r="UJ406" s="171"/>
      <c r="UK406" s="171"/>
      <c r="UL406" s="171"/>
      <c r="UM406" s="171"/>
      <c r="UN406" s="171"/>
      <c r="UO406" s="171"/>
      <c r="UP406" s="171"/>
      <c r="UQ406" s="171"/>
      <c r="UR406" s="171"/>
      <c r="US406" s="171"/>
      <c r="UT406" s="171"/>
      <c r="UU406" s="171"/>
      <c r="UV406" s="171"/>
      <c r="UW406" s="171"/>
      <c r="UX406" s="171"/>
      <c r="UY406" s="171"/>
      <c r="UZ406" s="171"/>
      <c r="VA406" s="171"/>
      <c r="VB406" s="171"/>
      <c r="VC406" s="171"/>
      <c r="VD406" s="171"/>
      <c r="VE406" s="171"/>
      <c r="VF406" s="171"/>
      <c r="VG406" s="171"/>
      <c r="VH406" s="171"/>
      <c r="VI406" s="171"/>
      <c r="VJ406" s="171"/>
      <c r="VK406" s="171"/>
      <c r="VL406" s="171"/>
      <c r="VM406" s="171"/>
      <c r="VN406" s="171"/>
      <c r="VO406" s="171"/>
      <c r="VP406" s="171"/>
      <c r="VQ406" s="171"/>
      <c r="VR406" s="171"/>
      <c r="VS406" s="171"/>
      <c r="VT406" s="171"/>
      <c r="VU406" s="171"/>
      <c r="VV406" s="171"/>
      <c r="VW406" s="171"/>
      <c r="VX406" s="171"/>
      <c r="VY406" s="171"/>
      <c r="VZ406" s="171"/>
      <c r="WA406" s="171"/>
      <c r="WB406" s="171"/>
      <c r="WC406" s="171"/>
      <c r="WD406" s="171"/>
      <c r="WE406" s="171"/>
      <c r="WF406" s="171"/>
      <c r="WG406" s="171"/>
      <c r="WH406" s="171"/>
      <c r="WI406" s="171"/>
      <c r="WJ406" s="171"/>
      <c r="WK406" s="171"/>
      <c r="WL406" s="171"/>
      <c r="WM406" s="171"/>
      <c r="WN406" s="171"/>
      <c r="WO406" s="171"/>
      <c r="WP406" s="171"/>
      <c r="WQ406" s="171"/>
      <c r="WR406" s="171"/>
      <c r="WS406" s="171"/>
      <c r="WT406" s="171"/>
      <c r="WU406" s="171"/>
      <c r="WV406" s="171"/>
      <c r="WW406" s="171"/>
      <c r="WX406" s="171"/>
      <c r="WY406" s="171"/>
      <c r="WZ406" s="171"/>
      <c r="XA406" s="171"/>
      <c r="XB406" s="171"/>
      <c r="XC406" s="171"/>
      <c r="XD406" s="171"/>
      <c r="XE406" s="171"/>
      <c r="XF406" s="171"/>
      <c r="XG406" s="171"/>
      <c r="XH406" s="171"/>
      <c r="XI406" s="171"/>
      <c r="XJ406" s="171"/>
      <c r="XK406" s="171"/>
      <c r="XL406" s="171"/>
      <c r="XM406" s="171"/>
      <c r="XN406" s="171"/>
      <c r="XO406" s="171"/>
      <c r="XP406" s="171"/>
      <c r="XQ406" s="171"/>
      <c r="XR406" s="171"/>
      <c r="XS406" s="171"/>
      <c r="XT406" s="171"/>
      <c r="XU406" s="171"/>
      <c r="XV406" s="171"/>
      <c r="XW406" s="171"/>
      <c r="XX406" s="171"/>
      <c r="XY406" s="171"/>
      <c r="XZ406" s="171"/>
      <c r="YA406" s="171"/>
      <c r="YB406" s="171"/>
      <c r="YC406" s="171"/>
      <c r="YD406" s="171"/>
      <c r="YE406" s="171"/>
      <c r="YF406" s="171"/>
      <c r="YG406" s="171"/>
      <c r="YH406" s="171"/>
      <c r="YI406" s="171"/>
      <c r="YJ406" s="171"/>
      <c r="YK406" s="171"/>
      <c r="YL406" s="171"/>
      <c r="YM406" s="171"/>
      <c r="YN406" s="171"/>
      <c r="YO406" s="171"/>
      <c r="YP406" s="171"/>
      <c r="YQ406" s="171"/>
      <c r="YR406" s="171"/>
      <c r="YS406" s="171"/>
      <c r="YT406" s="171"/>
      <c r="YU406" s="171"/>
      <c r="YV406" s="171"/>
      <c r="YW406" s="171"/>
      <c r="YX406" s="171"/>
      <c r="YY406" s="171"/>
      <c r="YZ406" s="171"/>
      <c r="ZA406" s="171"/>
      <c r="ZB406" s="171"/>
      <c r="ZC406" s="171"/>
      <c r="ZD406" s="171"/>
      <c r="ZE406" s="171"/>
      <c r="ZF406" s="171"/>
      <c r="ZG406" s="171"/>
      <c r="ZH406" s="171"/>
      <c r="ZI406" s="171"/>
      <c r="ZJ406" s="171"/>
      <c r="ZK406" s="171"/>
      <c r="ZL406" s="171"/>
      <c r="ZM406" s="171"/>
      <c r="ZN406" s="171"/>
      <c r="ZO406" s="171"/>
      <c r="ZP406" s="171"/>
      <c r="ZQ406" s="171"/>
      <c r="ZR406" s="171"/>
      <c r="ZS406" s="171"/>
      <c r="ZT406" s="171"/>
      <c r="ZU406" s="171"/>
      <c r="ZV406" s="171"/>
      <c r="ZW406" s="171"/>
      <c r="ZX406" s="171"/>
      <c r="ZY406" s="171"/>
      <c r="ZZ406" s="171"/>
      <c r="AAA406" s="171"/>
      <c r="AAB406" s="171"/>
      <c r="AAC406" s="171"/>
      <c r="AAD406" s="171"/>
      <c r="AAE406" s="171"/>
      <c r="AAF406" s="171"/>
      <c r="AAG406" s="171"/>
      <c r="AAH406" s="171"/>
      <c r="AAI406" s="171"/>
      <c r="AAJ406" s="171"/>
      <c r="AAK406" s="171"/>
      <c r="AAL406" s="171"/>
      <c r="AAM406" s="171"/>
      <c r="AAN406" s="171"/>
      <c r="AAO406" s="171"/>
      <c r="AAP406" s="171"/>
      <c r="AAQ406" s="171"/>
      <c r="AAR406" s="171"/>
      <c r="AAS406" s="171"/>
      <c r="AAT406" s="171"/>
      <c r="AAU406" s="171"/>
      <c r="AAV406" s="171"/>
      <c r="AAW406" s="171"/>
      <c r="AAX406" s="171"/>
      <c r="AAY406" s="171"/>
      <c r="AAZ406" s="171"/>
      <c r="ABA406" s="171"/>
      <c r="ABB406" s="171"/>
      <c r="ABC406" s="171"/>
      <c r="ABD406" s="171"/>
      <c r="ABE406" s="171"/>
      <c r="ABF406" s="171"/>
      <c r="ABG406" s="171"/>
      <c r="ABH406" s="171"/>
      <c r="ABI406" s="171"/>
      <c r="ABJ406" s="171"/>
      <c r="ABK406" s="171"/>
      <c r="ABL406" s="171"/>
      <c r="ABM406" s="171"/>
      <c r="ABN406" s="171"/>
      <c r="ABO406" s="171"/>
      <c r="ABP406" s="171"/>
      <c r="ABQ406" s="171"/>
      <c r="ABR406" s="171"/>
      <c r="ABS406" s="171"/>
      <c r="ABT406" s="171"/>
      <c r="ABU406" s="171"/>
      <c r="ABV406" s="171"/>
      <c r="ABW406" s="171"/>
      <c r="ABX406" s="171"/>
      <c r="ABY406" s="171"/>
      <c r="ABZ406" s="171"/>
      <c r="ACA406" s="171"/>
      <c r="ACB406" s="171"/>
      <c r="ACC406" s="171"/>
      <c r="ACD406" s="171"/>
      <c r="ACE406" s="171"/>
      <c r="ACF406" s="171"/>
      <c r="ACG406" s="171"/>
      <c r="ACH406" s="171"/>
      <c r="ACI406" s="171"/>
      <c r="ACJ406" s="171"/>
      <c r="ACK406" s="171"/>
      <c r="ACL406" s="171"/>
      <c r="ACM406" s="171"/>
      <c r="ACN406" s="171"/>
      <c r="ACO406" s="171"/>
      <c r="ACP406" s="171"/>
      <c r="ACQ406" s="171"/>
      <c r="ACR406" s="171"/>
      <c r="ACS406" s="171"/>
      <c r="ACT406" s="171"/>
      <c r="ACU406" s="171"/>
      <c r="ACV406" s="171"/>
      <c r="ACW406" s="171"/>
      <c r="ACX406" s="171"/>
      <c r="ACY406" s="171"/>
      <c r="ACZ406" s="171"/>
      <c r="ADA406" s="171"/>
    </row>
    <row r="407" spans="1:781" s="152" customFormat="1" ht="15" customHeight="1" x14ac:dyDescent="0.3">
      <c r="A407" s="247"/>
      <c r="B407" s="252"/>
      <c r="C407" s="293"/>
      <c r="D407" s="254"/>
      <c r="E407" s="250"/>
      <c r="F407" s="255"/>
      <c r="G407" s="249"/>
      <c r="H407" s="255"/>
      <c r="I407" s="256"/>
      <c r="J407" s="302"/>
      <c r="K407" s="247"/>
      <c r="L407" s="248"/>
      <c r="M407" s="249"/>
      <c r="N407" s="250"/>
      <c r="O407" s="251"/>
      <c r="P407" s="252"/>
      <c r="Q407" s="290"/>
      <c r="R407"/>
      <c r="S407" s="298"/>
      <c r="T407" s="265"/>
      <c r="U407" s="265"/>
      <c r="V407" s="299"/>
      <c r="W407" s="299"/>
      <c r="X407" s="299"/>
      <c r="Y407" s="299"/>
      <c r="Z407" s="299"/>
      <c r="AA407" s="299"/>
      <c r="AB407" s="300"/>
      <c r="AC407" s="301"/>
      <c r="AD407" s="301"/>
      <c r="AE407" s="301"/>
      <c r="AF407" s="301"/>
      <c r="AG407" s="301"/>
      <c r="AH407" s="301"/>
      <c r="AI407" s="301"/>
      <c r="AJ407" s="301"/>
      <c r="AK407" s="301"/>
      <c r="AL407" s="301"/>
      <c r="AM407" s="301"/>
      <c r="AN407" s="301"/>
      <c r="AO407" s="301"/>
      <c r="AP407" s="171"/>
      <c r="AQ407" s="171"/>
      <c r="AR407" s="171"/>
      <c r="AS407" s="171"/>
      <c r="AT407" s="171"/>
      <c r="AU407" s="171"/>
      <c r="AV407" s="171"/>
      <c r="AW407" s="171"/>
      <c r="AX407" s="171"/>
      <c r="AY407" s="171"/>
      <c r="AZ407" s="171"/>
      <c r="BA407" s="171"/>
      <c r="BB407" s="171"/>
      <c r="BC407" s="171"/>
      <c r="BD407" s="171"/>
      <c r="BE407" s="171"/>
      <c r="BF407" s="171"/>
      <c r="BG407" s="171"/>
      <c r="BH407" s="171"/>
      <c r="BI407" s="171"/>
      <c r="BJ407" s="171"/>
      <c r="BK407" s="171"/>
      <c r="BL407" s="171"/>
      <c r="BM407" s="171"/>
      <c r="BN407" s="171"/>
      <c r="BO407" s="171"/>
      <c r="BP407" s="171"/>
      <c r="BQ407" s="171"/>
      <c r="BR407" s="171"/>
      <c r="BS407" s="171"/>
      <c r="BT407" s="171"/>
      <c r="BU407" s="171"/>
      <c r="BV407" s="171"/>
      <c r="BW407" s="171"/>
      <c r="BX407" s="171"/>
      <c r="BY407" s="171"/>
      <c r="BZ407" s="171"/>
      <c r="CA407" s="171"/>
      <c r="CB407" s="171"/>
      <c r="CC407" s="171"/>
      <c r="CD407" s="171"/>
      <c r="CE407" s="171"/>
      <c r="CF407" s="171"/>
      <c r="CG407" s="171"/>
      <c r="CH407" s="171"/>
      <c r="CI407" s="171"/>
      <c r="CJ407" s="171"/>
      <c r="CK407" s="171"/>
      <c r="CL407" s="171"/>
      <c r="CM407" s="171"/>
      <c r="CN407" s="171"/>
      <c r="CO407" s="171"/>
      <c r="CP407" s="171"/>
      <c r="CQ407" s="171"/>
      <c r="CR407" s="171"/>
      <c r="CS407" s="171"/>
      <c r="CT407" s="171"/>
      <c r="CU407" s="171"/>
      <c r="CV407" s="171"/>
      <c r="CW407" s="171"/>
      <c r="CX407" s="171"/>
      <c r="CY407" s="171"/>
      <c r="CZ407" s="171"/>
      <c r="DA407" s="171"/>
      <c r="DB407" s="171"/>
      <c r="DC407" s="171"/>
      <c r="DD407" s="171"/>
      <c r="DE407" s="171"/>
      <c r="DF407" s="171"/>
      <c r="DG407" s="171"/>
      <c r="DH407" s="171"/>
      <c r="DI407" s="171"/>
      <c r="DJ407" s="171"/>
      <c r="DK407" s="171"/>
      <c r="DL407" s="171"/>
      <c r="DM407" s="171"/>
      <c r="DN407" s="171"/>
      <c r="DO407" s="171"/>
      <c r="DP407" s="171"/>
      <c r="DQ407" s="171"/>
      <c r="DR407" s="171"/>
      <c r="DS407" s="171"/>
      <c r="DT407" s="171"/>
      <c r="DU407" s="171"/>
      <c r="DV407" s="171"/>
      <c r="DW407" s="171"/>
      <c r="DX407" s="171"/>
      <c r="DY407" s="171"/>
      <c r="DZ407" s="171"/>
      <c r="EA407" s="171"/>
      <c r="EB407" s="171"/>
      <c r="EC407" s="171"/>
      <c r="ED407" s="171"/>
      <c r="EE407" s="171"/>
      <c r="EF407" s="171"/>
      <c r="EG407" s="171"/>
      <c r="EH407" s="171"/>
      <c r="EI407" s="171"/>
      <c r="EJ407" s="171"/>
      <c r="EK407" s="171"/>
      <c r="EL407" s="171"/>
      <c r="EM407" s="171"/>
      <c r="EN407" s="171"/>
      <c r="EO407" s="171"/>
      <c r="EP407" s="171"/>
      <c r="EQ407" s="171"/>
      <c r="ER407" s="171"/>
      <c r="ES407" s="171"/>
      <c r="ET407" s="171"/>
      <c r="EU407" s="171"/>
      <c r="EV407" s="171"/>
      <c r="EW407" s="171"/>
      <c r="EX407" s="171"/>
      <c r="EY407" s="171"/>
      <c r="EZ407" s="171"/>
      <c r="FA407" s="171"/>
      <c r="FB407" s="171"/>
      <c r="FC407" s="171"/>
      <c r="FD407" s="171"/>
      <c r="FE407" s="171"/>
      <c r="FF407" s="171"/>
      <c r="FG407" s="171"/>
      <c r="FH407" s="171"/>
      <c r="FI407" s="171"/>
      <c r="FJ407" s="171"/>
      <c r="FK407" s="171"/>
      <c r="FL407" s="171"/>
      <c r="FM407" s="171"/>
      <c r="FN407" s="171"/>
      <c r="FO407" s="171"/>
      <c r="FP407" s="171"/>
      <c r="FQ407" s="171"/>
      <c r="FR407" s="171"/>
      <c r="FS407" s="171"/>
      <c r="FT407" s="171"/>
      <c r="FU407" s="171"/>
      <c r="FV407" s="171"/>
      <c r="FW407" s="171"/>
      <c r="FX407" s="171"/>
      <c r="FY407" s="171"/>
      <c r="FZ407" s="171"/>
      <c r="GA407" s="171"/>
      <c r="GB407" s="171"/>
      <c r="GC407" s="171"/>
      <c r="GD407" s="171"/>
      <c r="GE407" s="171"/>
      <c r="GF407" s="171"/>
      <c r="GG407" s="171"/>
      <c r="GH407" s="171"/>
      <c r="GI407" s="171"/>
      <c r="GJ407" s="171"/>
      <c r="GK407" s="171"/>
      <c r="GL407" s="171"/>
      <c r="GM407" s="171"/>
      <c r="GN407" s="171"/>
      <c r="GO407" s="171"/>
      <c r="GP407" s="171"/>
      <c r="GQ407" s="171"/>
      <c r="GR407" s="171"/>
      <c r="GS407" s="171"/>
      <c r="GT407" s="171"/>
      <c r="GU407" s="171"/>
      <c r="GV407" s="171"/>
      <c r="GW407" s="171"/>
      <c r="GX407" s="171"/>
      <c r="GY407" s="171"/>
      <c r="GZ407" s="171"/>
      <c r="HA407" s="171"/>
      <c r="HB407" s="171"/>
      <c r="HC407" s="171"/>
      <c r="HD407" s="171"/>
      <c r="HE407" s="171"/>
      <c r="HF407" s="171"/>
      <c r="HG407" s="171"/>
      <c r="HH407" s="171"/>
      <c r="HI407" s="171"/>
      <c r="HJ407" s="171"/>
      <c r="HK407" s="171"/>
      <c r="HL407" s="171"/>
      <c r="HM407" s="171"/>
      <c r="HN407" s="171"/>
      <c r="HO407" s="171"/>
      <c r="HP407" s="171"/>
      <c r="HQ407" s="171"/>
      <c r="HR407" s="171"/>
      <c r="HS407" s="171"/>
      <c r="HT407" s="171"/>
      <c r="HU407" s="171"/>
      <c r="HV407" s="171"/>
      <c r="HW407" s="171"/>
      <c r="HX407" s="171"/>
      <c r="HY407" s="171"/>
      <c r="HZ407" s="171"/>
      <c r="IA407" s="171"/>
      <c r="IB407" s="171"/>
      <c r="IC407" s="171"/>
      <c r="ID407" s="171"/>
      <c r="IE407" s="171"/>
      <c r="IF407" s="171"/>
      <c r="IG407" s="171"/>
      <c r="IH407" s="171"/>
      <c r="II407" s="171"/>
      <c r="IJ407" s="171"/>
      <c r="IK407" s="171"/>
      <c r="IL407" s="171"/>
      <c r="IM407" s="171"/>
      <c r="IN407" s="171"/>
      <c r="IO407" s="171"/>
      <c r="IP407" s="171"/>
      <c r="IQ407" s="171"/>
      <c r="IR407" s="171"/>
      <c r="IS407" s="171"/>
      <c r="IT407" s="171"/>
      <c r="IU407" s="171"/>
      <c r="IV407" s="171"/>
      <c r="IW407" s="171"/>
      <c r="IX407" s="171"/>
      <c r="IY407" s="171"/>
      <c r="IZ407" s="171"/>
      <c r="JA407" s="171"/>
      <c r="JB407" s="171"/>
      <c r="JC407" s="171"/>
      <c r="JD407" s="171"/>
      <c r="JE407" s="171"/>
      <c r="JF407" s="171"/>
      <c r="JG407" s="171"/>
      <c r="JH407" s="171"/>
      <c r="JI407" s="171"/>
      <c r="JJ407" s="171"/>
      <c r="JK407" s="171"/>
      <c r="JL407" s="171"/>
      <c r="JM407" s="171"/>
      <c r="JN407" s="171"/>
      <c r="JO407" s="171"/>
      <c r="JP407" s="171"/>
      <c r="JQ407" s="171"/>
      <c r="JR407" s="171"/>
      <c r="JS407" s="171"/>
      <c r="JT407" s="171"/>
      <c r="JU407" s="171"/>
      <c r="JV407" s="171"/>
      <c r="JW407" s="171"/>
      <c r="JX407" s="171"/>
      <c r="JY407" s="171"/>
      <c r="JZ407" s="171"/>
      <c r="KA407" s="171"/>
      <c r="KB407" s="171"/>
      <c r="KC407" s="171"/>
      <c r="KD407" s="171"/>
      <c r="KE407" s="171"/>
      <c r="KF407" s="171"/>
      <c r="KG407" s="171"/>
      <c r="KH407" s="171"/>
      <c r="KI407" s="171"/>
      <c r="KJ407" s="171"/>
      <c r="KK407" s="171"/>
      <c r="KL407" s="171"/>
      <c r="KM407" s="171"/>
      <c r="KN407" s="171"/>
      <c r="KO407" s="171"/>
      <c r="KP407" s="171"/>
      <c r="KQ407" s="171"/>
      <c r="KR407" s="171"/>
      <c r="KS407" s="171"/>
      <c r="KT407" s="171"/>
      <c r="KU407" s="171"/>
      <c r="KV407" s="171"/>
      <c r="KW407" s="171"/>
      <c r="KX407" s="171"/>
      <c r="KY407" s="171"/>
      <c r="KZ407" s="171"/>
      <c r="LA407" s="171"/>
      <c r="LB407" s="171"/>
      <c r="LC407" s="171"/>
      <c r="LD407" s="171"/>
      <c r="LE407" s="171"/>
      <c r="LF407" s="171"/>
      <c r="LG407" s="171"/>
      <c r="LH407" s="171"/>
      <c r="LI407" s="171"/>
      <c r="LJ407" s="171"/>
      <c r="LK407" s="171"/>
      <c r="LL407" s="171"/>
      <c r="LM407" s="171"/>
      <c r="LN407" s="171"/>
      <c r="LO407" s="171"/>
      <c r="LP407" s="171"/>
      <c r="LQ407" s="171"/>
      <c r="LR407" s="171"/>
      <c r="LS407" s="171"/>
      <c r="LT407" s="171"/>
      <c r="LU407" s="171"/>
      <c r="LV407" s="171"/>
      <c r="LW407" s="171"/>
      <c r="LX407" s="171"/>
      <c r="LY407" s="171"/>
      <c r="LZ407" s="171"/>
      <c r="MA407" s="171"/>
      <c r="MB407" s="171"/>
      <c r="MC407" s="171"/>
      <c r="MD407" s="171"/>
      <c r="ME407" s="171"/>
      <c r="MF407" s="171"/>
      <c r="MG407" s="171"/>
      <c r="MH407" s="171"/>
      <c r="MI407" s="171"/>
      <c r="MJ407" s="171"/>
      <c r="MK407" s="171"/>
      <c r="ML407" s="171"/>
      <c r="MM407" s="171"/>
      <c r="MN407" s="171"/>
      <c r="MO407" s="171"/>
      <c r="MP407" s="171"/>
      <c r="MQ407" s="171"/>
      <c r="MR407" s="171"/>
      <c r="MS407" s="171"/>
      <c r="MT407" s="171"/>
      <c r="MU407" s="171"/>
      <c r="MV407" s="171"/>
      <c r="MW407" s="171"/>
      <c r="MX407" s="171"/>
      <c r="MY407" s="171"/>
      <c r="MZ407" s="171"/>
      <c r="NA407" s="171"/>
      <c r="NB407" s="171"/>
      <c r="NC407" s="171"/>
      <c r="ND407" s="171"/>
      <c r="NE407" s="171"/>
      <c r="NF407" s="171"/>
      <c r="NG407" s="171"/>
      <c r="NH407" s="171"/>
      <c r="NI407" s="171"/>
      <c r="NJ407" s="171"/>
      <c r="NK407" s="171"/>
      <c r="NL407" s="171"/>
      <c r="NM407" s="171"/>
      <c r="NN407" s="171"/>
      <c r="NO407" s="171"/>
      <c r="NP407" s="171"/>
      <c r="NQ407" s="171"/>
      <c r="NR407" s="171"/>
      <c r="NS407" s="171"/>
      <c r="NT407" s="171"/>
      <c r="NU407" s="171"/>
      <c r="NV407" s="171"/>
      <c r="NW407" s="171"/>
      <c r="NX407" s="171"/>
      <c r="NY407" s="171"/>
      <c r="NZ407" s="171"/>
      <c r="OA407" s="171"/>
      <c r="OB407" s="171"/>
      <c r="OC407" s="171"/>
      <c r="OD407" s="171"/>
      <c r="OE407" s="171"/>
      <c r="OF407" s="171"/>
      <c r="OG407" s="171"/>
      <c r="OH407" s="171"/>
      <c r="OI407" s="171"/>
      <c r="OJ407" s="171"/>
      <c r="OK407" s="171"/>
      <c r="OL407" s="171"/>
      <c r="OM407" s="171"/>
      <c r="ON407" s="171"/>
      <c r="OO407" s="171"/>
      <c r="OP407" s="171"/>
      <c r="OQ407" s="171"/>
      <c r="OR407" s="171"/>
      <c r="OS407" s="171"/>
      <c r="OT407" s="171"/>
      <c r="OU407" s="171"/>
      <c r="OV407" s="171"/>
      <c r="OW407" s="171"/>
      <c r="OX407" s="171"/>
      <c r="OY407" s="171"/>
      <c r="OZ407" s="171"/>
      <c r="PA407" s="171"/>
      <c r="PB407" s="171"/>
      <c r="PC407" s="171"/>
      <c r="PD407" s="171"/>
      <c r="PE407" s="171"/>
      <c r="PF407" s="171"/>
      <c r="PG407" s="171"/>
      <c r="PH407" s="171"/>
      <c r="PI407" s="171"/>
      <c r="PJ407" s="171"/>
      <c r="PK407" s="171"/>
      <c r="PL407" s="171"/>
      <c r="PM407" s="171"/>
      <c r="PN407" s="171"/>
      <c r="PO407" s="171"/>
      <c r="PP407" s="171"/>
      <c r="PQ407" s="171"/>
      <c r="PR407" s="171"/>
      <c r="PS407" s="171"/>
      <c r="PT407" s="171"/>
      <c r="PU407" s="171"/>
      <c r="PV407" s="171"/>
      <c r="PW407" s="171"/>
      <c r="PX407" s="171"/>
      <c r="PY407" s="171"/>
      <c r="PZ407" s="171"/>
      <c r="QA407" s="171"/>
      <c r="QB407" s="171"/>
      <c r="QC407" s="171"/>
      <c r="QD407" s="171"/>
      <c r="QE407" s="171"/>
      <c r="QF407" s="171"/>
      <c r="QG407" s="171"/>
      <c r="QH407" s="171"/>
      <c r="QI407" s="171"/>
      <c r="QJ407" s="171"/>
      <c r="QK407" s="171"/>
      <c r="QL407" s="171"/>
      <c r="QM407" s="171"/>
      <c r="QN407" s="171"/>
      <c r="QO407" s="171"/>
      <c r="QP407" s="171"/>
      <c r="QQ407" s="171"/>
      <c r="QR407" s="171"/>
      <c r="QS407" s="171"/>
      <c r="QT407" s="171"/>
      <c r="QU407" s="171"/>
      <c r="QV407" s="171"/>
      <c r="QW407" s="171"/>
      <c r="QX407" s="171"/>
      <c r="QY407" s="171"/>
      <c r="QZ407" s="171"/>
      <c r="RA407" s="171"/>
      <c r="RB407" s="171"/>
      <c r="RC407" s="171"/>
      <c r="RD407" s="171"/>
      <c r="RE407" s="171"/>
      <c r="RF407" s="171"/>
      <c r="RG407" s="171"/>
      <c r="RH407" s="171"/>
      <c r="RI407" s="171"/>
      <c r="RJ407" s="171"/>
      <c r="RK407" s="171"/>
      <c r="RL407" s="171"/>
      <c r="RM407" s="171"/>
      <c r="RN407" s="171"/>
      <c r="RO407" s="171"/>
      <c r="RP407" s="171"/>
      <c r="RQ407" s="171"/>
      <c r="RR407" s="171"/>
      <c r="RS407" s="171"/>
      <c r="RT407" s="171"/>
      <c r="RU407" s="171"/>
      <c r="RV407" s="171"/>
      <c r="RW407" s="171"/>
      <c r="RX407" s="171"/>
      <c r="RY407" s="171"/>
      <c r="RZ407" s="171"/>
      <c r="SA407" s="171"/>
      <c r="SB407" s="171"/>
      <c r="SC407" s="171"/>
      <c r="SD407" s="171"/>
      <c r="SE407" s="171"/>
      <c r="SF407" s="171"/>
      <c r="SG407" s="171"/>
      <c r="SH407" s="171"/>
      <c r="SI407" s="171"/>
      <c r="SJ407" s="171"/>
      <c r="SK407" s="171"/>
      <c r="SL407" s="171"/>
      <c r="SM407" s="171"/>
      <c r="SN407" s="171"/>
      <c r="SO407" s="171"/>
      <c r="SP407" s="171"/>
      <c r="SQ407" s="171"/>
      <c r="SR407" s="171"/>
      <c r="SS407" s="171"/>
      <c r="ST407" s="171"/>
      <c r="SU407" s="171"/>
      <c r="SV407" s="171"/>
      <c r="SW407" s="171"/>
      <c r="SX407" s="171"/>
      <c r="SY407" s="171"/>
      <c r="SZ407" s="171"/>
      <c r="TA407" s="171"/>
      <c r="TB407" s="171"/>
      <c r="TC407" s="171"/>
      <c r="TD407" s="171"/>
      <c r="TE407" s="171"/>
      <c r="TF407" s="171"/>
      <c r="TG407" s="171"/>
      <c r="TH407" s="171"/>
      <c r="TI407" s="171"/>
      <c r="TJ407" s="171"/>
      <c r="TK407" s="171"/>
      <c r="TL407" s="171"/>
      <c r="TM407" s="171"/>
      <c r="TN407" s="171"/>
      <c r="TO407" s="171"/>
      <c r="TP407" s="171"/>
      <c r="TQ407" s="171"/>
      <c r="TR407" s="171"/>
      <c r="TS407" s="171"/>
      <c r="TT407" s="171"/>
      <c r="TU407" s="171"/>
      <c r="TV407" s="171"/>
      <c r="TW407" s="171"/>
      <c r="TX407" s="171"/>
      <c r="TY407" s="171"/>
      <c r="TZ407" s="171"/>
      <c r="UA407" s="171"/>
      <c r="UB407" s="171"/>
      <c r="UC407" s="171"/>
      <c r="UD407" s="171"/>
      <c r="UE407" s="171"/>
      <c r="UF407" s="171"/>
      <c r="UG407" s="171"/>
      <c r="UH407" s="171"/>
      <c r="UI407" s="171"/>
      <c r="UJ407" s="171"/>
      <c r="UK407" s="171"/>
      <c r="UL407" s="171"/>
      <c r="UM407" s="171"/>
      <c r="UN407" s="171"/>
      <c r="UO407" s="171"/>
      <c r="UP407" s="171"/>
      <c r="UQ407" s="171"/>
      <c r="UR407" s="171"/>
      <c r="US407" s="171"/>
      <c r="UT407" s="171"/>
      <c r="UU407" s="171"/>
      <c r="UV407" s="171"/>
      <c r="UW407" s="171"/>
      <c r="UX407" s="171"/>
      <c r="UY407" s="171"/>
      <c r="UZ407" s="171"/>
      <c r="VA407" s="171"/>
      <c r="VB407" s="171"/>
      <c r="VC407" s="171"/>
      <c r="VD407" s="171"/>
      <c r="VE407" s="171"/>
      <c r="VF407" s="171"/>
      <c r="VG407" s="171"/>
      <c r="VH407" s="171"/>
      <c r="VI407" s="171"/>
      <c r="VJ407" s="171"/>
      <c r="VK407" s="171"/>
      <c r="VL407" s="171"/>
      <c r="VM407" s="171"/>
      <c r="VN407" s="171"/>
      <c r="VO407" s="171"/>
      <c r="VP407" s="171"/>
      <c r="VQ407" s="171"/>
      <c r="VR407" s="171"/>
      <c r="VS407" s="171"/>
      <c r="VT407" s="171"/>
      <c r="VU407" s="171"/>
      <c r="VV407" s="171"/>
      <c r="VW407" s="171"/>
      <c r="VX407" s="171"/>
      <c r="VY407" s="171"/>
      <c r="VZ407" s="171"/>
      <c r="WA407" s="171"/>
      <c r="WB407" s="171"/>
      <c r="WC407" s="171"/>
      <c r="WD407" s="171"/>
      <c r="WE407" s="171"/>
      <c r="WF407" s="171"/>
      <c r="WG407" s="171"/>
      <c r="WH407" s="171"/>
      <c r="WI407" s="171"/>
      <c r="WJ407" s="171"/>
      <c r="WK407" s="171"/>
      <c r="WL407" s="171"/>
      <c r="WM407" s="171"/>
      <c r="WN407" s="171"/>
      <c r="WO407" s="171"/>
      <c r="WP407" s="171"/>
      <c r="WQ407" s="171"/>
      <c r="WR407" s="171"/>
      <c r="WS407" s="171"/>
      <c r="WT407" s="171"/>
      <c r="WU407" s="171"/>
      <c r="WV407" s="171"/>
      <c r="WW407" s="171"/>
      <c r="WX407" s="171"/>
      <c r="WY407" s="171"/>
      <c r="WZ407" s="171"/>
      <c r="XA407" s="171"/>
      <c r="XB407" s="171"/>
      <c r="XC407" s="171"/>
      <c r="XD407" s="171"/>
      <c r="XE407" s="171"/>
      <c r="XF407" s="171"/>
      <c r="XG407" s="171"/>
      <c r="XH407" s="171"/>
      <c r="XI407" s="171"/>
      <c r="XJ407" s="171"/>
      <c r="XK407" s="171"/>
      <c r="XL407" s="171"/>
      <c r="XM407" s="171"/>
      <c r="XN407" s="171"/>
      <c r="XO407" s="171"/>
      <c r="XP407" s="171"/>
      <c r="XQ407" s="171"/>
      <c r="XR407" s="171"/>
      <c r="XS407" s="171"/>
      <c r="XT407" s="171"/>
      <c r="XU407" s="171"/>
      <c r="XV407" s="171"/>
      <c r="XW407" s="171"/>
      <c r="XX407" s="171"/>
      <c r="XY407" s="171"/>
      <c r="XZ407" s="171"/>
      <c r="YA407" s="171"/>
      <c r="YB407" s="171"/>
      <c r="YC407" s="171"/>
      <c r="YD407" s="171"/>
      <c r="YE407" s="171"/>
      <c r="YF407" s="171"/>
      <c r="YG407" s="171"/>
      <c r="YH407" s="171"/>
      <c r="YI407" s="171"/>
      <c r="YJ407" s="171"/>
      <c r="YK407" s="171"/>
      <c r="YL407" s="171"/>
      <c r="YM407" s="171"/>
      <c r="YN407" s="171"/>
      <c r="YO407" s="171"/>
      <c r="YP407" s="171"/>
      <c r="YQ407" s="171"/>
      <c r="YR407" s="171"/>
      <c r="YS407" s="171"/>
      <c r="YT407" s="171"/>
      <c r="YU407" s="171"/>
      <c r="YV407" s="171"/>
      <c r="YW407" s="171"/>
      <c r="YX407" s="171"/>
      <c r="YY407" s="171"/>
      <c r="YZ407" s="171"/>
      <c r="ZA407" s="171"/>
      <c r="ZB407" s="171"/>
      <c r="ZC407" s="171"/>
      <c r="ZD407" s="171"/>
      <c r="ZE407" s="171"/>
      <c r="ZF407" s="171"/>
      <c r="ZG407" s="171"/>
      <c r="ZH407" s="171"/>
      <c r="ZI407" s="171"/>
      <c r="ZJ407" s="171"/>
      <c r="ZK407" s="171"/>
      <c r="ZL407" s="171"/>
      <c r="ZM407" s="171"/>
      <c r="ZN407" s="171"/>
      <c r="ZO407" s="171"/>
      <c r="ZP407" s="171"/>
      <c r="ZQ407" s="171"/>
      <c r="ZR407" s="171"/>
      <c r="ZS407" s="171"/>
      <c r="ZT407" s="171"/>
      <c r="ZU407" s="171"/>
      <c r="ZV407" s="171"/>
      <c r="ZW407" s="171"/>
      <c r="ZX407" s="171"/>
      <c r="ZY407" s="171"/>
      <c r="ZZ407" s="171"/>
      <c r="AAA407" s="171"/>
      <c r="AAB407" s="171"/>
      <c r="AAC407" s="171"/>
      <c r="AAD407" s="171"/>
      <c r="AAE407" s="171"/>
      <c r="AAF407" s="171"/>
      <c r="AAG407" s="171"/>
      <c r="AAH407" s="171"/>
      <c r="AAI407" s="171"/>
      <c r="AAJ407" s="171"/>
      <c r="AAK407" s="171"/>
      <c r="AAL407" s="171"/>
      <c r="AAM407" s="171"/>
      <c r="AAN407" s="171"/>
      <c r="AAO407" s="171"/>
      <c r="AAP407" s="171"/>
      <c r="AAQ407" s="171"/>
      <c r="AAR407" s="171"/>
      <c r="AAS407" s="171"/>
      <c r="AAT407" s="171"/>
      <c r="AAU407" s="171"/>
      <c r="AAV407" s="171"/>
      <c r="AAW407" s="171"/>
      <c r="AAX407" s="171"/>
      <c r="AAY407" s="171"/>
      <c r="AAZ407" s="171"/>
      <c r="ABA407" s="171"/>
      <c r="ABB407" s="171"/>
      <c r="ABC407" s="171"/>
      <c r="ABD407" s="171"/>
      <c r="ABE407" s="171"/>
      <c r="ABF407" s="171"/>
      <c r="ABG407" s="171"/>
      <c r="ABH407" s="171"/>
      <c r="ABI407" s="171"/>
      <c r="ABJ407" s="171"/>
      <c r="ABK407" s="171"/>
      <c r="ABL407" s="171"/>
      <c r="ABM407" s="171"/>
      <c r="ABN407" s="171"/>
      <c r="ABO407" s="171"/>
      <c r="ABP407" s="171"/>
      <c r="ABQ407" s="171"/>
      <c r="ABR407" s="171"/>
      <c r="ABS407" s="171"/>
      <c r="ABT407" s="171"/>
      <c r="ABU407" s="171"/>
      <c r="ABV407" s="171"/>
      <c r="ABW407" s="171"/>
      <c r="ABX407" s="171"/>
      <c r="ABY407" s="171"/>
      <c r="ABZ407" s="171"/>
      <c r="ACA407" s="171"/>
      <c r="ACB407" s="171"/>
      <c r="ACC407" s="171"/>
      <c r="ACD407" s="171"/>
      <c r="ACE407" s="171"/>
      <c r="ACF407" s="171"/>
      <c r="ACG407" s="171"/>
      <c r="ACH407" s="171"/>
      <c r="ACI407" s="171"/>
      <c r="ACJ407" s="171"/>
      <c r="ACK407" s="171"/>
      <c r="ACL407" s="171"/>
      <c r="ACM407" s="171"/>
      <c r="ACN407" s="171"/>
      <c r="ACO407" s="171"/>
      <c r="ACP407" s="171"/>
      <c r="ACQ407" s="171"/>
      <c r="ACR407" s="171"/>
      <c r="ACS407" s="171"/>
      <c r="ACT407" s="171"/>
      <c r="ACU407" s="171"/>
      <c r="ACV407" s="171"/>
      <c r="ACW407" s="171"/>
      <c r="ACX407" s="171"/>
      <c r="ACY407" s="171"/>
      <c r="ACZ407" s="171"/>
      <c r="ADA407" s="171"/>
    </row>
    <row r="408" spans="1:781" s="152" customFormat="1" ht="15" customHeight="1" x14ac:dyDescent="0.3">
      <c r="A408" s="247"/>
      <c r="B408" s="252"/>
      <c r="C408" s="293"/>
      <c r="D408" s="254"/>
      <c r="E408" s="250"/>
      <c r="F408" s="255"/>
      <c r="G408" s="249"/>
      <c r="H408" s="255"/>
      <c r="I408" s="256"/>
      <c r="J408" s="302"/>
      <c r="K408" s="247"/>
      <c r="L408" s="248"/>
      <c r="M408" s="249"/>
      <c r="N408" s="250"/>
      <c r="O408" s="251"/>
      <c r="P408" s="252"/>
      <c r="Q408" s="290"/>
      <c r="R408" s="290"/>
      <c r="S408" s="274" t="s">
        <v>1090</v>
      </c>
      <c r="T408" s="301"/>
      <c r="U408" s="265" t="s">
        <v>1091</v>
      </c>
      <c r="V408" s="299"/>
      <c r="W408" s="299"/>
      <c r="X408" s="299"/>
      <c r="Y408" s="299"/>
      <c r="Z408" s="299"/>
      <c r="AA408" s="299"/>
      <c r="AB408" s="300"/>
      <c r="AC408" s="301"/>
      <c r="AD408" s="301"/>
      <c r="AE408" s="301"/>
      <c r="AF408" s="301"/>
      <c r="AG408" s="301"/>
      <c r="AH408" s="301"/>
      <c r="AI408" s="301"/>
      <c r="AJ408" s="301"/>
      <c r="AK408" s="301"/>
      <c r="AL408" s="301"/>
      <c r="AM408" s="301"/>
      <c r="AN408" s="301"/>
      <c r="AO408" s="301"/>
      <c r="AP408" s="171"/>
      <c r="AQ408" s="171"/>
      <c r="AR408" s="171"/>
      <c r="AS408" s="171"/>
      <c r="AT408" s="171"/>
      <c r="AU408" s="171"/>
      <c r="AV408" s="171"/>
      <c r="AW408" s="171"/>
      <c r="AX408" s="171"/>
      <c r="AY408" s="171"/>
      <c r="AZ408" s="171"/>
      <c r="BA408" s="171"/>
      <c r="BB408" s="171"/>
      <c r="BC408" s="171"/>
      <c r="BD408" s="171"/>
      <c r="BE408" s="171"/>
      <c r="BF408" s="171"/>
      <c r="BG408" s="171"/>
      <c r="BH408" s="171"/>
      <c r="BI408" s="171"/>
      <c r="BJ408" s="171"/>
      <c r="BK408" s="171"/>
      <c r="BL408" s="171"/>
      <c r="BM408" s="171"/>
      <c r="BN408" s="171"/>
      <c r="BO408" s="171"/>
      <c r="BP408" s="171"/>
      <c r="BQ408" s="171"/>
      <c r="BR408" s="171"/>
      <c r="BS408" s="171"/>
      <c r="BT408" s="171"/>
      <c r="BU408" s="171"/>
      <c r="BV408" s="171"/>
      <c r="BW408" s="171"/>
      <c r="BX408" s="171"/>
      <c r="BY408" s="171"/>
      <c r="BZ408" s="171"/>
      <c r="CA408" s="171"/>
      <c r="CB408" s="171"/>
      <c r="CC408" s="171"/>
      <c r="CD408" s="171"/>
      <c r="CE408" s="171"/>
      <c r="CF408" s="171"/>
      <c r="CG408" s="171"/>
      <c r="CH408" s="171"/>
      <c r="CI408" s="171"/>
      <c r="CJ408" s="171"/>
      <c r="CK408" s="171"/>
      <c r="CL408" s="171"/>
      <c r="CM408" s="171"/>
      <c r="CN408" s="171"/>
      <c r="CO408" s="171"/>
      <c r="CP408" s="171"/>
      <c r="CQ408" s="171"/>
      <c r="CR408" s="171"/>
      <c r="CS408" s="171"/>
      <c r="CT408" s="171"/>
      <c r="CU408" s="171"/>
      <c r="CV408" s="171"/>
      <c r="CW408" s="171"/>
      <c r="CX408" s="171"/>
      <c r="CY408" s="171"/>
      <c r="CZ408" s="171"/>
      <c r="DA408" s="171"/>
      <c r="DB408" s="171"/>
      <c r="DC408" s="171"/>
      <c r="DD408" s="171"/>
      <c r="DE408" s="171"/>
      <c r="DF408" s="171"/>
      <c r="DG408" s="171"/>
      <c r="DH408" s="171"/>
      <c r="DI408" s="171"/>
      <c r="DJ408" s="171"/>
      <c r="DK408" s="171"/>
      <c r="DL408" s="171"/>
      <c r="DM408" s="171"/>
      <c r="DN408" s="171"/>
      <c r="DO408" s="171"/>
      <c r="DP408" s="171"/>
      <c r="DQ408" s="171"/>
      <c r="DR408" s="171"/>
      <c r="DS408" s="171"/>
      <c r="DT408" s="171"/>
      <c r="DU408" s="171"/>
      <c r="DV408" s="171"/>
      <c r="DW408" s="171"/>
      <c r="DX408" s="171"/>
      <c r="DY408" s="171"/>
      <c r="DZ408" s="171"/>
      <c r="EA408" s="171"/>
      <c r="EB408" s="171"/>
      <c r="EC408" s="171"/>
      <c r="ED408" s="171"/>
      <c r="EE408" s="171"/>
      <c r="EF408" s="171"/>
      <c r="EG408" s="171"/>
      <c r="EH408" s="171"/>
      <c r="EI408" s="171"/>
      <c r="EJ408" s="171"/>
      <c r="EK408" s="171"/>
      <c r="EL408" s="171"/>
      <c r="EM408" s="171"/>
      <c r="EN408" s="171"/>
      <c r="EO408" s="171"/>
      <c r="EP408" s="171"/>
      <c r="EQ408" s="171"/>
      <c r="ER408" s="171"/>
      <c r="ES408" s="171"/>
      <c r="ET408" s="171"/>
      <c r="EU408" s="171"/>
      <c r="EV408" s="171"/>
      <c r="EW408" s="171"/>
      <c r="EX408" s="171"/>
      <c r="EY408" s="171"/>
      <c r="EZ408" s="171"/>
      <c r="FA408" s="171"/>
      <c r="FB408" s="171"/>
      <c r="FC408" s="171"/>
      <c r="FD408" s="171"/>
      <c r="FE408" s="171"/>
      <c r="FF408" s="171"/>
      <c r="FG408" s="171"/>
      <c r="FH408" s="171"/>
      <c r="FI408" s="171"/>
      <c r="FJ408" s="171"/>
      <c r="FK408" s="171"/>
      <c r="FL408" s="171"/>
      <c r="FM408" s="171"/>
      <c r="FN408" s="171"/>
      <c r="FO408" s="171"/>
      <c r="FP408" s="171"/>
      <c r="FQ408" s="171"/>
      <c r="FR408" s="171"/>
      <c r="FS408" s="171"/>
      <c r="FT408" s="171"/>
      <c r="FU408" s="171"/>
      <c r="FV408" s="171"/>
      <c r="FW408" s="171"/>
      <c r="FX408" s="171"/>
      <c r="FY408" s="171"/>
      <c r="FZ408" s="171"/>
      <c r="GA408" s="171"/>
      <c r="GB408" s="171"/>
      <c r="GC408" s="171"/>
      <c r="GD408" s="171"/>
      <c r="GE408" s="171"/>
      <c r="GF408" s="171"/>
      <c r="GG408" s="171"/>
      <c r="GH408" s="171"/>
      <c r="GI408" s="171"/>
      <c r="GJ408" s="171"/>
      <c r="GK408" s="171"/>
      <c r="GL408" s="171"/>
      <c r="GM408" s="171"/>
      <c r="GN408" s="171"/>
      <c r="GO408" s="171"/>
      <c r="GP408" s="171"/>
      <c r="GQ408" s="171"/>
      <c r="GR408" s="171"/>
      <c r="GS408" s="171"/>
      <c r="GT408" s="171"/>
      <c r="GU408" s="171"/>
      <c r="GV408" s="171"/>
      <c r="GW408" s="171"/>
      <c r="GX408" s="171"/>
      <c r="GY408" s="171"/>
      <c r="GZ408" s="171"/>
      <c r="HA408" s="171"/>
      <c r="HB408" s="171"/>
      <c r="HC408" s="171"/>
      <c r="HD408" s="171"/>
      <c r="HE408" s="171"/>
      <c r="HF408" s="171"/>
      <c r="HG408" s="171"/>
      <c r="HH408" s="171"/>
      <c r="HI408" s="171"/>
      <c r="HJ408" s="171"/>
      <c r="HK408" s="171"/>
      <c r="HL408" s="171"/>
      <c r="HM408" s="171"/>
      <c r="HN408" s="171"/>
      <c r="HO408" s="171"/>
      <c r="HP408" s="171"/>
      <c r="HQ408" s="171"/>
      <c r="HR408" s="171"/>
      <c r="HS408" s="171"/>
      <c r="HT408" s="171"/>
      <c r="HU408" s="171"/>
      <c r="HV408" s="171"/>
      <c r="HW408" s="171"/>
      <c r="HX408" s="171"/>
      <c r="HY408" s="171"/>
      <c r="HZ408" s="171"/>
      <c r="IA408" s="171"/>
      <c r="IB408" s="171"/>
      <c r="IC408" s="171"/>
      <c r="ID408" s="171"/>
      <c r="IE408" s="171"/>
      <c r="IF408" s="171"/>
      <c r="IG408" s="171"/>
      <c r="IH408" s="171"/>
      <c r="II408" s="171"/>
      <c r="IJ408" s="171"/>
      <c r="IK408" s="171"/>
      <c r="IL408" s="171"/>
      <c r="IM408" s="171"/>
      <c r="IN408" s="171"/>
      <c r="IO408" s="171"/>
      <c r="IP408" s="171"/>
      <c r="IQ408" s="171"/>
      <c r="IR408" s="171"/>
      <c r="IS408" s="171"/>
      <c r="IT408" s="171"/>
      <c r="IU408" s="171"/>
      <c r="IV408" s="171"/>
      <c r="IW408" s="171"/>
      <c r="IX408" s="171"/>
      <c r="IY408" s="171"/>
      <c r="IZ408" s="171"/>
      <c r="JA408" s="171"/>
      <c r="JB408" s="171"/>
      <c r="JC408" s="171"/>
      <c r="JD408" s="171"/>
      <c r="JE408" s="171"/>
      <c r="JF408" s="171"/>
      <c r="JG408" s="171"/>
      <c r="JH408" s="171"/>
      <c r="JI408" s="171"/>
      <c r="JJ408" s="171"/>
      <c r="JK408" s="171"/>
      <c r="JL408" s="171"/>
      <c r="JM408" s="171"/>
      <c r="JN408" s="171"/>
      <c r="JO408" s="171"/>
      <c r="JP408" s="171"/>
      <c r="JQ408" s="171"/>
      <c r="JR408" s="171"/>
      <c r="JS408" s="171"/>
      <c r="JT408" s="171"/>
      <c r="JU408" s="171"/>
      <c r="JV408" s="171"/>
      <c r="JW408" s="171"/>
      <c r="JX408" s="171"/>
      <c r="JY408" s="171"/>
      <c r="JZ408" s="171"/>
      <c r="KA408" s="171"/>
      <c r="KB408" s="171"/>
      <c r="KC408" s="171"/>
      <c r="KD408" s="171"/>
      <c r="KE408" s="171"/>
      <c r="KF408" s="171"/>
      <c r="KG408" s="171"/>
      <c r="KH408" s="171"/>
      <c r="KI408" s="171"/>
      <c r="KJ408" s="171"/>
      <c r="KK408" s="171"/>
      <c r="KL408" s="171"/>
      <c r="KM408" s="171"/>
      <c r="KN408" s="171"/>
      <c r="KO408" s="171"/>
      <c r="KP408" s="171"/>
      <c r="KQ408" s="171"/>
      <c r="KR408" s="171"/>
      <c r="KS408" s="171"/>
      <c r="KT408" s="171"/>
      <c r="KU408" s="171"/>
      <c r="KV408" s="171"/>
      <c r="KW408" s="171"/>
      <c r="KX408" s="171"/>
      <c r="KY408" s="171"/>
      <c r="KZ408" s="171"/>
      <c r="LA408" s="171"/>
      <c r="LB408" s="171"/>
      <c r="LC408" s="171"/>
      <c r="LD408" s="171"/>
      <c r="LE408" s="171"/>
      <c r="LF408" s="171"/>
      <c r="LG408" s="171"/>
      <c r="LH408" s="171"/>
      <c r="LI408" s="171"/>
      <c r="LJ408" s="171"/>
      <c r="LK408" s="171"/>
      <c r="LL408" s="171"/>
      <c r="LM408" s="171"/>
      <c r="LN408" s="171"/>
      <c r="LO408" s="171"/>
      <c r="LP408" s="171"/>
      <c r="LQ408" s="171"/>
      <c r="LR408" s="171"/>
      <c r="LS408" s="171"/>
      <c r="LT408" s="171"/>
      <c r="LU408" s="171"/>
      <c r="LV408" s="171"/>
      <c r="LW408" s="171"/>
      <c r="LX408" s="171"/>
      <c r="LY408" s="171"/>
      <c r="LZ408" s="171"/>
      <c r="MA408" s="171"/>
      <c r="MB408" s="171"/>
      <c r="MC408" s="171"/>
      <c r="MD408" s="171"/>
      <c r="ME408" s="171"/>
      <c r="MF408" s="171"/>
      <c r="MG408" s="171"/>
      <c r="MH408" s="171"/>
      <c r="MI408" s="171"/>
      <c r="MJ408" s="171"/>
      <c r="MK408" s="171"/>
      <c r="ML408" s="171"/>
      <c r="MM408" s="171"/>
      <c r="MN408" s="171"/>
      <c r="MO408" s="171"/>
      <c r="MP408" s="171"/>
      <c r="MQ408" s="171"/>
      <c r="MR408" s="171"/>
      <c r="MS408" s="171"/>
      <c r="MT408" s="171"/>
      <c r="MU408" s="171"/>
      <c r="MV408" s="171"/>
      <c r="MW408" s="171"/>
      <c r="MX408" s="171"/>
      <c r="MY408" s="171"/>
      <c r="MZ408" s="171"/>
      <c r="NA408" s="171"/>
      <c r="NB408" s="171"/>
      <c r="NC408" s="171"/>
      <c r="ND408" s="171"/>
      <c r="NE408" s="171"/>
      <c r="NF408" s="171"/>
      <c r="NG408" s="171"/>
      <c r="NH408" s="171"/>
      <c r="NI408" s="171"/>
      <c r="NJ408" s="171"/>
      <c r="NK408" s="171"/>
      <c r="NL408" s="171"/>
      <c r="NM408" s="171"/>
      <c r="NN408" s="171"/>
      <c r="NO408" s="171"/>
      <c r="NP408" s="171"/>
      <c r="NQ408" s="171"/>
      <c r="NR408" s="171"/>
      <c r="NS408" s="171"/>
      <c r="NT408" s="171"/>
      <c r="NU408" s="171"/>
      <c r="NV408" s="171"/>
      <c r="NW408" s="171"/>
      <c r="NX408" s="171"/>
      <c r="NY408" s="171"/>
      <c r="NZ408" s="171"/>
      <c r="OA408" s="171"/>
      <c r="OB408" s="171"/>
      <c r="OC408" s="171"/>
      <c r="OD408" s="171"/>
      <c r="OE408" s="171"/>
      <c r="OF408" s="171"/>
      <c r="OG408" s="171"/>
      <c r="OH408" s="171"/>
      <c r="OI408" s="171"/>
      <c r="OJ408" s="171"/>
      <c r="OK408" s="171"/>
      <c r="OL408" s="171"/>
      <c r="OM408" s="171"/>
      <c r="ON408" s="171"/>
      <c r="OO408" s="171"/>
      <c r="OP408" s="171"/>
      <c r="OQ408" s="171"/>
      <c r="OR408" s="171"/>
      <c r="OS408" s="171"/>
      <c r="OT408" s="171"/>
      <c r="OU408" s="171"/>
      <c r="OV408" s="171"/>
      <c r="OW408" s="171"/>
      <c r="OX408" s="171"/>
      <c r="OY408" s="171"/>
      <c r="OZ408" s="171"/>
      <c r="PA408" s="171"/>
      <c r="PB408" s="171"/>
      <c r="PC408" s="171"/>
      <c r="PD408" s="171"/>
      <c r="PE408" s="171"/>
      <c r="PF408" s="171"/>
      <c r="PG408" s="171"/>
      <c r="PH408" s="171"/>
      <c r="PI408" s="171"/>
      <c r="PJ408" s="171"/>
      <c r="PK408" s="171"/>
      <c r="PL408" s="171"/>
      <c r="PM408" s="171"/>
      <c r="PN408" s="171"/>
      <c r="PO408" s="171"/>
      <c r="PP408" s="171"/>
      <c r="PQ408" s="171"/>
      <c r="PR408" s="171"/>
      <c r="PS408" s="171"/>
      <c r="PT408" s="171"/>
      <c r="PU408" s="171"/>
      <c r="PV408" s="171"/>
      <c r="PW408" s="171"/>
      <c r="PX408" s="171"/>
      <c r="PY408" s="171"/>
      <c r="PZ408" s="171"/>
      <c r="QA408" s="171"/>
      <c r="QB408" s="171"/>
      <c r="QC408" s="171"/>
      <c r="QD408" s="171"/>
      <c r="QE408" s="171"/>
      <c r="QF408" s="171"/>
      <c r="QG408" s="171"/>
      <c r="QH408" s="171"/>
      <c r="QI408" s="171"/>
      <c r="QJ408" s="171"/>
      <c r="QK408" s="171"/>
      <c r="QL408" s="171"/>
      <c r="QM408" s="171"/>
      <c r="QN408" s="171"/>
      <c r="QO408" s="171"/>
      <c r="QP408" s="171"/>
      <c r="QQ408" s="171"/>
      <c r="QR408" s="171"/>
      <c r="QS408" s="171"/>
      <c r="QT408" s="171"/>
      <c r="QU408" s="171"/>
      <c r="QV408" s="171"/>
      <c r="QW408" s="171"/>
      <c r="QX408" s="171"/>
      <c r="QY408" s="171"/>
      <c r="QZ408" s="171"/>
      <c r="RA408" s="171"/>
      <c r="RB408" s="171"/>
      <c r="RC408" s="171"/>
      <c r="RD408" s="171"/>
      <c r="RE408" s="171"/>
      <c r="RF408" s="171"/>
      <c r="RG408" s="171"/>
      <c r="RH408" s="171"/>
      <c r="RI408" s="171"/>
      <c r="RJ408" s="171"/>
      <c r="RK408" s="171"/>
      <c r="RL408" s="171"/>
      <c r="RM408" s="171"/>
      <c r="RN408" s="171"/>
      <c r="RO408" s="171"/>
      <c r="RP408" s="171"/>
      <c r="RQ408" s="171"/>
      <c r="RR408" s="171"/>
      <c r="RS408" s="171"/>
      <c r="RT408" s="171"/>
      <c r="RU408" s="171"/>
      <c r="RV408" s="171"/>
      <c r="RW408" s="171"/>
      <c r="RX408" s="171"/>
      <c r="RY408" s="171"/>
      <c r="RZ408" s="171"/>
      <c r="SA408" s="171"/>
      <c r="SB408" s="171"/>
      <c r="SC408" s="171"/>
      <c r="SD408" s="171"/>
      <c r="SE408" s="171"/>
      <c r="SF408" s="171"/>
      <c r="SG408" s="171"/>
      <c r="SH408" s="171"/>
      <c r="SI408" s="171"/>
      <c r="SJ408" s="171"/>
      <c r="SK408" s="171"/>
      <c r="SL408" s="171"/>
      <c r="SM408" s="171"/>
      <c r="SN408" s="171"/>
      <c r="SO408" s="171"/>
      <c r="SP408" s="171"/>
      <c r="SQ408" s="171"/>
      <c r="SR408" s="171"/>
      <c r="SS408" s="171"/>
      <c r="ST408" s="171"/>
      <c r="SU408" s="171"/>
      <c r="SV408" s="171"/>
      <c r="SW408" s="171"/>
      <c r="SX408" s="171"/>
      <c r="SY408" s="171"/>
      <c r="SZ408" s="171"/>
      <c r="TA408" s="171"/>
      <c r="TB408" s="171"/>
      <c r="TC408" s="171"/>
      <c r="TD408" s="171"/>
      <c r="TE408" s="171"/>
      <c r="TF408" s="171"/>
      <c r="TG408" s="171"/>
      <c r="TH408" s="171"/>
      <c r="TI408" s="171"/>
      <c r="TJ408" s="171"/>
      <c r="TK408" s="171"/>
      <c r="TL408" s="171"/>
      <c r="TM408" s="171"/>
      <c r="TN408" s="171"/>
      <c r="TO408" s="171"/>
      <c r="TP408" s="171"/>
      <c r="TQ408" s="171"/>
      <c r="TR408" s="171"/>
      <c r="TS408" s="171"/>
      <c r="TT408" s="171"/>
      <c r="TU408" s="171"/>
      <c r="TV408" s="171"/>
      <c r="TW408" s="171"/>
      <c r="TX408" s="171"/>
      <c r="TY408" s="171"/>
      <c r="TZ408" s="171"/>
      <c r="UA408" s="171"/>
      <c r="UB408" s="171"/>
      <c r="UC408" s="171"/>
      <c r="UD408" s="171"/>
      <c r="UE408" s="171"/>
      <c r="UF408" s="171"/>
      <c r="UG408" s="171"/>
      <c r="UH408" s="171"/>
      <c r="UI408" s="171"/>
      <c r="UJ408" s="171"/>
      <c r="UK408" s="171"/>
      <c r="UL408" s="171"/>
      <c r="UM408" s="171"/>
      <c r="UN408" s="171"/>
      <c r="UO408" s="171"/>
      <c r="UP408" s="171"/>
      <c r="UQ408" s="171"/>
      <c r="UR408" s="171"/>
      <c r="US408" s="171"/>
      <c r="UT408" s="171"/>
      <c r="UU408" s="171"/>
      <c r="UV408" s="171"/>
      <c r="UW408" s="171"/>
      <c r="UX408" s="171"/>
      <c r="UY408" s="171"/>
      <c r="UZ408" s="171"/>
      <c r="VA408" s="171"/>
      <c r="VB408" s="171"/>
      <c r="VC408" s="171"/>
      <c r="VD408" s="171"/>
      <c r="VE408" s="171"/>
      <c r="VF408" s="171"/>
      <c r="VG408" s="171"/>
      <c r="VH408" s="171"/>
      <c r="VI408" s="171"/>
      <c r="VJ408" s="171"/>
      <c r="VK408" s="171"/>
      <c r="VL408" s="171"/>
      <c r="VM408" s="171"/>
      <c r="VN408" s="171"/>
      <c r="VO408" s="171"/>
      <c r="VP408" s="171"/>
      <c r="VQ408" s="171"/>
      <c r="VR408" s="171"/>
      <c r="VS408" s="171"/>
      <c r="VT408" s="171"/>
      <c r="VU408" s="171"/>
      <c r="VV408" s="171"/>
      <c r="VW408" s="171"/>
      <c r="VX408" s="171"/>
      <c r="VY408" s="171"/>
      <c r="VZ408" s="171"/>
      <c r="WA408" s="171"/>
      <c r="WB408" s="171"/>
      <c r="WC408" s="171"/>
      <c r="WD408" s="171"/>
      <c r="WE408" s="171"/>
      <c r="WF408" s="171"/>
      <c r="WG408" s="171"/>
      <c r="WH408" s="171"/>
      <c r="WI408" s="171"/>
      <c r="WJ408" s="171"/>
      <c r="WK408" s="171"/>
      <c r="WL408" s="171"/>
      <c r="WM408" s="171"/>
      <c r="WN408" s="171"/>
      <c r="WO408" s="171"/>
      <c r="WP408" s="171"/>
      <c r="WQ408" s="171"/>
      <c r="WR408" s="171"/>
      <c r="WS408" s="171"/>
      <c r="WT408" s="171"/>
      <c r="WU408" s="171"/>
      <c r="WV408" s="171"/>
      <c r="WW408" s="171"/>
      <c r="WX408" s="171"/>
      <c r="WY408" s="171"/>
      <c r="WZ408" s="171"/>
      <c r="XA408" s="171"/>
      <c r="XB408" s="171"/>
      <c r="XC408" s="171"/>
      <c r="XD408" s="171"/>
      <c r="XE408" s="171"/>
      <c r="XF408" s="171"/>
      <c r="XG408" s="171"/>
      <c r="XH408" s="171"/>
      <c r="XI408" s="171"/>
      <c r="XJ408" s="171"/>
      <c r="XK408" s="171"/>
      <c r="XL408" s="171"/>
      <c r="XM408" s="171"/>
      <c r="XN408" s="171"/>
      <c r="XO408" s="171"/>
      <c r="XP408" s="171"/>
      <c r="XQ408" s="171"/>
      <c r="XR408" s="171"/>
      <c r="XS408" s="171"/>
      <c r="XT408" s="171"/>
      <c r="XU408" s="171"/>
      <c r="XV408" s="171"/>
      <c r="XW408" s="171"/>
      <c r="XX408" s="171"/>
      <c r="XY408" s="171"/>
      <c r="XZ408" s="171"/>
      <c r="YA408" s="171"/>
      <c r="YB408" s="171"/>
      <c r="YC408" s="171"/>
      <c r="YD408" s="171"/>
      <c r="YE408" s="171"/>
      <c r="YF408" s="171"/>
      <c r="YG408" s="171"/>
      <c r="YH408" s="171"/>
      <c r="YI408" s="171"/>
      <c r="YJ408" s="171"/>
      <c r="YK408" s="171"/>
      <c r="YL408" s="171"/>
      <c r="YM408" s="171"/>
      <c r="YN408" s="171"/>
      <c r="YO408" s="171"/>
      <c r="YP408" s="171"/>
      <c r="YQ408" s="171"/>
      <c r="YR408" s="171"/>
      <c r="YS408" s="171"/>
      <c r="YT408" s="171"/>
      <c r="YU408" s="171"/>
      <c r="YV408" s="171"/>
      <c r="YW408" s="171"/>
      <c r="YX408" s="171"/>
      <c r="YY408" s="171"/>
      <c r="YZ408" s="171"/>
      <c r="ZA408" s="171"/>
      <c r="ZB408" s="171"/>
      <c r="ZC408" s="171"/>
      <c r="ZD408" s="171"/>
      <c r="ZE408" s="171"/>
      <c r="ZF408" s="171"/>
      <c r="ZG408" s="171"/>
      <c r="ZH408" s="171"/>
      <c r="ZI408" s="171"/>
      <c r="ZJ408" s="171"/>
      <c r="ZK408" s="171"/>
      <c r="ZL408" s="171"/>
      <c r="ZM408" s="171"/>
      <c r="ZN408" s="171"/>
      <c r="ZO408" s="171"/>
      <c r="ZP408" s="171"/>
      <c r="ZQ408" s="171"/>
      <c r="ZR408" s="171"/>
      <c r="ZS408" s="171"/>
      <c r="ZT408" s="171"/>
      <c r="ZU408" s="171"/>
      <c r="ZV408" s="171"/>
      <c r="ZW408" s="171"/>
      <c r="ZX408" s="171"/>
      <c r="ZY408" s="171"/>
      <c r="ZZ408" s="171"/>
      <c r="AAA408" s="171"/>
      <c r="AAB408" s="171"/>
      <c r="AAC408" s="171"/>
      <c r="AAD408" s="171"/>
      <c r="AAE408" s="171"/>
      <c r="AAF408" s="171"/>
      <c r="AAG408" s="171"/>
      <c r="AAH408" s="171"/>
      <c r="AAI408" s="171"/>
      <c r="AAJ408" s="171"/>
      <c r="AAK408" s="171"/>
      <c r="AAL408" s="171"/>
      <c r="AAM408" s="171"/>
      <c r="AAN408" s="171"/>
      <c r="AAO408" s="171"/>
      <c r="AAP408" s="171"/>
      <c r="AAQ408" s="171"/>
      <c r="AAR408" s="171"/>
      <c r="AAS408" s="171"/>
      <c r="AAT408" s="171"/>
      <c r="AAU408" s="171"/>
      <c r="AAV408" s="171"/>
      <c r="AAW408" s="171"/>
      <c r="AAX408" s="171"/>
      <c r="AAY408" s="171"/>
      <c r="AAZ408" s="171"/>
      <c r="ABA408" s="171"/>
      <c r="ABB408" s="171"/>
      <c r="ABC408" s="171"/>
      <c r="ABD408" s="171"/>
      <c r="ABE408" s="171"/>
      <c r="ABF408" s="171"/>
      <c r="ABG408" s="171"/>
      <c r="ABH408" s="171"/>
      <c r="ABI408" s="171"/>
      <c r="ABJ408" s="171"/>
      <c r="ABK408" s="171"/>
      <c r="ABL408" s="171"/>
      <c r="ABM408" s="171"/>
      <c r="ABN408" s="171"/>
      <c r="ABO408" s="171"/>
      <c r="ABP408" s="171"/>
      <c r="ABQ408" s="171"/>
      <c r="ABR408" s="171"/>
      <c r="ABS408" s="171"/>
      <c r="ABT408" s="171"/>
      <c r="ABU408" s="171"/>
      <c r="ABV408" s="171"/>
      <c r="ABW408" s="171"/>
      <c r="ABX408" s="171"/>
      <c r="ABY408" s="171"/>
      <c r="ABZ408" s="171"/>
      <c r="ACA408" s="171"/>
      <c r="ACB408" s="171"/>
      <c r="ACC408" s="171"/>
      <c r="ACD408" s="171"/>
      <c r="ACE408" s="171"/>
      <c r="ACF408" s="171"/>
      <c r="ACG408" s="171"/>
      <c r="ACH408" s="171"/>
      <c r="ACI408" s="171"/>
      <c r="ACJ408" s="171"/>
      <c r="ACK408" s="171"/>
      <c r="ACL408" s="171"/>
      <c r="ACM408" s="171"/>
      <c r="ACN408" s="171"/>
      <c r="ACO408" s="171"/>
      <c r="ACP408" s="171"/>
      <c r="ACQ408" s="171"/>
      <c r="ACR408" s="171"/>
      <c r="ACS408" s="171"/>
      <c r="ACT408" s="171"/>
      <c r="ACU408" s="171"/>
      <c r="ACV408" s="171"/>
      <c r="ACW408" s="171"/>
      <c r="ACX408" s="171"/>
      <c r="ACY408" s="171"/>
      <c r="ACZ408" s="171"/>
      <c r="ADA408" s="171"/>
    </row>
    <row r="409" spans="1:781" s="152" customFormat="1" ht="15" customHeight="1" x14ac:dyDescent="0.3">
      <c r="A409" s="247"/>
      <c r="B409" s="252"/>
      <c r="C409" s="293"/>
      <c r="D409" s="254"/>
      <c r="E409" s="250"/>
      <c r="F409" s="255"/>
      <c r="G409" s="249"/>
      <c r="H409" s="255"/>
      <c r="I409" s="256"/>
      <c r="J409" s="302"/>
      <c r="K409" s="247"/>
      <c r="L409" s="248"/>
      <c r="M409" s="249"/>
      <c r="N409" s="250"/>
      <c r="O409" s="251"/>
      <c r="P409" s="252"/>
      <c r="R409"/>
      <c r="S409" s="265"/>
      <c r="T409" s="265"/>
      <c r="U409" s="265"/>
      <c r="V409" s="299"/>
      <c r="W409" s="299"/>
      <c r="X409" s="299"/>
      <c r="Y409" s="299"/>
      <c r="Z409" s="299"/>
      <c r="AA409" s="299"/>
      <c r="AB409" s="300"/>
      <c r="AC409" s="301"/>
      <c r="AD409" s="301"/>
      <c r="AE409" s="301"/>
      <c r="AF409" s="301"/>
      <c r="AG409" s="301"/>
      <c r="AH409" s="301"/>
      <c r="AI409" s="301"/>
      <c r="AJ409" s="301"/>
      <c r="AK409" s="301"/>
      <c r="AL409" s="301"/>
      <c r="AM409" s="301"/>
      <c r="AN409" s="301"/>
      <c r="AO409" s="301"/>
      <c r="AP409" s="171"/>
      <c r="AQ409" s="171"/>
      <c r="AR409" s="171"/>
      <c r="AS409" s="171"/>
      <c r="AT409" s="171"/>
      <c r="AU409" s="171"/>
      <c r="AV409" s="171"/>
      <c r="AW409" s="171"/>
      <c r="AX409" s="171"/>
      <c r="AY409" s="171"/>
      <c r="AZ409" s="171"/>
      <c r="BA409" s="171"/>
      <c r="BB409" s="171"/>
      <c r="BC409" s="171"/>
      <c r="BD409" s="171"/>
      <c r="BE409" s="171"/>
      <c r="BF409" s="171"/>
      <c r="BG409" s="171"/>
      <c r="BH409" s="171"/>
      <c r="BI409" s="171"/>
      <c r="BJ409" s="171"/>
      <c r="BK409" s="171"/>
      <c r="BL409" s="171"/>
      <c r="BM409" s="171"/>
      <c r="BN409" s="171"/>
      <c r="BO409" s="171"/>
      <c r="BP409" s="171"/>
      <c r="BQ409" s="171"/>
      <c r="BR409" s="171"/>
      <c r="BS409" s="171"/>
      <c r="BT409" s="171"/>
      <c r="BU409" s="171"/>
      <c r="BV409" s="171"/>
      <c r="BW409" s="171"/>
      <c r="BX409" s="171"/>
      <c r="BY409" s="171"/>
      <c r="BZ409" s="171"/>
      <c r="CA409" s="171"/>
      <c r="CB409" s="171"/>
      <c r="CC409" s="171"/>
      <c r="CD409" s="171"/>
      <c r="CE409" s="171"/>
      <c r="CF409" s="171"/>
      <c r="CG409" s="171"/>
      <c r="CH409" s="171"/>
      <c r="CI409" s="171"/>
      <c r="CJ409" s="171"/>
      <c r="CK409" s="171"/>
      <c r="CL409" s="171"/>
      <c r="CM409" s="171"/>
      <c r="CN409" s="171"/>
      <c r="CO409" s="171"/>
      <c r="CP409" s="171"/>
      <c r="CQ409" s="171"/>
      <c r="CR409" s="171"/>
      <c r="CS409" s="171"/>
      <c r="CT409" s="171"/>
      <c r="CU409" s="171"/>
      <c r="CV409" s="171"/>
      <c r="CW409" s="171"/>
      <c r="CX409" s="171"/>
      <c r="CY409" s="171"/>
      <c r="CZ409" s="171"/>
      <c r="DA409" s="171"/>
      <c r="DB409" s="171"/>
      <c r="DC409" s="171"/>
      <c r="DD409" s="171"/>
      <c r="DE409" s="171"/>
      <c r="DF409" s="171"/>
      <c r="DG409" s="171"/>
      <c r="DH409" s="171"/>
      <c r="DI409" s="171"/>
      <c r="DJ409" s="171"/>
      <c r="DK409" s="171"/>
      <c r="DL409" s="171"/>
      <c r="DM409" s="171"/>
      <c r="DN409" s="171"/>
      <c r="DO409" s="171"/>
      <c r="DP409" s="171"/>
      <c r="DQ409" s="171"/>
      <c r="DR409" s="171"/>
      <c r="DS409" s="171"/>
      <c r="DT409" s="171"/>
      <c r="DU409" s="171"/>
      <c r="DV409" s="171"/>
      <c r="DW409" s="171"/>
      <c r="DX409" s="171"/>
      <c r="DY409" s="171"/>
      <c r="DZ409" s="171"/>
      <c r="EA409" s="171"/>
      <c r="EB409" s="171"/>
      <c r="EC409" s="171"/>
      <c r="ED409" s="171"/>
      <c r="EE409" s="171"/>
      <c r="EF409" s="171"/>
      <c r="EG409" s="171"/>
      <c r="EH409" s="171"/>
      <c r="EI409" s="171"/>
      <c r="EJ409" s="171"/>
      <c r="EK409" s="171"/>
      <c r="EL409" s="171"/>
      <c r="EM409" s="171"/>
      <c r="EN409" s="171"/>
      <c r="EO409" s="171"/>
      <c r="EP409" s="171"/>
      <c r="EQ409" s="171"/>
      <c r="ER409" s="171"/>
      <c r="ES409" s="171"/>
      <c r="ET409" s="171"/>
      <c r="EU409" s="171"/>
      <c r="EV409" s="171"/>
      <c r="EW409" s="171"/>
      <c r="EX409" s="171"/>
      <c r="EY409" s="171"/>
      <c r="EZ409" s="171"/>
      <c r="FA409" s="171"/>
      <c r="FB409" s="171"/>
      <c r="FC409" s="171"/>
      <c r="FD409" s="171"/>
      <c r="FE409" s="171"/>
      <c r="FF409" s="171"/>
      <c r="FG409" s="171"/>
      <c r="FH409" s="171"/>
      <c r="FI409" s="171"/>
      <c r="FJ409" s="171"/>
      <c r="FK409" s="171"/>
      <c r="FL409" s="171"/>
      <c r="FM409" s="171"/>
      <c r="FN409" s="171"/>
      <c r="FO409" s="171"/>
      <c r="FP409" s="171"/>
      <c r="FQ409" s="171"/>
      <c r="FR409" s="171"/>
      <c r="FS409" s="171"/>
      <c r="FT409" s="171"/>
      <c r="FU409" s="171"/>
      <c r="FV409" s="171"/>
      <c r="FW409" s="171"/>
      <c r="FX409" s="171"/>
      <c r="FY409" s="171"/>
      <c r="FZ409" s="171"/>
      <c r="GA409" s="171"/>
      <c r="GB409" s="171"/>
      <c r="GC409" s="171"/>
      <c r="GD409" s="171"/>
      <c r="GE409" s="171"/>
      <c r="GF409" s="171"/>
      <c r="GG409" s="171"/>
      <c r="GH409" s="171"/>
      <c r="GI409" s="171"/>
      <c r="GJ409" s="171"/>
      <c r="GK409" s="171"/>
      <c r="GL409" s="171"/>
      <c r="GM409" s="171"/>
      <c r="GN409" s="171"/>
      <c r="GO409" s="171"/>
      <c r="GP409" s="171"/>
      <c r="GQ409" s="171"/>
      <c r="GR409" s="171"/>
      <c r="GS409" s="171"/>
      <c r="GT409" s="171"/>
      <c r="GU409" s="171"/>
      <c r="GV409" s="171"/>
      <c r="GW409" s="171"/>
      <c r="GX409" s="171"/>
      <c r="GY409" s="171"/>
      <c r="GZ409" s="171"/>
      <c r="HA409" s="171"/>
      <c r="HB409" s="171"/>
      <c r="HC409" s="171"/>
      <c r="HD409" s="171"/>
      <c r="HE409" s="171"/>
      <c r="HF409" s="171"/>
      <c r="HG409" s="171"/>
      <c r="HH409" s="171"/>
      <c r="HI409" s="171"/>
      <c r="HJ409" s="171"/>
      <c r="HK409" s="171"/>
      <c r="HL409" s="171"/>
      <c r="HM409" s="171"/>
      <c r="HN409" s="171"/>
      <c r="HO409" s="171"/>
      <c r="HP409" s="171"/>
      <c r="HQ409" s="171"/>
      <c r="HR409" s="171"/>
      <c r="HS409" s="171"/>
      <c r="HT409" s="171"/>
      <c r="HU409" s="171"/>
      <c r="HV409" s="171"/>
      <c r="HW409" s="171"/>
      <c r="HX409" s="171"/>
      <c r="HY409" s="171"/>
      <c r="HZ409" s="171"/>
      <c r="IA409" s="171"/>
      <c r="IB409" s="171"/>
      <c r="IC409" s="171"/>
      <c r="ID409" s="171"/>
      <c r="IE409" s="171"/>
      <c r="IF409" s="171"/>
      <c r="IG409" s="171"/>
      <c r="IH409" s="171"/>
      <c r="II409" s="171"/>
      <c r="IJ409" s="171"/>
      <c r="IK409" s="171"/>
      <c r="IL409" s="171"/>
      <c r="IM409" s="171"/>
      <c r="IN409" s="171"/>
      <c r="IO409" s="171"/>
      <c r="IP409" s="171"/>
      <c r="IQ409" s="171"/>
      <c r="IR409" s="171"/>
      <c r="IS409" s="171"/>
      <c r="IT409" s="171"/>
      <c r="IU409" s="171"/>
      <c r="IV409" s="171"/>
      <c r="IW409" s="171"/>
      <c r="IX409" s="171"/>
      <c r="IY409" s="171"/>
      <c r="IZ409" s="171"/>
      <c r="JA409" s="171"/>
      <c r="JB409" s="171"/>
      <c r="JC409" s="171"/>
      <c r="JD409" s="171"/>
      <c r="JE409" s="171"/>
      <c r="JF409" s="171"/>
      <c r="JG409" s="171"/>
      <c r="JH409" s="171"/>
      <c r="JI409" s="171"/>
      <c r="JJ409" s="171"/>
      <c r="JK409" s="171"/>
      <c r="JL409" s="171"/>
      <c r="JM409" s="171"/>
      <c r="JN409" s="171"/>
      <c r="JO409" s="171"/>
      <c r="JP409" s="171"/>
      <c r="JQ409" s="171"/>
      <c r="JR409" s="171"/>
      <c r="JS409" s="171"/>
      <c r="JT409" s="171"/>
      <c r="JU409" s="171"/>
      <c r="JV409" s="171"/>
      <c r="JW409" s="171"/>
      <c r="JX409" s="171"/>
      <c r="JY409" s="171"/>
      <c r="JZ409" s="171"/>
      <c r="KA409" s="171"/>
      <c r="KB409" s="171"/>
      <c r="KC409" s="171"/>
      <c r="KD409" s="171"/>
      <c r="KE409" s="171"/>
      <c r="KF409" s="171"/>
      <c r="KG409" s="171"/>
      <c r="KH409" s="171"/>
      <c r="KI409" s="171"/>
      <c r="KJ409" s="171"/>
      <c r="KK409" s="171"/>
      <c r="KL409" s="171"/>
      <c r="KM409" s="171"/>
      <c r="KN409" s="171"/>
      <c r="KO409" s="171"/>
      <c r="KP409" s="171"/>
      <c r="KQ409" s="171"/>
      <c r="KR409" s="171"/>
      <c r="KS409" s="171"/>
      <c r="KT409" s="171"/>
      <c r="KU409" s="171"/>
      <c r="KV409" s="171"/>
      <c r="KW409" s="171"/>
      <c r="KX409" s="171"/>
      <c r="KY409" s="171"/>
      <c r="KZ409" s="171"/>
      <c r="LA409" s="171"/>
      <c r="LB409" s="171"/>
      <c r="LC409" s="171"/>
      <c r="LD409" s="171"/>
      <c r="LE409" s="171"/>
      <c r="LF409" s="171"/>
      <c r="LG409" s="171"/>
      <c r="LH409" s="171"/>
      <c r="LI409" s="171"/>
      <c r="LJ409" s="171"/>
      <c r="LK409" s="171"/>
      <c r="LL409" s="171"/>
      <c r="LM409" s="171"/>
      <c r="LN409" s="171"/>
      <c r="LO409" s="171"/>
      <c r="LP409" s="171"/>
      <c r="LQ409" s="171"/>
      <c r="LR409" s="171"/>
      <c r="LS409" s="171"/>
      <c r="LT409" s="171"/>
      <c r="LU409" s="171"/>
      <c r="LV409" s="171"/>
      <c r="LW409" s="171"/>
      <c r="LX409" s="171"/>
      <c r="LY409" s="171"/>
      <c r="LZ409" s="171"/>
      <c r="MA409" s="171"/>
      <c r="MB409" s="171"/>
      <c r="MC409" s="171"/>
      <c r="MD409" s="171"/>
      <c r="ME409" s="171"/>
      <c r="MF409" s="171"/>
      <c r="MG409" s="171"/>
      <c r="MH409" s="171"/>
      <c r="MI409" s="171"/>
      <c r="MJ409" s="171"/>
      <c r="MK409" s="171"/>
      <c r="ML409" s="171"/>
      <c r="MM409" s="171"/>
      <c r="MN409" s="171"/>
      <c r="MO409" s="171"/>
      <c r="MP409" s="171"/>
      <c r="MQ409" s="171"/>
      <c r="MR409" s="171"/>
      <c r="MS409" s="171"/>
      <c r="MT409" s="171"/>
      <c r="MU409" s="171"/>
      <c r="MV409" s="171"/>
      <c r="MW409" s="171"/>
      <c r="MX409" s="171"/>
      <c r="MY409" s="171"/>
      <c r="MZ409" s="171"/>
      <c r="NA409" s="171"/>
      <c r="NB409" s="171"/>
      <c r="NC409" s="171"/>
      <c r="ND409" s="171"/>
      <c r="NE409" s="171"/>
      <c r="NF409" s="171"/>
      <c r="NG409" s="171"/>
      <c r="NH409" s="171"/>
      <c r="NI409" s="171"/>
      <c r="NJ409" s="171"/>
      <c r="NK409" s="171"/>
      <c r="NL409" s="171"/>
      <c r="NM409" s="171"/>
      <c r="NN409" s="171"/>
      <c r="NO409" s="171"/>
      <c r="NP409" s="171"/>
      <c r="NQ409" s="171"/>
      <c r="NR409" s="171"/>
      <c r="NS409" s="171"/>
      <c r="NT409" s="171"/>
      <c r="NU409" s="171"/>
      <c r="NV409" s="171"/>
      <c r="NW409" s="171"/>
      <c r="NX409" s="171"/>
      <c r="NY409" s="171"/>
      <c r="NZ409" s="171"/>
      <c r="OA409" s="171"/>
      <c r="OB409" s="171"/>
      <c r="OC409" s="171"/>
      <c r="OD409" s="171"/>
      <c r="OE409" s="171"/>
      <c r="OF409" s="171"/>
      <c r="OG409" s="171"/>
      <c r="OH409" s="171"/>
      <c r="OI409" s="171"/>
      <c r="OJ409" s="171"/>
      <c r="OK409" s="171"/>
      <c r="OL409" s="171"/>
      <c r="OM409" s="171"/>
      <c r="ON409" s="171"/>
      <c r="OO409" s="171"/>
      <c r="OP409" s="171"/>
      <c r="OQ409" s="171"/>
      <c r="OR409" s="171"/>
      <c r="OS409" s="171"/>
      <c r="OT409" s="171"/>
      <c r="OU409" s="171"/>
      <c r="OV409" s="171"/>
      <c r="OW409" s="171"/>
      <c r="OX409" s="171"/>
      <c r="OY409" s="171"/>
      <c r="OZ409" s="171"/>
      <c r="PA409" s="171"/>
      <c r="PB409" s="171"/>
      <c r="PC409" s="171"/>
      <c r="PD409" s="171"/>
      <c r="PE409" s="171"/>
      <c r="PF409" s="171"/>
      <c r="PG409" s="171"/>
      <c r="PH409" s="171"/>
      <c r="PI409" s="171"/>
      <c r="PJ409" s="171"/>
      <c r="PK409" s="171"/>
      <c r="PL409" s="171"/>
      <c r="PM409" s="171"/>
      <c r="PN409" s="171"/>
      <c r="PO409" s="171"/>
      <c r="PP409" s="171"/>
      <c r="PQ409" s="171"/>
      <c r="PR409" s="171"/>
      <c r="PS409" s="171"/>
      <c r="PT409" s="171"/>
      <c r="PU409" s="171"/>
      <c r="PV409" s="171"/>
      <c r="PW409" s="171"/>
      <c r="PX409" s="171"/>
      <c r="PY409" s="171"/>
      <c r="PZ409" s="171"/>
      <c r="QA409" s="171"/>
      <c r="QB409" s="171"/>
      <c r="QC409" s="171"/>
      <c r="QD409" s="171"/>
      <c r="QE409" s="171"/>
      <c r="QF409" s="171"/>
      <c r="QG409" s="171"/>
      <c r="QH409" s="171"/>
      <c r="QI409" s="171"/>
      <c r="QJ409" s="171"/>
      <c r="QK409" s="171"/>
      <c r="QL409" s="171"/>
      <c r="QM409" s="171"/>
      <c r="QN409" s="171"/>
      <c r="QO409" s="171"/>
      <c r="QP409" s="171"/>
      <c r="QQ409" s="171"/>
      <c r="QR409" s="171"/>
      <c r="QS409" s="171"/>
      <c r="QT409" s="171"/>
      <c r="QU409" s="171"/>
      <c r="QV409" s="171"/>
      <c r="QW409" s="171"/>
      <c r="QX409" s="171"/>
      <c r="QY409" s="171"/>
      <c r="QZ409" s="171"/>
      <c r="RA409" s="171"/>
      <c r="RB409" s="171"/>
      <c r="RC409" s="171"/>
      <c r="RD409" s="171"/>
      <c r="RE409" s="171"/>
      <c r="RF409" s="171"/>
      <c r="RG409" s="171"/>
      <c r="RH409" s="171"/>
      <c r="RI409" s="171"/>
      <c r="RJ409" s="171"/>
      <c r="RK409" s="171"/>
      <c r="RL409" s="171"/>
      <c r="RM409" s="171"/>
      <c r="RN409" s="171"/>
      <c r="RO409" s="171"/>
      <c r="RP409" s="171"/>
      <c r="RQ409" s="171"/>
      <c r="RR409" s="171"/>
      <c r="RS409" s="171"/>
      <c r="RT409" s="171"/>
      <c r="RU409" s="171"/>
      <c r="RV409" s="171"/>
      <c r="RW409" s="171"/>
      <c r="RX409" s="171"/>
      <c r="RY409" s="171"/>
      <c r="RZ409" s="171"/>
      <c r="SA409" s="171"/>
      <c r="SB409" s="171"/>
      <c r="SC409" s="171"/>
      <c r="SD409" s="171"/>
      <c r="SE409" s="171"/>
      <c r="SF409" s="171"/>
      <c r="SG409" s="171"/>
      <c r="SH409" s="171"/>
      <c r="SI409" s="171"/>
      <c r="SJ409" s="171"/>
      <c r="SK409" s="171"/>
      <c r="SL409" s="171"/>
      <c r="SM409" s="171"/>
      <c r="SN409" s="171"/>
      <c r="SO409" s="171"/>
      <c r="SP409" s="171"/>
      <c r="SQ409" s="171"/>
      <c r="SR409" s="171"/>
      <c r="SS409" s="171"/>
      <c r="ST409" s="171"/>
      <c r="SU409" s="171"/>
      <c r="SV409" s="171"/>
      <c r="SW409" s="171"/>
      <c r="SX409" s="171"/>
      <c r="SY409" s="171"/>
      <c r="SZ409" s="171"/>
      <c r="TA409" s="171"/>
      <c r="TB409" s="171"/>
      <c r="TC409" s="171"/>
      <c r="TD409" s="171"/>
      <c r="TE409" s="171"/>
      <c r="TF409" s="171"/>
      <c r="TG409" s="171"/>
      <c r="TH409" s="171"/>
      <c r="TI409" s="171"/>
      <c r="TJ409" s="171"/>
      <c r="TK409" s="171"/>
      <c r="TL409" s="171"/>
      <c r="TM409" s="171"/>
      <c r="TN409" s="171"/>
      <c r="TO409" s="171"/>
      <c r="TP409" s="171"/>
      <c r="TQ409" s="171"/>
      <c r="TR409" s="171"/>
      <c r="TS409" s="171"/>
      <c r="TT409" s="171"/>
      <c r="TU409" s="171"/>
      <c r="TV409" s="171"/>
      <c r="TW409" s="171"/>
      <c r="TX409" s="171"/>
      <c r="TY409" s="171"/>
      <c r="TZ409" s="171"/>
      <c r="UA409" s="171"/>
      <c r="UB409" s="171"/>
      <c r="UC409" s="171"/>
      <c r="UD409" s="171"/>
      <c r="UE409" s="171"/>
      <c r="UF409" s="171"/>
      <c r="UG409" s="171"/>
      <c r="UH409" s="171"/>
      <c r="UI409" s="171"/>
      <c r="UJ409" s="171"/>
      <c r="UK409" s="171"/>
      <c r="UL409" s="171"/>
      <c r="UM409" s="171"/>
      <c r="UN409" s="171"/>
      <c r="UO409" s="171"/>
      <c r="UP409" s="171"/>
      <c r="UQ409" s="171"/>
      <c r="UR409" s="171"/>
      <c r="US409" s="171"/>
      <c r="UT409" s="171"/>
      <c r="UU409" s="171"/>
      <c r="UV409" s="171"/>
      <c r="UW409" s="171"/>
      <c r="UX409" s="171"/>
      <c r="UY409" s="171"/>
      <c r="UZ409" s="171"/>
      <c r="VA409" s="171"/>
      <c r="VB409" s="171"/>
      <c r="VC409" s="171"/>
      <c r="VD409" s="171"/>
      <c r="VE409" s="171"/>
      <c r="VF409" s="171"/>
      <c r="VG409" s="171"/>
      <c r="VH409" s="171"/>
      <c r="VI409" s="171"/>
      <c r="VJ409" s="171"/>
      <c r="VK409" s="171"/>
      <c r="VL409" s="171"/>
      <c r="VM409" s="171"/>
      <c r="VN409" s="171"/>
      <c r="VO409" s="171"/>
      <c r="VP409" s="171"/>
      <c r="VQ409" s="171"/>
      <c r="VR409" s="171"/>
      <c r="VS409" s="171"/>
      <c r="VT409" s="171"/>
      <c r="VU409" s="171"/>
      <c r="VV409" s="171"/>
      <c r="VW409" s="171"/>
      <c r="VX409" s="171"/>
      <c r="VY409" s="171"/>
      <c r="VZ409" s="171"/>
      <c r="WA409" s="171"/>
      <c r="WB409" s="171"/>
      <c r="WC409" s="171"/>
      <c r="WD409" s="171"/>
      <c r="WE409" s="171"/>
      <c r="WF409" s="171"/>
      <c r="WG409" s="171"/>
      <c r="WH409" s="171"/>
      <c r="WI409" s="171"/>
      <c r="WJ409" s="171"/>
      <c r="WK409" s="171"/>
      <c r="WL409" s="171"/>
      <c r="WM409" s="171"/>
      <c r="WN409" s="171"/>
      <c r="WO409" s="171"/>
      <c r="WP409" s="171"/>
      <c r="WQ409" s="171"/>
      <c r="WR409" s="171"/>
      <c r="WS409" s="171"/>
      <c r="WT409" s="171"/>
      <c r="WU409" s="171"/>
      <c r="WV409" s="171"/>
      <c r="WW409" s="171"/>
      <c r="WX409" s="171"/>
      <c r="WY409" s="171"/>
      <c r="WZ409" s="171"/>
      <c r="XA409" s="171"/>
      <c r="XB409" s="171"/>
      <c r="XC409" s="171"/>
      <c r="XD409" s="171"/>
      <c r="XE409" s="171"/>
      <c r="XF409" s="171"/>
      <c r="XG409" s="171"/>
      <c r="XH409" s="171"/>
      <c r="XI409" s="171"/>
      <c r="XJ409" s="171"/>
      <c r="XK409" s="171"/>
      <c r="XL409" s="171"/>
      <c r="XM409" s="171"/>
      <c r="XN409" s="171"/>
      <c r="XO409" s="171"/>
      <c r="XP409" s="171"/>
      <c r="XQ409" s="171"/>
      <c r="XR409" s="171"/>
      <c r="XS409" s="171"/>
      <c r="XT409" s="171"/>
      <c r="XU409" s="171"/>
      <c r="XV409" s="171"/>
      <c r="XW409" s="171"/>
      <c r="XX409" s="171"/>
      <c r="XY409" s="171"/>
      <c r="XZ409" s="171"/>
      <c r="YA409" s="171"/>
      <c r="YB409" s="171"/>
      <c r="YC409" s="171"/>
      <c r="YD409" s="171"/>
      <c r="YE409" s="171"/>
      <c r="YF409" s="171"/>
      <c r="YG409" s="171"/>
      <c r="YH409" s="171"/>
      <c r="YI409" s="171"/>
      <c r="YJ409" s="171"/>
      <c r="YK409" s="171"/>
      <c r="YL409" s="171"/>
      <c r="YM409" s="171"/>
      <c r="YN409" s="171"/>
      <c r="YO409" s="171"/>
      <c r="YP409" s="171"/>
      <c r="YQ409" s="171"/>
      <c r="YR409" s="171"/>
      <c r="YS409" s="171"/>
      <c r="YT409" s="171"/>
      <c r="YU409" s="171"/>
      <c r="YV409" s="171"/>
      <c r="YW409" s="171"/>
      <c r="YX409" s="171"/>
      <c r="YY409" s="171"/>
      <c r="YZ409" s="171"/>
      <c r="ZA409" s="171"/>
      <c r="ZB409" s="171"/>
      <c r="ZC409" s="171"/>
      <c r="ZD409" s="171"/>
      <c r="ZE409" s="171"/>
      <c r="ZF409" s="171"/>
      <c r="ZG409" s="171"/>
      <c r="ZH409" s="171"/>
      <c r="ZI409" s="171"/>
      <c r="ZJ409" s="171"/>
      <c r="ZK409" s="171"/>
      <c r="ZL409" s="171"/>
      <c r="ZM409" s="171"/>
      <c r="ZN409" s="171"/>
      <c r="ZO409" s="171"/>
      <c r="ZP409" s="171"/>
      <c r="ZQ409" s="171"/>
      <c r="ZR409" s="171"/>
      <c r="ZS409" s="171"/>
      <c r="ZT409" s="171"/>
      <c r="ZU409" s="171"/>
      <c r="ZV409" s="171"/>
      <c r="ZW409" s="171"/>
      <c r="ZX409" s="171"/>
      <c r="ZY409" s="171"/>
      <c r="ZZ409" s="171"/>
      <c r="AAA409" s="171"/>
      <c r="AAB409" s="171"/>
      <c r="AAC409" s="171"/>
      <c r="AAD409" s="171"/>
      <c r="AAE409" s="171"/>
      <c r="AAF409" s="171"/>
      <c r="AAG409" s="171"/>
      <c r="AAH409" s="171"/>
      <c r="AAI409" s="171"/>
      <c r="AAJ409" s="171"/>
      <c r="AAK409" s="171"/>
      <c r="AAL409" s="171"/>
      <c r="AAM409" s="171"/>
      <c r="AAN409" s="171"/>
      <c r="AAO409" s="171"/>
      <c r="AAP409" s="171"/>
      <c r="AAQ409" s="171"/>
      <c r="AAR409" s="171"/>
      <c r="AAS409" s="171"/>
      <c r="AAT409" s="171"/>
      <c r="AAU409" s="171"/>
      <c r="AAV409" s="171"/>
      <c r="AAW409" s="171"/>
      <c r="AAX409" s="171"/>
      <c r="AAY409" s="171"/>
      <c r="AAZ409" s="171"/>
      <c r="ABA409" s="171"/>
      <c r="ABB409" s="171"/>
      <c r="ABC409" s="171"/>
      <c r="ABD409" s="171"/>
      <c r="ABE409" s="171"/>
      <c r="ABF409" s="171"/>
      <c r="ABG409" s="171"/>
      <c r="ABH409" s="171"/>
      <c r="ABI409" s="171"/>
      <c r="ABJ409" s="171"/>
      <c r="ABK409" s="171"/>
      <c r="ABL409" s="171"/>
      <c r="ABM409" s="171"/>
      <c r="ABN409" s="171"/>
      <c r="ABO409" s="171"/>
      <c r="ABP409" s="171"/>
      <c r="ABQ409" s="171"/>
      <c r="ABR409" s="171"/>
      <c r="ABS409" s="171"/>
      <c r="ABT409" s="171"/>
      <c r="ABU409" s="171"/>
      <c r="ABV409" s="171"/>
      <c r="ABW409" s="171"/>
      <c r="ABX409" s="171"/>
      <c r="ABY409" s="171"/>
      <c r="ABZ409" s="171"/>
      <c r="ACA409" s="171"/>
      <c r="ACB409" s="171"/>
      <c r="ACC409" s="171"/>
      <c r="ACD409" s="171"/>
      <c r="ACE409" s="171"/>
      <c r="ACF409" s="171"/>
      <c r="ACG409" s="171"/>
      <c r="ACH409" s="171"/>
      <c r="ACI409" s="171"/>
      <c r="ACJ409" s="171"/>
      <c r="ACK409" s="171"/>
      <c r="ACL409" s="171"/>
      <c r="ACM409" s="171"/>
      <c r="ACN409" s="171"/>
      <c r="ACO409" s="171"/>
      <c r="ACP409" s="171"/>
      <c r="ACQ409" s="171"/>
      <c r="ACR409" s="171"/>
      <c r="ACS409" s="171"/>
      <c r="ACT409" s="171"/>
      <c r="ACU409" s="171"/>
      <c r="ACV409" s="171"/>
      <c r="ACW409" s="171"/>
      <c r="ACX409" s="171"/>
      <c r="ACY409" s="171"/>
      <c r="ACZ409" s="171"/>
      <c r="ADA409" s="171"/>
    </row>
    <row r="410" spans="1:781" s="152" customFormat="1" ht="15" customHeight="1" x14ac:dyDescent="0.3">
      <c r="A410" s="247"/>
      <c r="B410" s="252"/>
      <c r="C410" s="293"/>
      <c r="D410" s="254"/>
      <c r="E410" s="250"/>
      <c r="F410" s="255"/>
      <c r="G410" s="249"/>
      <c r="H410" s="255"/>
      <c r="I410" s="256"/>
      <c r="J410" s="302"/>
      <c r="K410" s="247"/>
      <c r="L410" s="248"/>
      <c r="M410" s="249"/>
      <c r="N410" s="250"/>
      <c r="O410" s="251"/>
      <c r="P410" s="252"/>
      <c r="Q410" s="290"/>
      <c r="R410"/>
      <c r="S410" s="301"/>
      <c r="T410" s="303" t="s">
        <v>1092</v>
      </c>
      <c r="U410" s="265" t="s">
        <v>1093</v>
      </c>
      <c r="V410" s="301"/>
      <c r="W410" s="299"/>
      <c r="X410" s="299"/>
      <c r="Y410" s="299"/>
      <c r="Z410" s="299"/>
      <c r="AA410" s="299"/>
      <c r="AB410" s="300"/>
      <c r="AC410" s="301"/>
      <c r="AD410" s="301"/>
      <c r="AE410" s="301"/>
      <c r="AF410" s="301"/>
      <c r="AG410" s="301"/>
      <c r="AH410" s="301"/>
      <c r="AI410" s="301"/>
      <c r="AJ410" s="301"/>
      <c r="AK410" s="301"/>
      <c r="AL410" s="301"/>
      <c r="AM410" s="301"/>
      <c r="AN410" s="301"/>
      <c r="AO410" s="301"/>
      <c r="AP410" s="171"/>
      <c r="AQ410" s="171"/>
      <c r="AR410" s="171"/>
      <c r="AS410" s="171"/>
      <c r="AT410" s="171"/>
      <c r="AU410" s="171"/>
      <c r="AV410" s="171"/>
      <c r="AW410" s="171"/>
      <c r="AX410" s="171"/>
      <c r="AY410" s="171"/>
      <c r="AZ410" s="171"/>
      <c r="BA410" s="171"/>
      <c r="BB410" s="171"/>
      <c r="BC410" s="171"/>
      <c r="BD410" s="171"/>
      <c r="BE410" s="171"/>
      <c r="BF410" s="171"/>
      <c r="BG410" s="171"/>
      <c r="BH410" s="171"/>
      <c r="BI410" s="171"/>
      <c r="BJ410" s="171"/>
      <c r="BK410" s="171"/>
      <c r="BL410" s="171"/>
      <c r="BM410" s="171"/>
      <c r="BN410" s="171"/>
      <c r="BO410" s="171"/>
      <c r="BP410" s="171"/>
      <c r="BQ410" s="171"/>
      <c r="BR410" s="171"/>
      <c r="BS410" s="171"/>
      <c r="BT410" s="171"/>
      <c r="BU410" s="171"/>
      <c r="BV410" s="171"/>
      <c r="BW410" s="171"/>
      <c r="BX410" s="171"/>
      <c r="BY410" s="171"/>
      <c r="BZ410" s="171"/>
      <c r="CA410" s="171"/>
      <c r="CB410" s="171"/>
      <c r="CC410" s="171"/>
      <c r="CD410" s="171"/>
      <c r="CE410" s="171"/>
      <c r="CF410" s="171"/>
      <c r="CG410" s="171"/>
      <c r="CH410" s="171"/>
      <c r="CI410" s="171"/>
      <c r="CJ410" s="171"/>
      <c r="CK410" s="171"/>
      <c r="CL410" s="171"/>
      <c r="CM410" s="171"/>
      <c r="CN410" s="171"/>
      <c r="CO410" s="171"/>
      <c r="CP410" s="171"/>
      <c r="CQ410" s="171"/>
      <c r="CR410" s="171"/>
      <c r="CS410" s="171"/>
      <c r="CT410" s="171"/>
      <c r="CU410" s="171"/>
      <c r="CV410" s="171"/>
      <c r="CW410" s="171"/>
      <c r="CX410" s="171"/>
      <c r="CY410" s="171"/>
      <c r="CZ410" s="171"/>
      <c r="DA410" s="171"/>
      <c r="DB410" s="171"/>
      <c r="DC410" s="171"/>
      <c r="DD410" s="171"/>
      <c r="DE410" s="171"/>
      <c r="DF410" s="171"/>
      <c r="DG410" s="171"/>
      <c r="DH410" s="171"/>
      <c r="DI410" s="171"/>
      <c r="DJ410" s="171"/>
      <c r="DK410" s="171"/>
      <c r="DL410" s="171"/>
      <c r="DM410" s="171"/>
      <c r="DN410" s="171"/>
      <c r="DO410" s="171"/>
      <c r="DP410" s="171"/>
      <c r="DQ410" s="171"/>
      <c r="DR410" s="171"/>
      <c r="DS410" s="171"/>
      <c r="DT410" s="171"/>
      <c r="DU410" s="171"/>
      <c r="DV410" s="171"/>
      <c r="DW410" s="171"/>
      <c r="DX410" s="171"/>
      <c r="DY410" s="171"/>
      <c r="DZ410" s="171"/>
      <c r="EA410" s="171"/>
      <c r="EB410" s="171"/>
      <c r="EC410" s="171"/>
      <c r="ED410" s="171"/>
      <c r="EE410" s="171"/>
      <c r="EF410" s="171"/>
      <c r="EG410" s="171"/>
      <c r="EH410" s="171"/>
      <c r="EI410" s="171"/>
      <c r="EJ410" s="171"/>
      <c r="EK410" s="171"/>
      <c r="EL410" s="171"/>
      <c r="EM410" s="171"/>
      <c r="EN410" s="171"/>
      <c r="EO410" s="171"/>
      <c r="EP410" s="171"/>
      <c r="EQ410" s="171"/>
      <c r="ER410" s="171"/>
      <c r="ES410" s="171"/>
      <c r="ET410" s="171"/>
      <c r="EU410" s="171"/>
      <c r="EV410" s="171"/>
      <c r="EW410" s="171"/>
      <c r="EX410" s="171"/>
      <c r="EY410" s="171"/>
      <c r="EZ410" s="171"/>
      <c r="FA410" s="171"/>
      <c r="FB410" s="171"/>
      <c r="FC410" s="171"/>
      <c r="FD410" s="171"/>
      <c r="FE410" s="171"/>
      <c r="FF410" s="171"/>
      <c r="FG410" s="171"/>
      <c r="FH410" s="171"/>
      <c r="FI410" s="171"/>
      <c r="FJ410" s="171"/>
      <c r="FK410" s="171"/>
      <c r="FL410" s="171"/>
      <c r="FM410" s="171"/>
      <c r="FN410" s="171"/>
      <c r="FO410" s="171"/>
      <c r="FP410" s="171"/>
      <c r="FQ410" s="171"/>
      <c r="FR410" s="171"/>
      <c r="FS410" s="171"/>
      <c r="FT410" s="171"/>
      <c r="FU410" s="171"/>
      <c r="FV410" s="171"/>
      <c r="FW410" s="171"/>
      <c r="FX410" s="171"/>
      <c r="FY410" s="171"/>
      <c r="FZ410" s="171"/>
      <c r="GA410" s="171"/>
      <c r="GB410" s="171"/>
      <c r="GC410" s="171"/>
      <c r="GD410" s="171"/>
      <c r="GE410" s="171"/>
      <c r="GF410" s="171"/>
      <c r="GG410" s="171"/>
      <c r="GH410" s="171"/>
      <c r="GI410" s="171"/>
      <c r="GJ410" s="171"/>
      <c r="GK410" s="171"/>
      <c r="GL410" s="171"/>
      <c r="GM410" s="171"/>
      <c r="GN410" s="171"/>
      <c r="GO410" s="171"/>
      <c r="GP410" s="171"/>
      <c r="GQ410" s="171"/>
      <c r="GR410" s="171"/>
      <c r="GS410" s="171"/>
      <c r="GT410" s="171"/>
      <c r="GU410" s="171"/>
      <c r="GV410" s="171"/>
      <c r="GW410" s="171"/>
      <c r="GX410" s="171"/>
      <c r="GY410" s="171"/>
      <c r="GZ410" s="171"/>
      <c r="HA410" s="171"/>
      <c r="HB410" s="171"/>
      <c r="HC410" s="171"/>
      <c r="HD410" s="171"/>
      <c r="HE410" s="171"/>
      <c r="HF410" s="171"/>
      <c r="HG410" s="171"/>
      <c r="HH410" s="171"/>
      <c r="HI410" s="171"/>
      <c r="HJ410" s="171"/>
      <c r="HK410" s="171"/>
      <c r="HL410" s="171"/>
      <c r="HM410" s="171"/>
      <c r="HN410" s="171"/>
      <c r="HO410" s="171"/>
      <c r="HP410" s="171"/>
      <c r="HQ410" s="171"/>
      <c r="HR410" s="171"/>
      <c r="HS410" s="171"/>
      <c r="HT410" s="171"/>
      <c r="HU410" s="171"/>
      <c r="HV410" s="171"/>
      <c r="HW410" s="171"/>
      <c r="HX410" s="171"/>
      <c r="HY410" s="171"/>
      <c r="HZ410" s="171"/>
      <c r="IA410" s="171"/>
      <c r="IB410" s="171"/>
      <c r="IC410" s="171"/>
      <c r="ID410" s="171"/>
      <c r="IE410" s="171"/>
      <c r="IF410" s="171"/>
      <c r="IG410" s="171"/>
      <c r="IH410" s="171"/>
      <c r="II410" s="171"/>
      <c r="IJ410" s="171"/>
      <c r="IK410" s="171"/>
      <c r="IL410" s="171"/>
      <c r="IM410" s="171"/>
      <c r="IN410" s="171"/>
      <c r="IO410" s="171"/>
      <c r="IP410" s="171"/>
      <c r="IQ410" s="171"/>
      <c r="IR410" s="171"/>
      <c r="IS410" s="171"/>
      <c r="IT410" s="171"/>
      <c r="IU410" s="171"/>
      <c r="IV410" s="171"/>
      <c r="IW410" s="171"/>
      <c r="IX410" s="171"/>
      <c r="IY410" s="171"/>
      <c r="IZ410" s="171"/>
      <c r="JA410" s="171"/>
      <c r="JB410" s="171"/>
      <c r="JC410" s="171"/>
      <c r="JD410" s="171"/>
      <c r="JE410" s="171"/>
      <c r="JF410" s="171"/>
      <c r="JG410" s="171"/>
      <c r="JH410" s="171"/>
      <c r="JI410" s="171"/>
      <c r="JJ410" s="171"/>
      <c r="JK410" s="171"/>
      <c r="JL410" s="171"/>
      <c r="JM410" s="171"/>
      <c r="JN410" s="171"/>
      <c r="JO410" s="171"/>
      <c r="JP410" s="171"/>
      <c r="JQ410" s="171"/>
      <c r="JR410" s="171"/>
      <c r="JS410" s="171"/>
      <c r="JT410" s="171"/>
      <c r="JU410" s="171"/>
      <c r="JV410" s="171"/>
      <c r="JW410" s="171"/>
      <c r="JX410" s="171"/>
      <c r="JY410" s="171"/>
      <c r="JZ410" s="171"/>
      <c r="KA410" s="171"/>
      <c r="KB410" s="171"/>
      <c r="KC410" s="171"/>
      <c r="KD410" s="171"/>
      <c r="KE410" s="171"/>
      <c r="KF410" s="171"/>
      <c r="KG410" s="171"/>
      <c r="KH410" s="171"/>
      <c r="KI410" s="171"/>
      <c r="KJ410" s="171"/>
      <c r="KK410" s="171"/>
      <c r="KL410" s="171"/>
      <c r="KM410" s="171"/>
      <c r="KN410" s="171"/>
      <c r="KO410" s="171"/>
      <c r="KP410" s="171"/>
      <c r="KQ410" s="171"/>
      <c r="KR410" s="171"/>
      <c r="KS410" s="171"/>
      <c r="KT410" s="171"/>
      <c r="KU410" s="171"/>
      <c r="KV410" s="171"/>
      <c r="KW410" s="171"/>
      <c r="KX410" s="171"/>
      <c r="KY410" s="171"/>
      <c r="KZ410" s="171"/>
      <c r="LA410" s="171"/>
      <c r="LB410" s="171"/>
      <c r="LC410" s="171"/>
      <c r="LD410" s="171"/>
      <c r="LE410" s="171"/>
      <c r="LF410" s="171"/>
      <c r="LG410" s="171"/>
      <c r="LH410" s="171"/>
      <c r="LI410" s="171"/>
      <c r="LJ410" s="171"/>
      <c r="LK410" s="171"/>
      <c r="LL410" s="171"/>
      <c r="LM410" s="171"/>
      <c r="LN410" s="171"/>
      <c r="LO410" s="171"/>
      <c r="LP410" s="171"/>
      <c r="LQ410" s="171"/>
      <c r="LR410" s="171"/>
      <c r="LS410" s="171"/>
      <c r="LT410" s="171"/>
      <c r="LU410" s="171"/>
      <c r="LV410" s="171"/>
      <c r="LW410" s="171"/>
      <c r="LX410" s="171"/>
      <c r="LY410" s="171"/>
      <c r="LZ410" s="171"/>
      <c r="MA410" s="171"/>
      <c r="MB410" s="171"/>
      <c r="MC410" s="171"/>
      <c r="MD410" s="171"/>
      <c r="ME410" s="171"/>
      <c r="MF410" s="171"/>
      <c r="MG410" s="171"/>
      <c r="MH410" s="171"/>
      <c r="MI410" s="171"/>
      <c r="MJ410" s="171"/>
      <c r="MK410" s="171"/>
      <c r="ML410" s="171"/>
      <c r="MM410" s="171"/>
      <c r="MN410" s="171"/>
      <c r="MO410" s="171"/>
      <c r="MP410" s="171"/>
      <c r="MQ410" s="171"/>
      <c r="MR410" s="171"/>
      <c r="MS410" s="171"/>
      <c r="MT410" s="171"/>
      <c r="MU410" s="171"/>
      <c r="MV410" s="171"/>
      <c r="MW410" s="171"/>
      <c r="MX410" s="171"/>
      <c r="MY410" s="171"/>
      <c r="MZ410" s="171"/>
      <c r="NA410" s="171"/>
      <c r="NB410" s="171"/>
      <c r="NC410" s="171"/>
      <c r="ND410" s="171"/>
      <c r="NE410" s="171"/>
      <c r="NF410" s="171"/>
      <c r="NG410" s="171"/>
      <c r="NH410" s="171"/>
      <c r="NI410" s="171"/>
      <c r="NJ410" s="171"/>
      <c r="NK410" s="171"/>
      <c r="NL410" s="171"/>
      <c r="NM410" s="171"/>
      <c r="NN410" s="171"/>
      <c r="NO410" s="171"/>
      <c r="NP410" s="171"/>
      <c r="NQ410" s="171"/>
      <c r="NR410" s="171"/>
      <c r="NS410" s="171"/>
      <c r="NT410" s="171"/>
      <c r="NU410" s="171"/>
      <c r="NV410" s="171"/>
      <c r="NW410" s="171"/>
      <c r="NX410" s="171"/>
      <c r="NY410" s="171"/>
      <c r="NZ410" s="171"/>
      <c r="OA410" s="171"/>
      <c r="OB410" s="171"/>
      <c r="OC410" s="171"/>
      <c r="OD410" s="171"/>
      <c r="OE410" s="171"/>
      <c r="OF410" s="171"/>
      <c r="OG410" s="171"/>
      <c r="OH410" s="171"/>
      <c r="OI410" s="171"/>
      <c r="OJ410" s="171"/>
      <c r="OK410" s="171"/>
      <c r="OL410" s="171"/>
      <c r="OM410" s="171"/>
      <c r="ON410" s="171"/>
      <c r="OO410" s="171"/>
      <c r="OP410" s="171"/>
      <c r="OQ410" s="171"/>
      <c r="OR410" s="171"/>
      <c r="OS410" s="171"/>
      <c r="OT410" s="171"/>
      <c r="OU410" s="171"/>
      <c r="OV410" s="171"/>
      <c r="OW410" s="171"/>
      <c r="OX410" s="171"/>
      <c r="OY410" s="171"/>
      <c r="OZ410" s="171"/>
      <c r="PA410" s="171"/>
      <c r="PB410" s="171"/>
      <c r="PC410" s="171"/>
      <c r="PD410" s="171"/>
      <c r="PE410" s="171"/>
      <c r="PF410" s="171"/>
      <c r="PG410" s="171"/>
      <c r="PH410" s="171"/>
      <c r="PI410" s="171"/>
      <c r="PJ410" s="171"/>
      <c r="PK410" s="171"/>
      <c r="PL410" s="171"/>
      <c r="PM410" s="171"/>
      <c r="PN410" s="171"/>
      <c r="PO410" s="171"/>
      <c r="PP410" s="171"/>
      <c r="PQ410" s="171"/>
      <c r="PR410" s="171"/>
      <c r="PS410" s="171"/>
      <c r="PT410" s="171"/>
      <c r="PU410" s="171"/>
      <c r="PV410" s="171"/>
      <c r="PW410" s="171"/>
      <c r="PX410" s="171"/>
      <c r="PY410" s="171"/>
      <c r="PZ410" s="171"/>
      <c r="QA410" s="171"/>
      <c r="QB410" s="171"/>
      <c r="QC410" s="171"/>
      <c r="QD410" s="171"/>
      <c r="QE410" s="171"/>
      <c r="QF410" s="171"/>
      <c r="QG410" s="171"/>
      <c r="QH410" s="171"/>
      <c r="QI410" s="171"/>
      <c r="QJ410" s="171"/>
      <c r="QK410" s="171"/>
      <c r="QL410" s="171"/>
      <c r="QM410" s="171"/>
      <c r="QN410" s="171"/>
      <c r="QO410" s="171"/>
      <c r="QP410" s="171"/>
      <c r="QQ410" s="171"/>
      <c r="QR410" s="171"/>
      <c r="QS410" s="171"/>
      <c r="QT410" s="171"/>
      <c r="QU410" s="171"/>
      <c r="QV410" s="171"/>
      <c r="QW410" s="171"/>
      <c r="QX410" s="171"/>
      <c r="QY410" s="171"/>
      <c r="QZ410" s="171"/>
      <c r="RA410" s="171"/>
      <c r="RB410" s="171"/>
      <c r="RC410" s="171"/>
      <c r="RD410" s="171"/>
      <c r="RE410" s="171"/>
      <c r="RF410" s="171"/>
      <c r="RG410" s="171"/>
      <c r="RH410" s="171"/>
      <c r="RI410" s="171"/>
      <c r="RJ410" s="171"/>
      <c r="RK410" s="171"/>
      <c r="RL410" s="171"/>
      <c r="RM410" s="171"/>
      <c r="RN410" s="171"/>
      <c r="RO410" s="171"/>
      <c r="RP410" s="171"/>
      <c r="RQ410" s="171"/>
      <c r="RR410" s="171"/>
      <c r="RS410" s="171"/>
      <c r="RT410" s="171"/>
      <c r="RU410" s="171"/>
      <c r="RV410" s="171"/>
      <c r="RW410" s="171"/>
      <c r="RX410" s="171"/>
      <c r="RY410" s="171"/>
      <c r="RZ410" s="171"/>
      <c r="SA410" s="171"/>
      <c r="SB410" s="171"/>
      <c r="SC410" s="171"/>
      <c r="SD410" s="171"/>
      <c r="SE410" s="171"/>
      <c r="SF410" s="171"/>
      <c r="SG410" s="171"/>
      <c r="SH410" s="171"/>
      <c r="SI410" s="171"/>
      <c r="SJ410" s="171"/>
      <c r="SK410" s="171"/>
      <c r="SL410" s="171"/>
      <c r="SM410" s="171"/>
      <c r="SN410" s="171"/>
      <c r="SO410" s="171"/>
      <c r="SP410" s="171"/>
      <c r="SQ410" s="171"/>
      <c r="SR410" s="171"/>
      <c r="SS410" s="171"/>
      <c r="ST410" s="171"/>
      <c r="SU410" s="171"/>
      <c r="SV410" s="171"/>
      <c r="SW410" s="171"/>
      <c r="SX410" s="171"/>
      <c r="SY410" s="171"/>
      <c r="SZ410" s="171"/>
      <c r="TA410" s="171"/>
      <c r="TB410" s="171"/>
      <c r="TC410" s="171"/>
      <c r="TD410" s="171"/>
      <c r="TE410" s="171"/>
      <c r="TF410" s="171"/>
      <c r="TG410" s="171"/>
      <c r="TH410" s="171"/>
      <c r="TI410" s="171"/>
      <c r="TJ410" s="171"/>
      <c r="TK410" s="171"/>
      <c r="TL410" s="171"/>
      <c r="TM410" s="171"/>
      <c r="TN410" s="171"/>
      <c r="TO410" s="171"/>
      <c r="TP410" s="171"/>
      <c r="TQ410" s="171"/>
      <c r="TR410" s="171"/>
      <c r="TS410" s="171"/>
      <c r="TT410" s="171"/>
      <c r="TU410" s="171"/>
      <c r="TV410" s="171"/>
      <c r="TW410" s="171"/>
      <c r="TX410" s="171"/>
      <c r="TY410" s="171"/>
      <c r="TZ410" s="171"/>
      <c r="UA410" s="171"/>
      <c r="UB410" s="171"/>
      <c r="UC410" s="171"/>
      <c r="UD410" s="171"/>
      <c r="UE410" s="171"/>
      <c r="UF410" s="171"/>
      <c r="UG410" s="171"/>
      <c r="UH410" s="171"/>
      <c r="UI410" s="171"/>
      <c r="UJ410" s="171"/>
      <c r="UK410" s="171"/>
      <c r="UL410" s="171"/>
      <c r="UM410" s="171"/>
      <c r="UN410" s="171"/>
      <c r="UO410" s="171"/>
      <c r="UP410" s="171"/>
      <c r="UQ410" s="171"/>
      <c r="UR410" s="171"/>
      <c r="US410" s="171"/>
      <c r="UT410" s="171"/>
      <c r="UU410" s="171"/>
      <c r="UV410" s="171"/>
      <c r="UW410" s="171"/>
      <c r="UX410" s="171"/>
      <c r="UY410" s="171"/>
      <c r="UZ410" s="171"/>
      <c r="VA410" s="171"/>
      <c r="VB410" s="171"/>
      <c r="VC410" s="171"/>
      <c r="VD410" s="171"/>
      <c r="VE410" s="171"/>
      <c r="VF410" s="171"/>
      <c r="VG410" s="171"/>
      <c r="VH410" s="171"/>
      <c r="VI410" s="171"/>
      <c r="VJ410" s="171"/>
      <c r="VK410" s="171"/>
      <c r="VL410" s="171"/>
      <c r="VM410" s="171"/>
      <c r="VN410" s="171"/>
      <c r="VO410" s="171"/>
      <c r="VP410" s="171"/>
      <c r="VQ410" s="171"/>
      <c r="VR410" s="171"/>
      <c r="VS410" s="171"/>
      <c r="VT410" s="171"/>
      <c r="VU410" s="171"/>
      <c r="VV410" s="171"/>
      <c r="VW410" s="171"/>
      <c r="VX410" s="171"/>
      <c r="VY410" s="171"/>
      <c r="VZ410" s="171"/>
      <c r="WA410" s="171"/>
      <c r="WB410" s="171"/>
      <c r="WC410" s="171"/>
      <c r="WD410" s="171"/>
      <c r="WE410" s="171"/>
      <c r="WF410" s="171"/>
      <c r="WG410" s="171"/>
      <c r="WH410" s="171"/>
      <c r="WI410" s="171"/>
      <c r="WJ410" s="171"/>
      <c r="WK410" s="171"/>
      <c r="WL410" s="171"/>
      <c r="WM410" s="171"/>
      <c r="WN410" s="171"/>
      <c r="WO410" s="171"/>
      <c r="WP410" s="171"/>
      <c r="WQ410" s="171"/>
      <c r="WR410" s="171"/>
      <c r="WS410" s="171"/>
      <c r="WT410" s="171"/>
      <c r="WU410" s="171"/>
      <c r="WV410" s="171"/>
      <c r="WW410" s="171"/>
      <c r="WX410" s="171"/>
      <c r="WY410" s="171"/>
      <c r="WZ410" s="171"/>
      <c r="XA410" s="171"/>
      <c r="XB410" s="171"/>
      <c r="XC410" s="171"/>
      <c r="XD410" s="171"/>
      <c r="XE410" s="171"/>
      <c r="XF410" s="171"/>
      <c r="XG410" s="171"/>
      <c r="XH410" s="171"/>
      <c r="XI410" s="171"/>
      <c r="XJ410" s="171"/>
      <c r="XK410" s="171"/>
      <c r="XL410" s="171"/>
      <c r="XM410" s="171"/>
      <c r="XN410" s="171"/>
      <c r="XO410" s="171"/>
      <c r="XP410" s="171"/>
      <c r="XQ410" s="171"/>
      <c r="XR410" s="171"/>
      <c r="XS410" s="171"/>
      <c r="XT410" s="171"/>
      <c r="XU410" s="171"/>
      <c r="XV410" s="171"/>
      <c r="XW410" s="171"/>
      <c r="XX410" s="171"/>
      <c r="XY410" s="171"/>
      <c r="XZ410" s="171"/>
      <c r="YA410" s="171"/>
      <c r="YB410" s="171"/>
      <c r="YC410" s="171"/>
      <c r="YD410" s="171"/>
      <c r="YE410" s="171"/>
      <c r="YF410" s="171"/>
      <c r="YG410" s="171"/>
      <c r="YH410" s="171"/>
      <c r="YI410" s="171"/>
      <c r="YJ410" s="171"/>
      <c r="YK410" s="171"/>
      <c r="YL410" s="171"/>
      <c r="YM410" s="171"/>
      <c r="YN410" s="171"/>
      <c r="YO410" s="171"/>
      <c r="YP410" s="171"/>
      <c r="YQ410" s="171"/>
      <c r="YR410" s="171"/>
      <c r="YS410" s="171"/>
      <c r="YT410" s="171"/>
      <c r="YU410" s="171"/>
      <c r="YV410" s="171"/>
      <c r="YW410" s="171"/>
      <c r="YX410" s="171"/>
      <c r="YY410" s="171"/>
      <c r="YZ410" s="171"/>
      <c r="ZA410" s="171"/>
      <c r="ZB410" s="171"/>
      <c r="ZC410" s="171"/>
      <c r="ZD410" s="171"/>
      <c r="ZE410" s="171"/>
      <c r="ZF410" s="171"/>
      <c r="ZG410" s="171"/>
      <c r="ZH410" s="171"/>
      <c r="ZI410" s="171"/>
      <c r="ZJ410" s="171"/>
      <c r="ZK410" s="171"/>
      <c r="ZL410" s="171"/>
      <c r="ZM410" s="171"/>
      <c r="ZN410" s="171"/>
      <c r="ZO410" s="171"/>
      <c r="ZP410" s="171"/>
      <c r="ZQ410" s="171"/>
      <c r="ZR410" s="171"/>
      <c r="ZS410" s="171"/>
      <c r="ZT410" s="171"/>
      <c r="ZU410" s="171"/>
      <c r="ZV410" s="171"/>
      <c r="ZW410" s="171"/>
      <c r="ZX410" s="171"/>
      <c r="ZY410" s="171"/>
      <c r="ZZ410" s="171"/>
      <c r="AAA410" s="171"/>
      <c r="AAB410" s="171"/>
      <c r="AAC410" s="171"/>
      <c r="AAD410" s="171"/>
      <c r="AAE410" s="171"/>
      <c r="AAF410" s="171"/>
      <c r="AAG410" s="171"/>
      <c r="AAH410" s="171"/>
      <c r="AAI410" s="171"/>
      <c r="AAJ410" s="171"/>
      <c r="AAK410" s="171"/>
      <c r="AAL410" s="171"/>
      <c r="AAM410" s="171"/>
      <c r="AAN410" s="171"/>
      <c r="AAO410" s="171"/>
      <c r="AAP410" s="171"/>
      <c r="AAQ410" s="171"/>
      <c r="AAR410" s="171"/>
      <c r="AAS410" s="171"/>
      <c r="AAT410" s="171"/>
      <c r="AAU410" s="171"/>
      <c r="AAV410" s="171"/>
      <c r="AAW410" s="171"/>
      <c r="AAX410" s="171"/>
      <c r="AAY410" s="171"/>
      <c r="AAZ410" s="171"/>
      <c r="ABA410" s="171"/>
      <c r="ABB410" s="171"/>
      <c r="ABC410" s="171"/>
      <c r="ABD410" s="171"/>
      <c r="ABE410" s="171"/>
      <c r="ABF410" s="171"/>
      <c r="ABG410" s="171"/>
      <c r="ABH410" s="171"/>
      <c r="ABI410" s="171"/>
      <c r="ABJ410" s="171"/>
      <c r="ABK410" s="171"/>
      <c r="ABL410" s="171"/>
      <c r="ABM410" s="171"/>
      <c r="ABN410" s="171"/>
      <c r="ABO410" s="171"/>
      <c r="ABP410" s="171"/>
      <c r="ABQ410" s="171"/>
      <c r="ABR410" s="171"/>
      <c r="ABS410" s="171"/>
      <c r="ABT410" s="171"/>
      <c r="ABU410" s="171"/>
      <c r="ABV410" s="171"/>
      <c r="ABW410" s="171"/>
      <c r="ABX410" s="171"/>
      <c r="ABY410" s="171"/>
      <c r="ABZ410" s="171"/>
      <c r="ACA410" s="171"/>
      <c r="ACB410" s="171"/>
      <c r="ACC410" s="171"/>
      <c r="ACD410" s="171"/>
      <c r="ACE410" s="171"/>
      <c r="ACF410" s="171"/>
      <c r="ACG410" s="171"/>
      <c r="ACH410" s="171"/>
      <c r="ACI410" s="171"/>
      <c r="ACJ410" s="171"/>
      <c r="ACK410" s="171"/>
      <c r="ACL410" s="171"/>
      <c r="ACM410" s="171"/>
      <c r="ACN410" s="171"/>
      <c r="ACO410" s="171"/>
      <c r="ACP410" s="171"/>
      <c r="ACQ410" s="171"/>
      <c r="ACR410" s="171"/>
      <c r="ACS410" s="171"/>
      <c r="ACT410" s="171"/>
      <c r="ACU410" s="171"/>
      <c r="ACV410" s="171"/>
      <c r="ACW410" s="171"/>
      <c r="ACX410" s="171"/>
      <c r="ACY410" s="171"/>
      <c r="ACZ410" s="171"/>
      <c r="ADA410" s="171"/>
    </row>
    <row r="411" spans="1:781" s="152" customFormat="1" ht="15" customHeight="1" x14ac:dyDescent="0.3">
      <c r="A411" s="247"/>
      <c r="B411" s="252"/>
      <c r="C411" s="293"/>
      <c r="D411" s="254"/>
      <c r="E411" s="250"/>
      <c r="F411" s="255"/>
      <c r="G411" s="249"/>
      <c r="H411" s="255"/>
      <c r="I411" s="256"/>
      <c r="J411" s="302"/>
      <c r="K411" s="247"/>
      <c r="L411" s="248"/>
      <c r="M411" s="249"/>
      <c r="N411" s="250"/>
      <c r="O411" s="251"/>
      <c r="P411" s="252"/>
      <c r="Q411" s="290"/>
      <c r="R411" s="290"/>
      <c r="S411" s="274" t="s">
        <v>228</v>
      </c>
      <c r="T411" s="274" t="s">
        <v>1094</v>
      </c>
      <c r="U411" s="265" t="s">
        <v>1095</v>
      </c>
      <c r="V411" s="301"/>
      <c r="W411" s="299"/>
      <c r="X411" s="299"/>
      <c r="Y411" s="299"/>
      <c r="Z411" s="299"/>
      <c r="AA411" s="299"/>
      <c r="AB411" s="300"/>
      <c r="AC411" s="301"/>
      <c r="AD411" s="301"/>
      <c r="AE411" s="301"/>
      <c r="AF411" s="301"/>
      <c r="AG411" s="301"/>
      <c r="AH411" s="301"/>
      <c r="AI411" s="301"/>
      <c r="AJ411" s="301"/>
      <c r="AK411" s="301"/>
      <c r="AL411" s="301"/>
      <c r="AM411" s="301"/>
      <c r="AN411" s="301"/>
      <c r="AO411" s="301"/>
      <c r="AP411" s="171"/>
      <c r="AQ411" s="171"/>
      <c r="AR411" s="171"/>
      <c r="AS411" s="171"/>
      <c r="AT411" s="171"/>
      <c r="AU411" s="171"/>
      <c r="AV411" s="171"/>
      <c r="AW411" s="171"/>
      <c r="AX411" s="171"/>
      <c r="AY411" s="171"/>
      <c r="AZ411" s="171"/>
      <c r="BA411" s="171"/>
      <c r="BB411" s="171"/>
      <c r="BC411" s="171"/>
      <c r="BD411" s="171"/>
      <c r="BE411" s="171"/>
      <c r="BF411" s="171"/>
      <c r="BG411" s="171"/>
      <c r="BH411" s="171"/>
      <c r="BI411" s="171"/>
      <c r="BJ411" s="171"/>
      <c r="BK411" s="171"/>
      <c r="BL411" s="171"/>
      <c r="BM411" s="171"/>
      <c r="BN411" s="171"/>
      <c r="BO411" s="171"/>
      <c r="BP411" s="171"/>
      <c r="BQ411" s="171"/>
      <c r="BR411" s="171"/>
      <c r="BS411" s="171"/>
      <c r="BT411" s="171"/>
      <c r="BU411" s="171"/>
      <c r="BV411" s="171"/>
      <c r="BW411" s="171"/>
      <c r="BX411" s="171"/>
      <c r="BY411" s="171"/>
      <c r="BZ411" s="171"/>
      <c r="CA411" s="171"/>
      <c r="CB411" s="171"/>
      <c r="CC411" s="171"/>
      <c r="CD411" s="171"/>
      <c r="CE411" s="171"/>
      <c r="CF411" s="171"/>
      <c r="CG411" s="171"/>
      <c r="CH411" s="171"/>
      <c r="CI411" s="171"/>
      <c r="CJ411" s="171"/>
      <c r="CK411" s="171"/>
      <c r="CL411" s="171"/>
      <c r="CM411" s="171"/>
      <c r="CN411" s="171"/>
      <c r="CO411" s="171"/>
      <c r="CP411" s="171"/>
      <c r="CQ411" s="171"/>
      <c r="CR411" s="171"/>
      <c r="CS411" s="171"/>
      <c r="CT411" s="171"/>
      <c r="CU411" s="171"/>
      <c r="CV411" s="171"/>
      <c r="CW411" s="171"/>
      <c r="CX411" s="171"/>
      <c r="CY411" s="171"/>
      <c r="CZ411" s="171"/>
      <c r="DA411" s="171"/>
      <c r="DB411" s="171"/>
      <c r="DC411" s="171"/>
      <c r="DD411" s="171"/>
      <c r="DE411" s="171"/>
      <c r="DF411" s="171"/>
      <c r="DG411" s="171"/>
      <c r="DH411" s="171"/>
      <c r="DI411" s="171"/>
      <c r="DJ411" s="171"/>
      <c r="DK411" s="171"/>
      <c r="DL411" s="171"/>
      <c r="DM411" s="171"/>
      <c r="DN411" s="171"/>
      <c r="DO411" s="171"/>
      <c r="DP411" s="171"/>
      <c r="DQ411" s="171"/>
      <c r="DR411" s="171"/>
      <c r="DS411" s="171"/>
      <c r="DT411" s="171"/>
      <c r="DU411" s="171"/>
      <c r="DV411" s="171"/>
      <c r="DW411" s="171"/>
      <c r="DX411" s="171"/>
      <c r="DY411" s="171"/>
      <c r="DZ411" s="171"/>
      <c r="EA411" s="171"/>
      <c r="EB411" s="171"/>
      <c r="EC411" s="171"/>
      <c r="ED411" s="171"/>
      <c r="EE411" s="171"/>
      <c r="EF411" s="171"/>
      <c r="EG411" s="171"/>
      <c r="EH411" s="171"/>
      <c r="EI411" s="171"/>
      <c r="EJ411" s="171"/>
      <c r="EK411" s="171"/>
      <c r="EL411" s="171"/>
      <c r="EM411" s="171"/>
      <c r="EN411" s="171"/>
      <c r="EO411" s="171"/>
      <c r="EP411" s="171"/>
      <c r="EQ411" s="171"/>
      <c r="ER411" s="171"/>
      <c r="ES411" s="171"/>
      <c r="ET411" s="171"/>
      <c r="EU411" s="171"/>
      <c r="EV411" s="171"/>
      <c r="EW411" s="171"/>
      <c r="EX411" s="171"/>
      <c r="EY411" s="171"/>
      <c r="EZ411" s="171"/>
      <c r="FA411" s="171"/>
      <c r="FB411" s="171"/>
      <c r="FC411" s="171"/>
      <c r="FD411" s="171"/>
      <c r="FE411" s="171"/>
      <c r="FF411" s="171"/>
      <c r="FG411" s="171"/>
      <c r="FH411" s="171"/>
      <c r="FI411" s="171"/>
      <c r="FJ411" s="171"/>
      <c r="FK411" s="171"/>
      <c r="FL411" s="171"/>
      <c r="FM411" s="171"/>
      <c r="FN411" s="171"/>
      <c r="FO411" s="171"/>
      <c r="FP411" s="171"/>
      <c r="FQ411" s="171"/>
      <c r="FR411" s="171"/>
      <c r="FS411" s="171"/>
      <c r="FT411" s="171"/>
      <c r="FU411" s="171"/>
      <c r="FV411" s="171"/>
      <c r="FW411" s="171"/>
      <c r="FX411" s="171"/>
      <c r="FY411" s="171"/>
      <c r="FZ411" s="171"/>
      <c r="GA411" s="171"/>
      <c r="GB411" s="171"/>
      <c r="GC411" s="171"/>
      <c r="GD411" s="171"/>
      <c r="GE411" s="171"/>
      <c r="GF411" s="171"/>
      <c r="GG411" s="171"/>
      <c r="GH411" s="171"/>
      <c r="GI411" s="171"/>
      <c r="GJ411" s="171"/>
      <c r="GK411" s="171"/>
      <c r="GL411" s="171"/>
      <c r="GM411" s="171"/>
      <c r="GN411" s="171"/>
      <c r="GO411" s="171"/>
      <c r="GP411" s="171"/>
      <c r="GQ411" s="171"/>
      <c r="GR411" s="171"/>
      <c r="GS411" s="171"/>
      <c r="GT411" s="171"/>
      <c r="GU411" s="171"/>
      <c r="GV411" s="171"/>
      <c r="GW411" s="171"/>
      <c r="GX411" s="171"/>
      <c r="GY411" s="171"/>
      <c r="GZ411" s="171"/>
      <c r="HA411" s="171"/>
      <c r="HB411" s="171"/>
      <c r="HC411" s="171"/>
      <c r="HD411" s="171"/>
      <c r="HE411" s="171"/>
      <c r="HF411" s="171"/>
      <c r="HG411" s="171"/>
      <c r="HH411" s="171"/>
      <c r="HI411" s="171"/>
      <c r="HJ411" s="171"/>
      <c r="HK411" s="171"/>
      <c r="HL411" s="171"/>
      <c r="HM411" s="171"/>
      <c r="HN411" s="171"/>
      <c r="HO411" s="171"/>
      <c r="HP411" s="171"/>
      <c r="HQ411" s="171"/>
      <c r="HR411" s="171"/>
      <c r="HS411" s="171"/>
      <c r="HT411" s="171"/>
      <c r="HU411" s="171"/>
      <c r="HV411" s="171"/>
      <c r="HW411" s="171"/>
      <c r="HX411" s="171"/>
      <c r="HY411" s="171"/>
      <c r="HZ411" s="171"/>
      <c r="IA411" s="171"/>
      <c r="IB411" s="171"/>
      <c r="IC411" s="171"/>
      <c r="ID411" s="171"/>
      <c r="IE411" s="171"/>
      <c r="IF411" s="171"/>
      <c r="IG411" s="171"/>
      <c r="IH411" s="171"/>
      <c r="II411" s="171"/>
      <c r="IJ411" s="171"/>
      <c r="IK411" s="171"/>
      <c r="IL411" s="171"/>
      <c r="IM411" s="171"/>
      <c r="IN411" s="171"/>
      <c r="IO411" s="171"/>
      <c r="IP411" s="171"/>
      <c r="IQ411" s="171"/>
      <c r="IR411" s="171"/>
      <c r="IS411" s="171"/>
      <c r="IT411" s="171"/>
      <c r="IU411" s="171"/>
      <c r="IV411" s="171"/>
      <c r="IW411" s="171"/>
      <c r="IX411" s="171"/>
      <c r="IY411" s="171"/>
      <c r="IZ411" s="171"/>
      <c r="JA411" s="171"/>
      <c r="JB411" s="171"/>
      <c r="JC411" s="171"/>
      <c r="JD411" s="171"/>
      <c r="JE411" s="171"/>
      <c r="JF411" s="171"/>
      <c r="JG411" s="171"/>
      <c r="JH411" s="171"/>
      <c r="JI411" s="171"/>
      <c r="JJ411" s="171"/>
      <c r="JK411" s="171"/>
      <c r="JL411" s="171"/>
      <c r="JM411" s="171"/>
      <c r="JN411" s="171"/>
      <c r="JO411" s="171"/>
      <c r="JP411" s="171"/>
      <c r="JQ411" s="171"/>
      <c r="JR411" s="171"/>
      <c r="JS411" s="171"/>
      <c r="JT411" s="171"/>
      <c r="JU411" s="171"/>
      <c r="JV411" s="171"/>
      <c r="JW411" s="171"/>
      <c r="JX411" s="171"/>
      <c r="JY411" s="171"/>
      <c r="JZ411" s="171"/>
      <c r="KA411" s="171"/>
      <c r="KB411" s="171"/>
      <c r="KC411" s="171"/>
      <c r="KD411" s="171"/>
      <c r="KE411" s="171"/>
      <c r="KF411" s="171"/>
      <c r="KG411" s="171"/>
      <c r="KH411" s="171"/>
      <c r="KI411" s="171"/>
      <c r="KJ411" s="171"/>
      <c r="KK411" s="171"/>
      <c r="KL411" s="171"/>
      <c r="KM411" s="171"/>
      <c r="KN411" s="171"/>
      <c r="KO411" s="171"/>
      <c r="KP411" s="171"/>
      <c r="KQ411" s="171"/>
      <c r="KR411" s="171"/>
      <c r="KS411" s="171"/>
      <c r="KT411" s="171"/>
      <c r="KU411" s="171"/>
      <c r="KV411" s="171"/>
      <c r="KW411" s="171"/>
      <c r="KX411" s="171"/>
      <c r="KY411" s="171"/>
      <c r="KZ411" s="171"/>
      <c r="LA411" s="171"/>
      <c r="LB411" s="171"/>
      <c r="LC411" s="171"/>
      <c r="LD411" s="171"/>
      <c r="LE411" s="171"/>
      <c r="LF411" s="171"/>
      <c r="LG411" s="171"/>
      <c r="LH411" s="171"/>
      <c r="LI411" s="171"/>
      <c r="LJ411" s="171"/>
      <c r="LK411" s="171"/>
      <c r="LL411" s="171"/>
      <c r="LM411" s="171"/>
      <c r="LN411" s="171"/>
      <c r="LO411" s="171"/>
      <c r="LP411" s="171"/>
      <c r="LQ411" s="171"/>
      <c r="LR411" s="171"/>
      <c r="LS411" s="171"/>
      <c r="LT411" s="171"/>
      <c r="LU411" s="171"/>
      <c r="LV411" s="171"/>
      <c r="LW411" s="171"/>
      <c r="LX411" s="171"/>
      <c r="LY411" s="171"/>
      <c r="LZ411" s="171"/>
      <c r="MA411" s="171"/>
      <c r="MB411" s="171"/>
      <c r="MC411" s="171"/>
      <c r="MD411" s="171"/>
      <c r="ME411" s="171"/>
      <c r="MF411" s="171"/>
      <c r="MG411" s="171"/>
      <c r="MH411" s="171"/>
      <c r="MI411" s="171"/>
      <c r="MJ411" s="171"/>
      <c r="MK411" s="171"/>
      <c r="ML411" s="171"/>
      <c r="MM411" s="171"/>
      <c r="MN411" s="171"/>
      <c r="MO411" s="171"/>
      <c r="MP411" s="171"/>
      <c r="MQ411" s="171"/>
      <c r="MR411" s="171"/>
      <c r="MS411" s="171"/>
      <c r="MT411" s="171"/>
      <c r="MU411" s="171"/>
      <c r="MV411" s="171"/>
      <c r="MW411" s="171"/>
      <c r="MX411" s="171"/>
      <c r="MY411" s="171"/>
      <c r="MZ411" s="171"/>
      <c r="NA411" s="171"/>
      <c r="NB411" s="171"/>
      <c r="NC411" s="171"/>
      <c r="ND411" s="171"/>
      <c r="NE411" s="171"/>
      <c r="NF411" s="171"/>
      <c r="NG411" s="171"/>
      <c r="NH411" s="171"/>
      <c r="NI411" s="171"/>
      <c r="NJ411" s="171"/>
      <c r="NK411" s="171"/>
      <c r="NL411" s="171"/>
      <c r="NM411" s="171"/>
      <c r="NN411" s="171"/>
      <c r="NO411" s="171"/>
      <c r="NP411" s="171"/>
      <c r="NQ411" s="171"/>
      <c r="NR411" s="171"/>
      <c r="NS411" s="171"/>
      <c r="NT411" s="171"/>
      <c r="NU411" s="171"/>
      <c r="NV411" s="171"/>
      <c r="NW411" s="171"/>
      <c r="NX411" s="171"/>
      <c r="NY411" s="171"/>
      <c r="NZ411" s="171"/>
      <c r="OA411" s="171"/>
      <c r="OB411" s="171"/>
      <c r="OC411" s="171"/>
      <c r="OD411" s="171"/>
      <c r="OE411" s="171"/>
      <c r="OF411" s="171"/>
      <c r="OG411" s="171"/>
      <c r="OH411" s="171"/>
      <c r="OI411" s="171"/>
      <c r="OJ411" s="171"/>
      <c r="OK411" s="171"/>
      <c r="OL411" s="171"/>
      <c r="OM411" s="171"/>
      <c r="ON411" s="171"/>
      <c r="OO411" s="171"/>
      <c r="OP411" s="171"/>
      <c r="OQ411" s="171"/>
      <c r="OR411" s="171"/>
      <c r="OS411" s="171"/>
      <c r="OT411" s="171"/>
      <c r="OU411" s="171"/>
      <c r="OV411" s="171"/>
      <c r="OW411" s="171"/>
      <c r="OX411" s="171"/>
      <c r="OY411" s="171"/>
      <c r="OZ411" s="171"/>
      <c r="PA411" s="171"/>
      <c r="PB411" s="171"/>
      <c r="PC411" s="171"/>
      <c r="PD411" s="171"/>
      <c r="PE411" s="171"/>
      <c r="PF411" s="171"/>
      <c r="PG411" s="171"/>
      <c r="PH411" s="171"/>
      <c r="PI411" s="171"/>
      <c r="PJ411" s="171"/>
      <c r="PK411" s="171"/>
      <c r="PL411" s="171"/>
      <c r="PM411" s="171"/>
      <c r="PN411" s="171"/>
      <c r="PO411" s="171"/>
      <c r="PP411" s="171"/>
      <c r="PQ411" s="171"/>
      <c r="PR411" s="171"/>
      <c r="PS411" s="171"/>
      <c r="PT411" s="171"/>
      <c r="PU411" s="171"/>
      <c r="PV411" s="171"/>
      <c r="PW411" s="171"/>
      <c r="PX411" s="171"/>
      <c r="PY411" s="171"/>
      <c r="PZ411" s="171"/>
      <c r="QA411" s="171"/>
      <c r="QB411" s="171"/>
      <c r="QC411" s="171"/>
      <c r="QD411" s="171"/>
      <c r="QE411" s="171"/>
      <c r="QF411" s="171"/>
      <c r="QG411" s="171"/>
      <c r="QH411" s="171"/>
      <c r="QI411" s="171"/>
      <c r="QJ411" s="171"/>
      <c r="QK411" s="171"/>
      <c r="QL411" s="171"/>
      <c r="QM411" s="171"/>
      <c r="QN411" s="171"/>
      <c r="QO411" s="171"/>
      <c r="QP411" s="171"/>
      <c r="QQ411" s="171"/>
      <c r="QR411" s="171"/>
      <c r="QS411" s="171"/>
      <c r="QT411" s="171"/>
      <c r="QU411" s="171"/>
      <c r="QV411" s="171"/>
      <c r="QW411" s="171"/>
      <c r="QX411" s="171"/>
      <c r="QY411" s="171"/>
      <c r="QZ411" s="171"/>
      <c r="RA411" s="171"/>
      <c r="RB411" s="171"/>
      <c r="RC411" s="171"/>
      <c r="RD411" s="171"/>
      <c r="RE411" s="171"/>
      <c r="RF411" s="171"/>
      <c r="RG411" s="171"/>
      <c r="RH411" s="171"/>
      <c r="RI411" s="171"/>
      <c r="RJ411" s="171"/>
      <c r="RK411" s="171"/>
      <c r="RL411" s="171"/>
      <c r="RM411" s="171"/>
      <c r="RN411" s="171"/>
      <c r="RO411" s="171"/>
      <c r="RP411" s="171"/>
      <c r="RQ411" s="171"/>
      <c r="RR411" s="171"/>
      <c r="RS411" s="171"/>
      <c r="RT411" s="171"/>
      <c r="RU411" s="171"/>
      <c r="RV411" s="171"/>
      <c r="RW411" s="171"/>
      <c r="RX411" s="171"/>
      <c r="RY411" s="171"/>
      <c r="RZ411" s="171"/>
      <c r="SA411" s="171"/>
      <c r="SB411" s="171"/>
      <c r="SC411" s="171"/>
      <c r="SD411" s="171"/>
      <c r="SE411" s="171"/>
      <c r="SF411" s="171"/>
      <c r="SG411" s="171"/>
      <c r="SH411" s="171"/>
      <c r="SI411" s="171"/>
      <c r="SJ411" s="171"/>
      <c r="SK411" s="171"/>
      <c r="SL411" s="171"/>
      <c r="SM411" s="171"/>
      <c r="SN411" s="171"/>
      <c r="SO411" s="171"/>
      <c r="SP411" s="171"/>
      <c r="SQ411" s="171"/>
      <c r="SR411" s="171"/>
      <c r="SS411" s="171"/>
      <c r="ST411" s="171"/>
      <c r="SU411" s="171"/>
      <c r="SV411" s="171"/>
      <c r="SW411" s="171"/>
      <c r="SX411" s="171"/>
      <c r="SY411" s="171"/>
      <c r="SZ411" s="171"/>
      <c r="TA411" s="171"/>
      <c r="TB411" s="171"/>
      <c r="TC411" s="171"/>
      <c r="TD411" s="171"/>
      <c r="TE411" s="171"/>
      <c r="TF411" s="171"/>
      <c r="TG411" s="171"/>
      <c r="TH411" s="171"/>
      <c r="TI411" s="171"/>
      <c r="TJ411" s="171"/>
      <c r="TK411" s="171"/>
      <c r="TL411" s="171"/>
      <c r="TM411" s="171"/>
      <c r="TN411" s="171"/>
      <c r="TO411" s="171"/>
      <c r="TP411" s="171"/>
      <c r="TQ411" s="171"/>
      <c r="TR411" s="171"/>
      <c r="TS411" s="171"/>
      <c r="TT411" s="171"/>
      <c r="TU411" s="171"/>
      <c r="TV411" s="171"/>
      <c r="TW411" s="171"/>
      <c r="TX411" s="171"/>
      <c r="TY411" s="171"/>
      <c r="TZ411" s="171"/>
      <c r="UA411" s="171"/>
      <c r="UB411" s="171"/>
      <c r="UC411" s="171"/>
      <c r="UD411" s="171"/>
      <c r="UE411" s="171"/>
      <c r="UF411" s="171"/>
      <c r="UG411" s="171"/>
      <c r="UH411" s="171"/>
      <c r="UI411" s="171"/>
      <c r="UJ411" s="171"/>
      <c r="UK411" s="171"/>
      <c r="UL411" s="171"/>
      <c r="UM411" s="171"/>
      <c r="UN411" s="171"/>
      <c r="UO411" s="171"/>
      <c r="UP411" s="171"/>
      <c r="UQ411" s="171"/>
      <c r="UR411" s="171"/>
      <c r="US411" s="171"/>
      <c r="UT411" s="171"/>
      <c r="UU411" s="171"/>
      <c r="UV411" s="171"/>
      <c r="UW411" s="171"/>
      <c r="UX411" s="171"/>
      <c r="UY411" s="171"/>
      <c r="UZ411" s="171"/>
      <c r="VA411" s="171"/>
      <c r="VB411" s="171"/>
      <c r="VC411" s="171"/>
      <c r="VD411" s="171"/>
      <c r="VE411" s="171"/>
      <c r="VF411" s="171"/>
      <c r="VG411" s="171"/>
      <c r="VH411" s="171"/>
      <c r="VI411" s="171"/>
      <c r="VJ411" s="171"/>
      <c r="VK411" s="171"/>
      <c r="VL411" s="171"/>
      <c r="VM411" s="171"/>
      <c r="VN411" s="171"/>
      <c r="VO411" s="171"/>
      <c r="VP411" s="171"/>
      <c r="VQ411" s="171"/>
      <c r="VR411" s="171"/>
      <c r="VS411" s="171"/>
      <c r="VT411" s="171"/>
      <c r="VU411" s="171"/>
      <c r="VV411" s="171"/>
      <c r="VW411" s="171"/>
      <c r="VX411" s="171"/>
      <c r="VY411" s="171"/>
      <c r="VZ411" s="171"/>
      <c r="WA411" s="171"/>
      <c r="WB411" s="171"/>
      <c r="WC411" s="171"/>
      <c r="WD411" s="171"/>
      <c r="WE411" s="171"/>
      <c r="WF411" s="171"/>
      <c r="WG411" s="171"/>
      <c r="WH411" s="171"/>
      <c r="WI411" s="171"/>
      <c r="WJ411" s="171"/>
      <c r="WK411" s="171"/>
      <c r="WL411" s="171"/>
      <c r="WM411" s="171"/>
      <c r="WN411" s="171"/>
      <c r="WO411" s="171"/>
      <c r="WP411" s="171"/>
      <c r="WQ411" s="171"/>
      <c r="WR411" s="171"/>
      <c r="WS411" s="171"/>
      <c r="WT411" s="171"/>
      <c r="WU411" s="171"/>
      <c r="WV411" s="171"/>
      <c r="WW411" s="171"/>
      <c r="WX411" s="171"/>
      <c r="WY411" s="171"/>
      <c r="WZ411" s="171"/>
      <c r="XA411" s="171"/>
      <c r="XB411" s="171"/>
      <c r="XC411" s="171"/>
      <c r="XD411" s="171"/>
      <c r="XE411" s="171"/>
      <c r="XF411" s="171"/>
      <c r="XG411" s="171"/>
      <c r="XH411" s="171"/>
      <c r="XI411" s="171"/>
      <c r="XJ411" s="171"/>
      <c r="XK411" s="171"/>
      <c r="XL411" s="171"/>
      <c r="XM411" s="171"/>
      <c r="XN411" s="171"/>
      <c r="XO411" s="171"/>
      <c r="XP411" s="171"/>
      <c r="XQ411" s="171"/>
      <c r="XR411" s="171"/>
      <c r="XS411" s="171"/>
      <c r="XT411" s="171"/>
      <c r="XU411" s="171"/>
      <c r="XV411" s="171"/>
      <c r="XW411" s="171"/>
      <c r="XX411" s="171"/>
      <c r="XY411" s="171"/>
      <c r="XZ411" s="171"/>
      <c r="YA411" s="171"/>
      <c r="YB411" s="171"/>
      <c r="YC411" s="171"/>
      <c r="YD411" s="171"/>
      <c r="YE411" s="171"/>
      <c r="YF411" s="171"/>
      <c r="YG411" s="171"/>
      <c r="YH411" s="171"/>
      <c r="YI411" s="171"/>
      <c r="YJ411" s="171"/>
      <c r="YK411" s="171"/>
      <c r="YL411" s="171"/>
      <c r="YM411" s="171"/>
      <c r="YN411" s="171"/>
      <c r="YO411" s="171"/>
      <c r="YP411" s="171"/>
      <c r="YQ411" s="171"/>
      <c r="YR411" s="171"/>
      <c r="YS411" s="171"/>
      <c r="YT411" s="171"/>
      <c r="YU411" s="171"/>
      <c r="YV411" s="171"/>
      <c r="YW411" s="171"/>
      <c r="YX411" s="171"/>
      <c r="YY411" s="171"/>
      <c r="YZ411" s="171"/>
      <c r="ZA411" s="171"/>
      <c r="ZB411" s="171"/>
      <c r="ZC411" s="171"/>
      <c r="ZD411" s="171"/>
      <c r="ZE411" s="171"/>
      <c r="ZF411" s="171"/>
      <c r="ZG411" s="171"/>
      <c r="ZH411" s="171"/>
      <c r="ZI411" s="171"/>
      <c r="ZJ411" s="171"/>
      <c r="ZK411" s="171"/>
      <c r="ZL411" s="171"/>
      <c r="ZM411" s="171"/>
      <c r="ZN411" s="171"/>
      <c r="ZO411" s="171"/>
      <c r="ZP411" s="171"/>
      <c r="ZQ411" s="171"/>
      <c r="ZR411" s="171"/>
      <c r="ZS411" s="171"/>
      <c r="ZT411" s="171"/>
      <c r="ZU411" s="171"/>
      <c r="ZV411" s="171"/>
      <c r="ZW411" s="171"/>
      <c r="ZX411" s="171"/>
      <c r="ZY411" s="171"/>
      <c r="ZZ411" s="171"/>
      <c r="AAA411" s="171"/>
      <c r="AAB411" s="171"/>
      <c r="AAC411" s="171"/>
      <c r="AAD411" s="171"/>
      <c r="AAE411" s="171"/>
      <c r="AAF411" s="171"/>
      <c r="AAG411" s="171"/>
      <c r="AAH411" s="171"/>
      <c r="AAI411" s="171"/>
      <c r="AAJ411" s="171"/>
      <c r="AAK411" s="171"/>
      <c r="AAL411" s="171"/>
      <c r="AAM411" s="171"/>
      <c r="AAN411" s="171"/>
      <c r="AAO411" s="171"/>
      <c r="AAP411" s="171"/>
      <c r="AAQ411" s="171"/>
      <c r="AAR411" s="171"/>
      <c r="AAS411" s="171"/>
      <c r="AAT411" s="171"/>
      <c r="AAU411" s="171"/>
      <c r="AAV411" s="171"/>
      <c r="AAW411" s="171"/>
      <c r="AAX411" s="171"/>
      <c r="AAY411" s="171"/>
      <c r="AAZ411" s="171"/>
      <c r="ABA411" s="171"/>
      <c r="ABB411" s="171"/>
      <c r="ABC411" s="171"/>
      <c r="ABD411" s="171"/>
      <c r="ABE411" s="171"/>
      <c r="ABF411" s="171"/>
      <c r="ABG411" s="171"/>
      <c r="ABH411" s="171"/>
      <c r="ABI411" s="171"/>
      <c r="ABJ411" s="171"/>
      <c r="ABK411" s="171"/>
      <c r="ABL411" s="171"/>
      <c r="ABM411" s="171"/>
      <c r="ABN411" s="171"/>
      <c r="ABO411" s="171"/>
      <c r="ABP411" s="171"/>
      <c r="ABQ411" s="171"/>
      <c r="ABR411" s="171"/>
      <c r="ABS411" s="171"/>
      <c r="ABT411" s="171"/>
      <c r="ABU411" s="171"/>
      <c r="ABV411" s="171"/>
      <c r="ABW411" s="171"/>
      <c r="ABX411" s="171"/>
      <c r="ABY411" s="171"/>
      <c r="ABZ411" s="171"/>
      <c r="ACA411" s="171"/>
      <c r="ACB411" s="171"/>
      <c r="ACC411" s="171"/>
      <c r="ACD411" s="171"/>
      <c r="ACE411" s="171"/>
      <c r="ACF411" s="171"/>
      <c r="ACG411" s="171"/>
      <c r="ACH411" s="171"/>
      <c r="ACI411" s="171"/>
      <c r="ACJ411" s="171"/>
      <c r="ACK411" s="171"/>
      <c r="ACL411" s="171"/>
      <c r="ACM411" s="171"/>
      <c r="ACN411" s="171"/>
      <c r="ACO411" s="171"/>
      <c r="ACP411" s="171"/>
      <c r="ACQ411" s="171"/>
      <c r="ACR411" s="171"/>
      <c r="ACS411" s="171"/>
      <c r="ACT411" s="171"/>
      <c r="ACU411" s="171"/>
      <c r="ACV411" s="171"/>
      <c r="ACW411" s="171"/>
      <c r="ACX411" s="171"/>
      <c r="ACY411" s="171"/>
      <c r="ACZ411" s="171"/>
      <c r="ADA411" s="171"/>
    </row>
    <row r="412" spans="1:781" s="152" customFormat="1" ht="15" customHeight="1" x14ac:dyDescent="0.3">
      <c r="A412" s="247"/>
      <c r="B412" s="252"/>
      <c r="C412" s="293"/>
      <c r="D412" s="254"/>
      <c r="E412" s="250"/>
      <c r="F412" s="255"/>
      <c r="G412" s="249"/>
      <c r="H412" s="255"/>
      <c r="I412" s="256"/>
      <c r="J412" s="302"/>
      <c r="K412" s="247"/>
      <c r="L412" s="248"/>
      <c r="M412" s="249"/>
      <c r="N412" s="250"/>
      <c r="O412" s="251"/>
      <c r="P412" s="252"/>
      <c r="R412"/>
      <c r="S412" s="274" t="s">
        <v>1096</v>
      </c>
      <c r="T412" s="274" t="s">
        <v>1097</v>
      </c>
      <c r="U412" s="265" t="s">
        <v>1098</v>
      </c>
      <c r="V412" s="301"/>
      <c r="W412" s="299"/>
      <c r="X412" s="299"/>
      <c r="Y412" s="299"/>
      <c r="Z412" s="299"/>
      <c r="AA412" s="299"/>
      <c r="AB412" s="300"/>
      <c r="AC412" s="301"/>
      <c r="AD412" s="301"/>
      <c r="AE412" s="301"/>
      <c r="AF412" s="301"/>
      <c r="AG412" s="301"/>
      <c r="AH412" s="301"/>
      <c r="AI412" s="301"/>
      <c r="AJ412" s="301"/>
      <c r="AK412" s="301"/>
      <c r="AL412" s="301"/>
      <c r="AM412" s="301"/>
      <c r="AN412" s="301"/>
      <c r="AO412" s="301"/>
      <c r="AP412" s="171"/>
      <c r="AQ412" s="171"/>
      <c r="AR412" s="171"/>
      <c r="AS412" s="171"/>
      <c r="AT412" s="171"/>
      <c r="AU412" s="171"/>
      <c r="AV412" s="171"/>
      <c r="AW412" s="171"/>
      <c r="AX412" s="171"/>
      <c r="AY412" s="171"/>
      <c r="AZ412" s="171"/>
      <c r="BA412" s="171"/>
      <c r="BB412" s="171"/>
      <c r="BC412" s="171"/>
      <c r="BD412" s="171"/>
      <c r="BE412" s="171"/>
      <c r="BF412" s="171"/>
      <c r="BG412" s="171"/>
      <c r="BH412" s="171"/>
      <c r="BI412" s="171"/>
      <c r="BJ412" s="171"/>
      <c r="BK412" s="171"/>
      <c r="BL412" s="171"/>
      <c r="BM412" s="171"/>
      <c r="BN412" s="171"/>
      <c r="BO412" s="171"/>
      <c r="BP412" s="171"/>
      <c r="BQ412" s="171"/>
      <c r="BR412" s="171"/>
      <c r="BS412" s="171"/>
      <c r="BT412" s="171"/>
      <c r="BU412" s="171"/>
      <c r="BV412" s="171"/>
      <c r="BW412" s="171"/>
      <c r="BX412" s="171"/>
      <c r="BY412" s="171"/>
      <c r="BZ412" s="171"/>
      <c r="CA412" s="171"/>
      <c r="CB412" s="171"/>
      <c r="CC412" s="171"/>
      <c r="CD412" s="171"/>
      <c r="CE412" s="171"/>
      <c r="CF412" s="171"/>
      <c r="CG412" s="171"/>
      <c r="CH412" s="171"/>
      <c r="CI412" s="171"/>
      <c r="CJ412" s="171"/>
      <c r="CK412" s="171"/>
      <c r="CL412" s="171"/>
      <c r="CM412" s="171"/>
      <c r="CN412" s="171"/>
      <c r="CO412" s="171"/>
      <c r="CP412" s="171"/>
      <c r="CQ412" s="171"/>
      <c r="CR412" s="171"/>
      <c r="CS412" s="171"/>
      <c r="CT412" s="171"/>
      <c r="CU412" s="171"/>
      <c r="CV412" s="171"/>
      <c r="CW412" s="171"/>
      <c r="CX412" s="171"/>
      <c r="CY412" s="171"/>
      <c r="CZ412" s="171"/>
      <c r="DA412" s="171"/>
      <c r="DB412" s="171"/>
      <c r="DC412" s="171"/>
      <c r="DD412" s="171"/>
      <c r="DE412" s="171"/>
      <c r="DF412" s="171"/>
      <c r="DG412" s="171"/>
      <c r="DH412" s="171"/>
      <c r="DI412" s="171"/>
      <c r="DJ412" s="171"/>
      <c r="DK412" s="171"/>
      <c r="DL412" s="171"/>
      <c r="DM412" s="171"/>
      <c r="DN412" s="171"/>
      <c r="DO412" s="171"/>
      <c r="DP412" s="171"/>
      <c r="DQ412" s="171"/>
      <c r="DR412" s="171"/>
      <c r="DS412" s="171"/>
      <c r="DT412" s="171"/>
      <c r="DU412" s="171"/>
      <c r="DV412" s="171"/>
      <c r="DW412" s="171"/>
      <c r="DX412" s="171"/>
      <c r="DY412" s="171"/>
      <c r="DZ412" s="171"/>
      <c r="EA412" s="171"/>
      <c r="EB412" s="171"/>
      <c r="EC412" s="171"/>
      <c r="ED412" s="171"/>
      <c r="EE412" s="171"/>
      <c r="EF412" s="171"/>
      <c r="EG412" s="171"/>
      <c r="EH412" s="171"/>
      <c r="EI412" s="171"/>
      <c r="EJ412" s="171"/>
      <c r="EK412" s="171"/>
      <c r="EL412" s="171"/>
      <c r="EM412" s="171"/>
      <c r="EN412" s="171"/>
      <c r="EO412" s="171"/>
      <c r="EP412" s="171"/>
      <c r="EQ412" s="171"/>
      <c r="ER412" s="171"/>
      <c r="ES412" s="171"/>
      <c r="ET412" s="171"/>
      <c r="EU412" s="171"/>
      <c r="EV412" s="171"/>
      <c r="EW412" s="171"/>
      <c r="EX412" s="171"/>
      <c r="EY412" s="171"/>
      <c r="EZ412" s="171"/>
      <c r="FA412" s="171"/>
      <c r="FB412" s="171"/>
      <c r="FC412" s="171"/>
      <c r="FD412" s="171"/>
      <c r="FE412" s="171"/>
      <c r="FF412" s="171"/>
      <c r="FG412" s="171"/>
      <c r="FH412" s="171"/>
      <c r="FI412" s="171"/>
      <c r="FJ412" s="171"/>
      <c r="FK412" s="171"/>
      <c r="FL412" s="171"/>
      <c r="FM412" s="171"/>
      <c r="FN412" s="171"/>
      <c r="FO412" s="171"/>
      <c r="FP412" s="171"/>
      <c r="FQ412" s="171"/>
      <c r="FR412" s="171"/>
      <c r="FS412" s="171"/>
      <c r="FT412" s="171"/>
      <c r="FU412" s="171"/>
      <c r="FV412" s="171"/>
      <c r="FW412" s="171"/>
      <c r="FX412" s="171"/>
      <c r="FY412" s="171"/>
      <c r="FZ412" s="171"/>
      <c r="GA412" s="171"/>
      <c r="GB412" s="171"/>
      <c r="GC412" s="171"/>
      <c r="GD412" s="171"/>
      <c r="GE412" s="171"/>
      <c r="GF412" s="171"/>
      <c r="GG412" s="171"/>
      <c r="GH412" s="171"/>
      <c r="GI412" s="171"/>
      <c r="GJ412" s="171"/>
      <c r="GK412" s="171"/>
      <c r="GL412" s="171"/>
      <c r="GM412" s="171"/>
      <c r="GN412" s="171"/>
      <c r="GO412" s="171"/>
      <c r="GP412" s="171"/>
      <c r="GQ412" s="171"/>
      <c r="GR412" s="171"/>
      <c r="GS412" s="171"/>
      <c r="GT412" s="171"/>
      <c r="GU412" s="171"/>
      <c r="GV412" s="171"/>
      <c r="GW412" s="171"/>
      <c r="GX412" s="171"/>
      <c r="GY412" s="171"/>
      <c r="GZ412" s="171"/>
      <c r="HA412" s="171"/>
      <c r="HB412" s="171"/>
      <c r="HC412" s="171"/>
      <c r="HD412" s="171"/>
      <c r="HE412" s="171"/>
      <c r="HF412" s="171"/>
      <c r="HG412" s="171"/>
      <c r="HH412" s="171"/>
      <c r="HI412" s="171"/>
      <c r="HJ412" s="171"/>
      <c r="HK412" s="171"/>
      <c r="HL412" s="171"/>
      <c r="HM412" s="171"/>
      <c r="HN412" s="171"/>
      <c r="HO412" s="171"/>
      <c r="HP412" s="171"/>
      <c r="HQ412" s="171"/>
      <c r="HR412" s="171"/>
      <c r="HS412" s="171"/>
      <c r="HT412" s="171"/>
      <c r="HU412" s="171"/>
      <c r="HV412" s="171"/>
      <c r="HW412" s="171"/>
      <c r="HX412" s="171"/>
      <c r="HY412" s="171"/>
      <c r="HZ412" s="171"/>
      <c r="IA412" s="171"/>
      <c r="IB412" s="171"/>
      <c r="IC412" s="171"/>
      <c r="ID412" s="171"/>
      <c r="IE412" s="171"/>
      <c r="IF412" s="171"/>
      <c r="IG412" s="171"/>
      <c r="IH412" s="171"/>
      <c r="II412" s="171"/>
      <c r="IJ412" s="171"/>
      <c r="IK412" s="171"/>
      <c r="IL412" s="171"/>
      <c r="IM412" s="171"/>
      <c r="IN412" s="171"/>
      <c r="IO412" s="171"/>
      <c r="IP412" s="171"/>
      <c r="IQ412" s="171"/>
      <c r="IR412" s="171"/>
      <c r="IS412" s="171"/>
      <c r="IT412" s="171"/>
      <c r="IU412" s="171"/>
      <c r="IV412" s="171"/>
      <c r="IW412" s="171"/>
      <c r="IX412" s="171"/>
      <c r="IY412" s="171"/>
      <c r="IZ412" s="171"/>
      <c r="JA412" s="171"/>
      <c r="JB412" s="171"/>
      <c r="JC412" s="171"/>
      <c r="JD412" s="171"/>
      <c r="JE412" s="171"/>
      <c r="JF412" s="171"/>
      <c r="JG412" s="171"/>
      <c r="JH412" s="171"/>
      <c r="JI412" s="171"/>
      <c r="JJ412" s="171"/>
      <c r="JK412" s="171"/>
      <c r="JL412" s="171"/>
      <c r="JM412" s="171"/>
      <c r="JN412" s="171"/>
      <c r="JO412" s="171"/>
      <c r="JP412" s="171"/>
      <c r="JQ412" s="171"/>
      <c r="JR412" s="171"/>
      <c r="JS412" s="171"/>
      <c r="JT412" s="171"/>
      <c r="JU412" s="171"/>
      <c r="JV412" s="171"/>
      <c r="JW412" s="171"/>
      <c r="JX412" s="171"/>
      <c r="JY412" s="171"/>
      <c r="JZ412" s="171"/>
      <c r="KA412" s="171"/>
      <c r="KB412" s="171"/>
      <c r="KC412" s="171"/>
      <c r="KD412" s="171"/>
      <c r="KE412" s="171"/>
      <c r="KF412" s="171"/>
      <c r="KG412" s="171"/>
      <c r="KH412" s="171"/>
      <c r="KI412" s="171"/>
      <c r="KJ412" s="171"/>
      <c r="KK412" s="171"/>
      <c r="KL412" s="171"/>
      <c r="KM412" s="171"/>
      <c r="KN412" s="171"/>
      <c r="KO412" s="171"/>
      <c r="KP412" s="171"/>
      <c r="KQ412" s="171"/>
      <c r="KR412" s="171"/>
      <c r="KS412" s="171"/>
      <c r="KT412" s="171"/>
      <c r="KU412" s="171"/>
      <c r="KV412" s="171"/>
      <c r="KW412" s="171"/>
      <c r="KX412" s="171"/>
      <c r="KY412" s="171"/>
      <c r="KZ412" s="171"/>
      <c r="LA412" s="171"/>
      <c r="LB412" s="171"/>
      <c r="LC412" s="171"/>
      <c r="LD412" s="171"/>
      <c r="LE412" s="171"/>
      <c r="LF412" s="171"/>
      <c r="LG412" s="171"/>
      <c r="LH412" s="171"/>
      <c r="LI412" s="171"/>
      <c r="LJ412" s="171"/>
      <c r="LK412" s="171"/>
      <c r="LL412" s="171"/>
      <c r="LM412" s="171"/>
      <c r="LN412" s="171"/>
      <c r="LO412" s="171"/>
      <c r="LP412" s="171"/>
      <c r="LQ412" s="171"/>
      <c r="LR412" s="171"/>
      <c r="LS412" s="171"/>
      <c r="LT412" s="171"/>
      <c r="LU412" s="171"/>
      <c r="LV412" s="171"/>
      <c r="LW412" s="171"/>
      <c r="LX412" s="171"/>
      <c r="LY412" s="171"/>
      <c r="LZ412" s="171"/>
      <c r="MA412" s="171"/>
      <c r="MB412" s="171"/>
      <c r="MC412" s="171"/>
      <c r="MD412" s="171"/>
      <c r="ME412" s="171"/>
      <c r="MF412" s="171"/>
      <c r="MG412" s="171"/>
      <c r="MH412" s="171"/>
      <c r="MI412" s="171"/>
      <c r="MJ412" s="171"/>
      <c r="MK412" s="171"/>
      <c r="ML412" s="171"/>
      <c r="MM412" s="171"/>
      <c r="MN412" s="171"/>
      <c r="MO412" s="171"/>
      <c r="MP412" s="171"/>
      <c r="MQ412" s="171"/>
      <c r="MR412" s="171"/>
      <c r="MS412" s="171"/>
      <c r="MT412" s="171"/>
      <c r="MU412" s="171"/>
      <c r="MV412" s="171"/>
      <c r="MW412" s="171"/>
      <c r="MX412" s="171"/>
      <c r="MY412" s="171"/>
      <c r="MZ412" s="171"/>
      <c r="NA412" s="171"/>
      <c r="NB412" s="171"/>
      <c r="NC412" s="171"/>
      <c r="ND412" s="171"/>
      <c r="NE412" s="171"/>
      <c r="NF412" s="171"/>
      <c r="NG412" s="171"/>
      <c r="NH412" s="171"/>
      <c r="NI412" s="171"/>
      <c r="NJ412" s="171"/>
      <c r="NK412" s="171"/>
      <c r="NL412" s="171"/>
      <c r="NM412" s="171"/>
      <c r="NN412" s="171"/>
      <c r="NO412" s="171"/>
      <c r="NP412" s="171"/>
      <c r="NQ412" s="171"/>
      <c r="NR412" s="171"/>
      <c r="NS412" s="171"/>
      <c r="NT412" s="171"/>
      <c r="NU412" s="171"/>
      <c r="NV412" s="171"/>
      <c r="NW412" s="171"/>
      <c r="NX412" s="171"/>
      <c r="NY412" s="171"/>
      <c r="NZ412" s="171"/>
      <c r="OA412" s="171"/>
      <c r="OB412" s="171"/>
      <c r="OC412" s="171"/>
      <c r="OD412" s="171"/>
      <c r="OE412" s="171"/>
      <c r="OF412" s="171"/>
      <c r="OG412" s="171"/>
      <c r="OH412" s="171"/>
      <c r="OI412" s="171"/>
      <c r="OJ412" s="171"/>
      <c r="OK412" s="171"/>
      <c r="OL412" s="171"/>
      <c r="OM412" s="171"/>
      <c r="ON412" s="171"/>
      <c r="OO412" s="171"/>
      <c r="OP412" s="171"/>
      <c r="OQ412" s="171"/>
      <c r="OR412" s="171"/>
      <c r="OS412" s="171"/>
      <c r="OT412" s="171"/>
      <c r="OU412" s="171"/>
      <c r="OV412" s="171"/>
      <c r="OW412" s="171"/>
      <c r="OX412" s="171"/>
      <c r="OY412" s="171"/>
      <c r="OZ412" s="171"/>
      <c r="PA412" s="171"/>
      <c r="PB412" s="171"/>
      <c r="PC412" s="171"/>
      <c r="PD412" s="171"/>
      <c r="PE412" s="171"/>
      <c r="PF412" s="171"/>
      <c r="PG412" s="171"/>
      <c r="PH412" s="171"/>
      <c r="PI412" s="171"/>
      <c r="PJ412" s="171"/>
      <c r="PK412" s="171"/>
      <c r="PL412" s="171"/>
      <c r="PM412" s="171"/>
      <c r="PN412" s="171"/>
      <c r="PO412" s="171"/>
      <c r="PP412" s="171"/>
      <c r="PQ412" s="171"/>
      <c r="PR412" s="171"/>
      <c r="PS412" s="171"/>
      <c r="PT412" s="171"/>
      <c r="PU412" s="171"/>
      <c r="PV412" s="171"/>
      <c r="PW412" s="171"/>
      <c r="PX412" s="171"/>
      <c r="PY412" s="171"/>
      <c r="PZ412" s="171"/>
      <c r="QA412" s="171"/>
      <c r="QB412" s="171"/>
      <c r="QC412" s="171"/>
      <c r="QD412" s="171"/>
      <c r="QE412" s="171"/>
      <c r="QF412" s="171"/>
      <c r="QG412" s="171"/>
      <c r="QH412" s="171"/>
      <c r="QI412" s="171"/>
      <c r="QJ412" s="171"/>
      <c r="QK412" s="171"/>
      <c r="QL412" s="171"/>
      <c r="QM412" s="171"/>
      <c r="QN412" s="171"/>
      <c r="QO412" s="171"/>
      <c r="QP412" s="171"/>
      <c r="QQ412" s="171"/>
      <c r="QR412" s="171"/>
      <c r="QS412" s="171"/>
      <c r="QT412" s="171"/>
      <c r="QU412" s="171"/>
      <c r="QV412" s="171"/>
      <c r="QW412" s="171"/>
      <c r="QX412" s="171"/>
      <c r="QY412" s="171"/>
      <c r="QZ412" s="171"/>
      <c r="RA412" s="171"/>
      <c r="RB412" s="171"/>
      <c r="RC412" s="171"/>
      <c r="RD412" s="171"/>
      <c r="RE412" s="171"/>
      <c r="RF412" s="171"/>
      <c r="RG412" s="171"/>
      <c r="RH412" s="171"/>
      <c r="RI412" s="171"/>
      <c r="RJ412" s="171"/>
      <c r="RK412" s="171"/>
      <c r="RL412" s="171"/>
      <c r="RM412" s="171"/>
      <c r="RN412" s="171"/>
      <c r="RO412" s="171"/>
      <c r="RP412" s="171"/>
      <c r="RQ412" s="171"/>
      <c r="RR412" s="171"/>
      <c r="RS412" s="171"/>
      <c r="RT412" s="171"/>
      <c r="RU412" s="171"/>
      <c r="RV412" s="171"/>
      <c r="RW412" s="171"/>
      <c r="RX412" s="171"/>
      <c r="RY412" s="171"/>
      <c r="RZ412" s="171"/>
      <c r="SA412" s="171"/>
      <c r="SB412" s="171"/>
      <c r="SC412" s="171"/>
      <c r="SD412" s="171"/>
      <c r="SE412" s="171"/>
      <c r="SF412" s="171"/>
      <c r="SG412" s="171"/>
      <c r="SH412" s="171"/>
      <c r="SI412" s="171"/>
      <c r="SJ412" s="171"/>
      <c r="SK412" s="171"/>
      <c r="SL412" s="171"/>
      <c r="SM412" s="171"/>
      <c r="SN412" s="171"/>
      <c r="SO412" s="171"/>
      <c r="SP412" s="171"/>
      <c r="SQ412" s="171"/>
      <c r="SR412" s="171"/>
      <c r="SS412" s="171"/>
      <c r="ST412" s="171"/>
      <c r="SU412" s="171"/>
      <c r="SV412" s="171"/>
      <c r="SW412" s="171"/>
      <c r="SX412" s="171"/>
      <c r="SY412" s="171"/>
      <c r="SZ412" s="171"/>
      <c r="TA412" s="171"/>
      <c r="TB412" s="171"/>
      <c r="TC412" s="171"/>
      <c r="TD412" s="171"/>
      <c r="TE412" s="171"/>
      <c r="TF412" s="171"/>
      <c r="TG412" s="171"/>
      <c r="TH412" s="171"/>
      <c r="TI412" s="171"/>
      <c r="TJ412" s="171"/>
      <c r="TK412" s="171"/>
      <c r="TL412" s="171"/>
      <c r="TM412" s="171"/>
      <c r="TN412" s="171"/>
      <c r="TO412" s="171"/>
      <c r="TP412" s="171"/>
      <c r="TQ412" s="171"/>
      <c r="TR412" s="171"/>
      <c r="TS412" s="171"/>
      <c r="TT412" s="171"/>
      <c r="TU412" s="171"/>
      <c r="TV412" s="171"/>
      <c r="TW412" s="171"/>
      <c r="TX412" s="171"/>
      <c r="TY412" s="171"/>
      <c r="TZ412" s="171"/>
      <c r="UA412" s="171"/>
      <c r="UB412" s="171"/>
      <c r="UC412" s="171"/>
      <c r="UD412" s="171"/>
      <c r="UE412" s="171"/>
      <c r="UF412" s="171"/>
      <c r="UG412" s="171"/>
      <c r="UH412" s="171"/>
      <c r="UI412" s="171"/>
      <c r="UJ412" s="171"/>
      <c r="UK412" s="171"/>
      <c r="UL412" s="171"/>
      <c r="UM412" s="171"/>
      <c r="UN412" s="171"/>
      <c r="UO412" s="171"/>
      <c r="UP412" s="171"/>
      <c r="UQ412" s="171"/>
      <c r="UR412" s="171"/>
      <c r="US412" s="171"/>
      <c r="UT412" s="171"/>
      <c r="UU412" s="171"/>
      <c r="UV412" s="171"/>
      <c r="UW412" s="171"/>
      <c r="UX412" s="171"/>
      <c r="UY412" s="171"/>
      <c r="UZ412" s="171"/>
      <c r="VA412" s="171"/>
      <c r="VB412" s="171"/>
      <c r="VC412" s="171"/>
      <c r="VD412" s="171"/>
      <c r="VE412" s="171"/>
      <c r="VF412" s="171"/>
      <c r="VG412" s="171"/>
      <c r="VH412" s="171"/>
      <c r="VI412" s="171"/>
      <c r="VJ412" s="171"/>
      <c r="VK412" s="171"/>
      <c r="VL412" s="171"/>
      <c r="VM412" s="171"/>
      <c r="VN412" s="171"/>
      <c r="VO412" s="171"/>
      <c r="VP412" s="171"/>
      <c r="VQ412" s="171"/>
      <c r="VR412" s="171"/>
      <c r="VS412" s="171"/>
      <c r="VT412" s="171"/>
      <c r="VU412" s="171"/>
      <c r="VV412" s="171"/>
      <c r="VW412" s="171"/>
      <c r="VX412" s="171"/>
      <c r="VY412" s="171"/>
      <c r="VZ412" s="171"/>
      <c r="WA412" s="171"/>
      <c r="WB412" s="171"/>
      <c r="WC412" s="171"/>
      <c r="WD412" s="171"/>
      <c r="WE412" s="171"/>
      <c r="WF412" s="171"/>
      <c r="WG412" s="171"/>
      <c r="WH412" s="171"/>
      <c r="WI412" s="171"/>
      <c r="WJ412" s="171"/>
      <c r="WK412" s="171"/>
      <c r="WL412" s="171"/>
      <c r="WM412" s="171"/>
      <c r="WN412" s="171"/>
      <c r="WO412" s="171"/>
      <c r="WP412" s="171"/>
      <c r="WQ412" s="171"/>
      <c r="WR412" s="171"/>
      <c r="WS412" s="171"/>
      <c r="WT412" s="171"/>
      <c r="WU412" s="171"/>
      <c r="WV412" s="171"/>
      <c r="WW412" s="171"/>
      <c r="WX412" s="171"/>
      <c r="WY412" s="171"/>
      <c r="WZ412" s="171"/>
      <c r="XA412" s="171"/>
      <c r="XB412" s="171"/>
      <c r="XC412" s="171"/>
      <c r="XD412" s="171"/>
      <c r="XE412" s="171"/>
      <c r="XF412" s="171"/>
      <c r="XG412" s="171"/>
      <c r="XH412" s="171"/>
      <c r="XI412" s="171"/>
      <c r="XJ412" s="171"/>
      <c r="XK412" s="171"/>
      <c r="XL412" s="171"/>
      <c r="XM412" s="171"/>
      <c r="XN412" s="171"/>
      <c r="XO412" s="171"/>
      <c r="XP412" s="171"/>
      <c r="XQ412" s="171"/>
      <c r="XR412" s="171"/>
      <c r="XS412" s="171"/>
      <c r="XT412" s="171"/>
      <c r="XU412" s="171"/>
      <c r="XV412" s="171"/>
      <c r="XW412" s="171"/>
      <c r="XX412" s="171"/>
      <c r="XY412" s="171"/>
      <c r="XZ412" s="171"/>
      <c r="YA412" s="171"/>
      <c r="YB412" s="171"/>
      <c r="YC412" s="171"/>
      <c r="YD412" s="171"/>
      <c r="YE412" s="171"/>
      <c r="YF412" s="171"/>
      <c r="YG412" s="171"/>
      <c r="YH412" s="171"/>
      <c r="YI412" s="171"/>
      <c r="YJ412" s="171"/>
      <c r="YK412" s="171"/>
      <c r="YL412" s="171"/>
      <c r="YM412" s="171"/>
      <c r="YN412" s="171"/>
      <c r="YO412" s="171"/>
      <c r="YP412" s="171"/>
      <c r="YQ412" s="171"/>
      <c r="YR412" s="171"/>
      <c r="YS412" s="171"/>
      <c r="YT412" s="171"/>
      <c r="YU412" s="171"/>
      <c r="YV412" s="171"/>
      <c r="YW412" s="171"/>
      <c r="YX412" s="171"/>
      <c r="YY412" s="171"/>
      <c r="YZ412" s="171"/>
      <c r="ZA412" s="171"/>
      <c r="ZB412" s="171"/>
      <c r="ZC412" s="171"/>
      <c r="ZD412" s="171"/>
      <c r="ZE412" s="171"/>
      <c r="ZF412" s="171"/>
      <c r="ZG412" s="171"/>
      <c r="ZH412" s="171"/>
      <c r="ZI412" s="171"/>
      <c r="ZJ412" s="171"/>
      <c r="ZK412" s="171"/>
      <c r="ZL412" s="171"/>
      <c r="ZM412" s="171"/>
      <c r="ZN412" s="171"/>
      <c r="ZO412" s="171"/>
      <c r="ZP412" s="171"/>
      <c r="ZQ412" s="171"/>
      <c r="ZR412" s="171"/>
      <c r="ZS412" s="171"/>
      <c r="ZT412" s="171"/>
      <c r="ZU412" s="171"/>
      <c r="ZV412" s="171"/>
      <c r="ZW412" s="171"/>
      <c r="ZX412" s="171"/>
      <c r="ZY412" s="171"/>
      <c r="ZZ412" s="171"/>
      <c r="AAA412" s="171"/>
      <c r="AAB412" s="171"/>
      <c r="AAC412" s="171"/>
      <c r="AAD412" s="171"/>
      <c r="AAE412" s="171"/>
      <c r="AAF412" s="171"/>
      <c r="AAG412" s="171"/>
      <c r="AAH412" s="171"/>
      <c r="AAI412" s="171"/>
      <c r="AAJ412" s="171"/>
      <c r="AAK412" s="171"/>
      <c r="AAL412" s="171"/>
      <c r="AAM412" s="171"/>
      <c r="AAN412" s="171"/>
      <c r="AAO412" s="171"/>
      <c r="AAP412" s="171"/>
      <c r="AAQ412" s="171"/>
      <c r="AAR412" s="171"/>
      <c r="AAS412" s="171"/>
      <c r="AAT412" s="171"/>
      <c r="AAU412" s="171"/>
      <c r="AAV412" s="171"/>
      <c r="AAW412" s="171"/>
      <c r="AAX412" s="171"/>
      <c r="AAY412" s="171"/>
      <c r="AAZ412" s="171"/>
      <c r="ABA412" s="171"/>
      <c r="ABB412" s="171"/>
      <c r="ABC412" s="171"/>
      <c r="ABD412" s="171"/>
      <c r="ABE412" s="171"/>
      <c r="ABF412" s="171"/>
      <c r="ABG412" s="171"/>
      <c r="ABH412" s="171"/>
      <c r="ABI412" s="171"/>
      <c r="ABJ412" s="171"/>
      <c r="ABK412" s="171"/>
      <c r="ABL412" s="171"/>
      <c r="ABM412" s="171"/>
      <c r="ABN412" s="171"/>
      <c r="ABO412" s="171"/>
      <c r="ABP412" s="171"/>
      <c r="ABQ412" s="171"/>
      <c r="ABR412" s="171"/>
      <c r="ABS412" s="171"/>
      <c r="ABT412" s="171"/>
      <c r="ABU412" s="171"/>
      <c r="ABV412" s="171"/>
      <c r="ABW412" s="171"/>
      <c r="ABX412" s="171"/>
      <c r="ABY412" s="171"/>
      <c r="ABZ412" s="171"/>
      <c r="ACA412" s="171"/>
      <c r="ACB412" s="171"/>
      <c r="ACC412" s="171"/>
      <c r="ACD412" s="171"/>
      <c r="ACE412" s="171"/>
      <c r="ACF412" s="171"/>
      <c r="ACG412" s="171"/>
      <c r="ACH412" s="171"/>
      <c r="ACI412" s="171"/>
      <c r="ACJ412" s="171"/>
      <c r="ACK412" s="171"/>
      <c r="ACL412" s="171"/>
      <c r="ACM412" s="171"/>
      <c r="ACN412" s="171"/>
      <c r="ACO412" s="171"/>
      <c r="ACP412" s="171"/>
      <c r="ACQ412" s="171"/>
      <c r="ACR412" s="171"/>
      <c r="ACS412" s="171"/>
      <c r="ACT412" s="171"/>
      <c r="ACU412" s="171"/>
      <c r="ACV412" s="171"/>
      <c r="ACW412" s="171"/>
      <c r="ACX412" s="171"/>
      <c r="ACY412" s="171"/>
      <c r="ACZ412" s="171"/>
      <c r="ADA412" s="171"/>
    </row>
    <row r="413" spans="1:781" s="152" customFormat="1" ht="15" customHeight="1" x14ac:dyDescent="0.3">
      <c r="A413" s="247"/>
      <c r="B413" s="252"/>
      <c r="C413" s="304"/>
      <c r="D413" s="254"/>
      <c r="E413" s="250"/>
      <c r="F413" s="255"/>
      <c r="G413" s="249"/>
      <c r="H413" s="255"/>
      <c r="I413" s="256"/>
      <c r="J413" s="302"/>
      <c r="K413" s="247"/>
      <c r="L413" s="248"/>
      <c r="M413" s="249"/>
      <c r="N413" s="250"/>
      <c r="O413" s="251"/>
      <c r="P413" s="252"/>
      <c r="R413" s="253"/>
      <c r="S413" s="274" t="s">
        <v>799</v>
      </c>
      <c r="T413" s="274" t="s">
        <v>1099</v>
      </c>
      <c r="U413" s="265" t="s">
        <v>1100</v>
      </c>
      <c r="V413" s="301"/>
      <c r="W413" s="299"/>
      <c r="X413" s="299"/>
      <c r="Y413" s="299"/>
      <c r="Z413" s="299"/>
      <c r="AA413" s="299"/>
      <c r="AB413" s="300"/>
      <c r="AC413" s="301"/>
      <c r="AD413" s="301"/>
      <c r="AE413" s="301"/>
      <c r="AF413" s="301"/>
      <c r="AG413" s="301"/>
      <c r="AH413" s="301"/>
      <c r="AI413" s="301"/>
      <c r="AJ413" s="301"/>
      <c r="AK413" s="301"/>
      <c r="AL413" s="301"/>
      <c r="AM413" s="301"/>
      <c r="AN413" s="301"/>
      <c r="AO413" s="301"/>
      <c r="AP413" s="171"/>
      <c r="AQ413" s="171"/>
      <c r="AR413" s="171"/>
      <c r="AS413" s="171"/>
      <c r="AT413" s="171"/>
      <c r="AU413" s="171"/>
      <c r="AV413" s="171"/>
      <c r="AW413" s="171"/>
      <c r="AX413" s="171"/>
      <c r="AY413" s="171"/>
      <c r="AZ413" s="171"/>
      <c r="BA413" s="171"/>
      <c r="BB413" s="171"/>
      <c r="BC413" s="171"/>
      <c r="BD413" s="171"/>
      <c r="BE413" s="171"/>
      <c r="BF413" s="171"/>
      <c r="BG413" s="171"/>
      <c r="BH413" s="171"/>
      <c r="BI413" s="171"/>
      <c r="BJ413" s="171"/>
      <c r="BK413" s="171"/>
      <c r="BL413" s="171"/>
      <c r="BM413" s="171"/>
      <c r="BN413" s="171"/>
      <c r="BO413" s="171"/>
      <c r="BP413" s="171"/>
      <c r="BQ413" s="171"/>
      <c r="BR413" s="171"/>
      <c r="BS413" s="171"/>
      <c r="BT413" s="171"/>
      <c r="BU413" s="171"/>
      <c r="BV413" s="171"/>
      <c r="BW413" s="171"/>
      <c r="BX413" s="171"/>
      <c r="BY413" s="171"/>
      <c r="BZ413" s="171"/>
      <c r="CA413" s="171"/>
      <c r="CB413" s="171"/>
      <c r="CC413" s="171"/>
      <c r="CD413" s="171"/>
      <c r="CE413" s="171"/>
      <c r="CF413" s="171"/>
      <c r="CG413" s="171"/>
      <c r="CH413" s="171"/>
      <c r="CI413" s="171"/>
      <c r="CJ413" s="171"/>
      <c r="CK413" s="171"/>
      <c r="CL413" s="171"/>
      <c r="CM413" s="171"/>
      <c r="CN413" s="171"/>
      <c r="CO413" s="171"/>
      <c r="CP413" s="171"/>
      <c r="CQ413" s="171"/>
      <c r="CR413" s="171"/>
      <c r="CS413" s="171"/>
      <c r="CT413" s="171"/>
      <c r="CU413" s="171"/>
      <c r="CV413" s="171"/>
      <c r="CW413" s="171"/>
      <c r="CX413" s="171"/>
      <c r="CY413" s="171"/>
      <c r="CZ413" s="171"/>
      <c r="DA413" s="171"/>
      <c r="DB413" s="171"/>
      <c r="DC413" s="171"/>
      <c r="DD413" s="171"/>
      <c r="DE413" s="171"/>
      <c r="DF413" s="171"/>
      <c r="DG413" s="171"/>
      <c r="DH413" s="171"/>
      <c r="DI413" s="171"/>
      <c r="DJ413" s="171"/>
      <c r="DK413" s="171"/>
      <c r="DL413" s="171"/>
      <c r="DM413" s="171"/>
      <c r="DN413" s="171"/>
      <c r="DO413" s="171"/>
      <c r="DP413" s="171"/>
      <c r="DQ413" s="171"/>
      <c r="DR413" s="171"/>
      <c r="DS413" s="171"/>
      <c r="DT413" s="171"/>
      <c r="DU413" s="171"/>
      <c r="DV413" s="171"/>
      <c r="DW413" s="171"/>
      <c r="DX413" s="171"/>
      <c r="DY413" s="171"/>
      <c r="DZ413" s="171"/>
      <c r="EA413" s="171"/>
      <c r="EB413" s="171"/>
      <c r="EC413" s="171"/>
      <c r="ED413" s="171"/>
      <c r="EE413" s="171"/>
      <c r="EF413" s="171"/>
      <c r="EG413" s="171"/>
      <c r="EH413" s="171"/>
      <c r="EI413" s="171"/>
      <c r="EJ413" s="171"/>
      <c r="EK413" s="171"/>
      <c r="EL413" s="171"/>
      <c r="EM413" s="171"/>
      <c r="EN413" s="171"/>
      <c r="EO413" s="171"/>
      <c r="EP413" s="171"/>
      <c r="EQ413" s="171"/>
      <c r="ER413" s="171"/>
      <c r="ES413" s="171"/>
      <c r="ET413" s="171"/>
      <c r="EU413" s="171"/>
      <c r="EV413" s="171"/>
      <c r="EW413" s="171"/>
      <c r="EX413" s="171"/>
      <c r="EY413" s="171"/>
      <c r="EZ413" s="171"/>
      <c r="FA413" s="171"/>
      <c r="FB413" s="171"/>
      <c r="FC413" s="171"/>
      <c r="FD413" s="171"/>
      <c r="FE413" s="171"/>
      <c r="FF413" s="171"/>
      <c r="FG413" s="171"/>
      <c r="FH413" s="171"/>
      <c r="FI413" s="171"/>
      <c r="FJ413" s="171"/>
      <c r="FK413" s="171"/>
      <c r="FL413" s="171"/>
      <c r="FM413" s="171"/>
      <c r="FN413" s="171"/>
      <c r="FO413" s="171"/>
      <c r="FP413" s="171"/>
      <c r="FQ413" s="171"/>
      <c r="FR413" s="171"/>
      <c r="FS413" s="171"/>
      <c r="FT413" s="171"/>
      <c r="FU413" s="171"/>
      <c r="FV413" s="171"/>
      <c r="FW413" s="171"/>
      <c r="FX413" s="171"/>
      <c r="FY413" s="171"/>
      <c r="FZ413" s="171"/>
      <c r="GA413" s="171"/>
      <c r="GB413" s="171"/>
      <c r="GC413" s="171"/>
      <c r="GD413" s="171"/>
      <c r="GE413" s="171"/>
      <c r="GF413" s="171"/>
      <c r="GG413" s="171"/>
      <c r="GH413" s="171"/>
      <c r="GI413" s="171"/>
      <c r="GJ413" s="171"/>
      <c r="GK413" s="171"/>
      <c r="GL413" s="171"/>
      <c r="GM413" s="171"/>
      <c r="GN413" s="171"/>
      <c r="GO413" s="171"/>
      <c r="GP413" s="171"/>
      <c r="GQ413" s="171"/>
      <c r="GR413" s="171"/>
      <c r="GS413" s="171"/>
      <c r="GT413" s="171"/>
      <c r="GU413" s="171"/>
      <c r="GV413" s="171"/>
      <c r="GW413" s="171"/>
      <c r="GX413" s="171"/>
      <c r="GY413" s="171"/>
      <c r="GZ413" s="171"/>
      <c r="HA413" s="171"/>
      <c r="HB413" s="171"/>
      <c r="HC413" s="171"/>
      <c r="HD413" s="171"/>
      <c r="HE413" s="171"/>
      <c r="HF413" s="171"/>
      <c r="HG413" s="171"/>
      <c r="HH413" s="171"/>
      <c r="HI413" s="171"/>
      <c r="HJ413" s="171"/>
      <c r="HK413" s="171"/>
      <c r="HL413" s="171"/>
      <c r="HM413" s="171"/>
      <c r="HN413" s="171"/>
      <c r="HO413" s="171"/>
      <c r="HP413" s="171"/>
      <c r="HQ413" s="171"/>
      <c r="HR413" s="171"/>
      <c r="HS413" s="171"/>
      <c r="HT413" s="171"/>
      <c r="HU413" s="171"/>
      <c r="HV413" s="171"/>
      <c r="HW413" s="171"/>
      <c r="HX413" s="171"/>
      <c r="HY413" s="171"/>
      <c r="HZ413" s="171"/>
      <c r="IA413" s="171"/>
      <c r="IB413" s="171"/>
      <c r="IC413" s="171"/>
      <c r="ID413" s="171"/>
      <c r="IE413" s="171"/>
      <c r="IF413" s="171"/>
      <c r="IG413" s="171"/>
      <c r="IH413" s="171"/>
      <c r="II413" s="171"/>
      <c r="IJ413" s="171"/>
      <c r="IK413" s="171"/>
      <c r="IL413" s="171"/>
      <c r="IM413" s="171"/>
      <c r="IN413" s="171"/>
      <c r="IO413" s="171"/>
      <c r="IP413" s="171"/>
      <c r="IQ413" s="171"/>
      <c r="IR413" s="171"/>
      <c r="IS413" s="171"/>
      <c r="IT413" s="171"/>
      <c r="IU413" s="171"/>
      <c r="IV413" s="171"/>
      <c r="IW413" s="171"/>
      <c r="IX413" s="171"/>
      <c r="IY413" s="171"/>
      <c r="IZ413" s="171"/>
      <c r="JA413" s="171"/>
      <c r="JB413" s="171"/>
      <c r="JC413" s="171"/>
      <c r="JD413" s="171"/>
      <c r="JE413" s="171"/>
      <c r="JF413" s="171"/>
      <c r="JG413" s="171"/>
      <c r="JH413" s="171"/>
      <c r="JI413" s="171"/>
      <c r="JJ413" s="171"/>
      <c r="JK413" s="171"/>
      <c r="JL413" s="171"/>
      <c r="JM413" s="171"/>
      <c r="JN413" s="171"/>
      <c r="JO413" s="171"/>
      <c r="JP413" s="171"/>
      <c r="JQ413" s="171"/>
      <c r="JR413" s="171"/>
      <c r="JS413" s="171"/>
      <c r="JT413" s="171"/>
      <c r="JU413" s="171"/>
      <c r="JV413" s="171"/>
      <c r="JW413" s="171"/>
      <c r="JX413" s="171"/>
      <c r="JY413" s="171"/>
      <c r="JZ413" s="171"/>
      <c r="KA413" s="171"/>
      <c r="KB413" s="171"/>
      <c r="KC413" s="171"/>
      <c r="KD413" s="171"/>
      <c r="KE413" s="171"/>
      <c r="KF413" s="171"/>
      <c r="KG413" s="171"/>
      <c r="KH413" s="171"/>
      <c r="KI413" s="171"/>
      <c r="KJ413" s="171"/>
      <c r="KK413" s="171"/>
      <c r="KL413" s="171"/>
      <c r="KM413" s="171"/>
      <c r="KN413" s="171"/>
      <c r="KO413" s="171"/>
      <c r="KP413" s="171"/>
      <c r="KQ413" s="171"/>
      <c r="KR413" s="171"/>
      <c r="KS413" s="171"/>
      <c r="KT413" s="171"/>
      <c r="KU413" s="171"/>
      <c r="KV413" s="171"/>
      <c r="KW413" s="171"/>
      <c r="KX413" s="171"/>
      <c r="KY413" s="171"/>
      <c r="KZ413" s="171"/>
      <c r="LA413" s="171"/>
      <c r="LB413" s="171"/>
      <c r="LC413" s="171"/>
      <c r="LD413" s="171"/>
      <c r="LE413" s="171"/>
      <c r="LF413" s="171"/>
      <c r="LG413" s="171"/>
      <c r="LH413" s="171"/>
      <c r="LI413" s="171"/>
      <c r="LJ413" s="171"/>
      <c r="LK413" s="171"/>
      <c r="LL413" s="171"/>
      <c r="LM413" s="171"/>
      <c r="LN413" s="171"/>
      <c r="LO413" s="171"/>
      <c r="LP413" s="171"/>
      <c r="LQ413" s="171"/>
      <c r="LR413" s="171"/>
      <c r="LS413" s="171"/>
      <c r="LT413" s="171"/>
      <c r="LU413" s="171"/>
      <c r="LV413" s="171"/>
      <c r="LW413" s="171"/>
      <c r="LX413" s="171"/>
      <c r="LY413" s="171"/>
      <c r="LZ413" s="171"/>
      <c r="MA413" s="171"/>
      <c r="MB413" s="171"/>
      <c r="MC413" s="171"/>
      <c r="MD413" s="171"/>
      <c r="ME413" s="171"/>
      <c r="MF413" s="171"/>
      <c r="MG413" s="171"/>
      <c r="MH413" s="171"/>
      <c r="MI413" s="171"/>
      <c r="MJ413" s="171"/>
      <c r="MK413" s="171"/>
      <c r="ML413" s="171"/>
      <c r="MM413" s="171"/>
      <c r="MN413" s="171"/>
      <c r="MO413" s="171"/>
      <c r="MP413" s="171"/>
      <c r="MQ413" s="171"/>
      <c r="MR413" s="171"/>
      <c r="MS413" s="171"/>
      <c r="MT413" s="171"/>
      <c r="MU413" s="171"/>
      <c r="MV413" s="171"/>
      <c r="MW413" s="171"/>
      <c r="MX413" s="171"/>
      <c r="MY413" s="171"/>
      <c r="MZ413" s="171"/>
      <c r="NA413" s="171"/>
      <c r="NB413" s="171"/>
      <c r="NC413" s="171"/>
      <c r="ND413" s="171"/>
      <c r="NE413" s="171"/>
      <c r="NF413" s="171"/>
      <c r="NG413" s="171"/>
      <c r="NH413" s="171"/>
      <c r="NI413" s="171"/>
      <c r="NJ413" s="171"/>
      <c r="NK413" s="171"/>
      <c r="NL413" s="171"/>
      <c r="NM413" s="171"/>
      <c r="NN413" s="171"/>
      <c r="NO413" s="171"/>
      <c r="NP413" s="171"/>
      <c r="NQ413" s="171"/>
      <c r="NR413" s="171"/>
      <c r="NS413" s="171"/>
      <c r="NT413" s="171"/>
      <c r="NU413" s="171"/>
      <c r="NV413" s="171"/>
      <c r="NW413" s="171"/>
      <c r="NX413" s="171"/>
      <c r="NY413" s="171"/>
      <c r="NZ413" s="171"/>
      <c r="OA413" s="171"/>
      <c r="OB413" s="171"/>
      <c r="OC413" s="171"/>
      <c r="OD413" s="171"/>
      <c r="OE413" s="171"/>
      <c r="OF413" s="171"/>
      <c r="OG413" s="171"/>
      <c r="OH413" s="171"/>
      <c r="OI413" s="171"/>
      <c r="OJ413" s="171"/>
      <c r="OK413" s="171"/>
      <c r="OL413" s="171"/>
      <c r="OM413" s="171"/>
      <c r="ON413" s="171"/>
      <c r="OO413" s="171"/>
      <c r="OP413" s="171"/>
      <c r="OQ413" s="171"/>
      <c r="OR413" s="171"/>
      <c r="OS413" s="171"/>
      <c r="OT413" s="171"/>
      <c r="OU413" s="171"/>
      <c r="OV413" s="171"/>
      <c r="OW413" s="171"/>
      <c r="OX413" s="171"/>
      <c r="OY413" s="171"/>
      <c r="OZ413" s="171"/>
      <c r="PA413" s="171"/>
      <c r="PB413" s="171"/>
      <c r="PC413" s="171"/>
      <c r="PD413" s="171"/>
      <c r="PE413" s="171"/>
      <c r="PF413" s="171"/>
      <c r="PG413" s="171"/>
      <c r="PH413" s="171"/>
      <c r="PI413" s="171"/>
      <c r="PJ413" s="171"/>
      <c r="PK413" s="171"/>
      <c r="PL413" s="171"/>
      <c r="PM413" s="171"/>
      <c r="PN413" s="171"/>
      <c r="PO413" s="171"/>
      <c r="PP413" s="171"/>
      <c r="PQ413" s="171"/>
      <c r="PR413" s="171"/>
      <c r="PS413" s="171"/>
      <c r="PT413" s="171"/>
      <c r="PU413" s="171"/>
      <c r="PV413" s="171"/>
      <c r="PW413" s="171"/>
      <c r="PX413" s="171"/>
      <c r="PY413" s="171"/>
      <c r="PZ413" s="171"/>
      <c r="QA413" s="171"/>
      <c r="QB413" s="171"/>
      <c r="QC413" s="171"/>
      <c r="QD413" s="171"/>
      <c r="QE413" s="171"/>
      <c r="QF413" s="171"/>
      <c r="QG413" s="171"/>
      <c r="QH413" s="171"/>
      <c r="QI413" s="171"/>
      <c r="QJ413" s="171"/>
      <c r="QK413" s="171"/>
      <c r="QL413" s="171"/>
      <c r="QM413" s="171"/>
      <c r="QN413" s="171"/>
      <c r="QO413" s="171"/>
      <c r="QP413" s="171"/>
      <c r="QQ413" s="171"/>
      <c r="QR413" s="171"/>
      <c r="QS413" s="171"/>
      <c r="QT413" s="171"/>
      <c r="QU413" s="171"/>
      <c r="QV413" s="171"/>
      <c r="QW413" s="171"/>
      <c r="QX413" s="171"/>
      <c r="QY413" s="171"/>
      <c r="QZ413" s="171"/>
      <c r="RA413" s="171"/>
      <c r="RB413" s="171"/>
      <c r="RC413" s="171"/>
      <c r="RD413" s="171"/>
      <c r="RE413" s="171"/>
      <c r="RF413" s="171"/>
      <c r="RG413" s="171"/>
      <c r="RH413" s="171"/>
      <c r="RI413" s="171"/>
      <c r="RJ413" s="171"/>
      <c r="RK413" s="171"/>
      <c r="RL413" s="171"/>
      <c r="RM413" s="171"/>
      <c r="RN413" s="171"/>
      <c r="RO413" s="171"/>
      <c r="RP413" s="171"/>
      <c r="RQ413" s="171"/>
      <c r="RR413" s="171"/>
      <c r="RS413" s="171"/>
      <c r="RT413" s="171"/>
      <c r="RU413" s="171"/>
      <c r="RV413" s="171"/>
      <c r="RW413" s="171"/>
      <c r="RX413" s="171"/>
      <c r="RY413" s="171"/>
      <c r="RZ413" s="171"/>
      <c r="SA413" s="171"/>
      <c r="SB413" s="171"/>
      <c r="SC413" s="171"/>
      <c r="SD413" s="171"/>
      <c r="SE413" s="171"/>
      <c r="SF413" s="171"/>
      <c r="SG413" s="171"/>
      <c r="SH413" s="171"/>
      <c r="SI413" s="171"/>
      <c r="SJ413" s="171"/>
      <c r="SK413" s="171"/>
      <c r="SL413" s="171"/>
      <c r="SM413" s="171"/>
      <c r="SN413" s="171"/>
      <c r="SO413" s="171"/>
      <c r="SP413" s="171"/>
      <c r="SQ413" s="171"/>
      <c r="SR413" s="171"/>
      <c r="SS413" s="171"/>
      <c r="ST413" s="171"/>
      <c r="SU413" s="171"/>
      <c r="SV413" s="171"/>
      <c r="SW413" s="171"/>
      <c r="SX413" s="171"/>
      <c r="SY413" s="171"/>
      <c r="SZ413" s="171"/>
      <c r="TA413" s="171"/>
      <c r="TB413" s="171"/>
      <c r="TC413" s="171"/>
      <c r="TD413" s="171"/>
      <c r="TE413" s="171"/>
      <c r="TF413" s="171"/>
      <c r="TG413" s="171"/>
      <c r="TH413" s="171"/>
      <c r="TI413" s="171"/>
      <c r="TJ413" s="171"/>
      <c r="TK413" s="171"/>
      <c r="TL413" s="171"/>
      <c r="TM413" s="171"/>
      <c r="TN413" s="171"/>
      <c r="TO413" s="171"/>
      <c r="TP413" s="171"/>
      <c r="TQ413" s="171"/>
      <c r="TR413" s="171"/>
      <c r="TS413" s="171"/>
      <c r="TT413" s="171"/>
      <c r="TU413" s="171"/>
      <c r="TV413" s="171"/>
      <c r="TW413" s="171"/>
      <c r="TX413" s="171"/>
      <c r="TY413" s="171"/>
      <c r="TZ413" s="171"/>
      <c r="UA413" s="171"/>
      <c r="UB413" s="171"/>
      <c r="UC413" s="171"/>
      <c r="UD413" s="171"/>
      <c r="UE413" s="171"/>
      <c r="UF413" s="171"/>
      <c r="UG413" s="171"/>
      <c r="UH413" s="171"/>
      <c r="UI413" s="171"/>
      <c r="UJ413" s="171"/>
      <c r="UK413" s="171"/>
      <c r="UL413" s="171"/>
      <c r="UM413" s="171"/>
      <c r="UN413" s="171"/>
      <c r="UO413" s="171"/>
      <c r="UP413" s="171"/>
      <c r="UQ413" s="171"/>
      <c r="UR413" s="171"/>
      <c r="US413" s="171"/>
      <c r="UT413" s="171"/>
      <c r="UU413" s="171"/>
      <c r="UV413" s="171"/>
      <c r="UW413" s="171"/>
      <c r="UX413" s="171"/>
      <c r="UY413" s="171"/>
      <c r="UZ413" s="171"/>
      <c r="VA413" s="171"/>
      <c r="VB413" s="171"/>
      <c r="VC413" s="171"/>
      <c r="VD413" s="171"/>
      <c r="VE413" s="171"/>
      <c r="VF413" s="171"/>
      <c r="VG413" s="171"/>
      <c r="VH413" s="171"/>
      <c r="VI413" s="171"/>
      <c r="VJ413" s="171"/>
      <c r="VK413" s="171"/>
      <c r="VL413" s="171"/>
      <c r="VM413" s="171"/>
      <c r="VN413" s="171"/>
      <c r="VO413" s="171"/>
      <c r="VP413" s="171"/>
      <c r="VQ413" s="171"/>
      <c r="VR413" s="171"/>
      <c r="VS413" s="171"/>
      <c r="VT413" s="171"/>
      <c r="VU413" s="171"/>
      <c r="VV413" s="171"/>
      <c r="VW413" s="171"/>
      <c r="VX413" s="171"/>
      <c r="VY413" s="171"/>
      <c r="VZ413" s="171"/>
      <c r="WA413" s="171"/>
      <c r="WB413" s="171"/>
      <c r="WC413" s="171"/>
      <c r="WD413" s="171"/>
      <c r="WE413" s="171"/>
      <c r="WF413" s="171"/>
      <c r="WG413" s="171"/>
      <c r="WH413" s="171"/>
      <c r="WI413" s="171"/>
      <c r="WJ413" s="171"/>
      <c r="WK413" s="171"/>
      <c r="WL413" s="171"/>
      <c r="WM413" s="171"/>
      <c r="WN413" s="171"/>
      <c r="WO413" s="171"/>
      <c r="WP413" s="171"/>
      <c r="WQ413" s="171"/>
      <c r="WR413" s="171"/>
      <c r="WS413" s="171"/>
      <c r="WT413" s="171"/>
      <c r="WU413" s="171"/>
      <c r="WV413" s="171"/>
      <c r="WW413" s="171"/>
      <c r="WX413" s="171"/>
      <c r="WY413" s="171"/>
      <c r="WZ413" s="171"/>
      <c r="XA413" s="171"/>
      <c r="XB413" s="171"/>
      <c r="XC413" s="171"/>
      <c r="XD413" s="171"/>
      <c r="XE413" s="171"/>
      <c r="XF413" s="171"/>
      <c r="XG413" s="171"/>
      <c r="XH413" s="171"/>
      <c r="XI413" s="171"/>
      <c r="XJ413" s="171"/>
      <c r="XK413" s="171"/>
      <c r="XL413" s="171"/>
      <c r="XM413" s="171"/>
      <c r="XN413" s="171"/>
      <c r="XO413" s="171"/>
      <c r="XP413" s="171"/>
      <c r="XQ413" s="171"/>
      <c r="XR413" s="171"/>
      <c r="XS413" s="171"/>
      <c r="XT413" s="171"/>
      <c r="XU413" s="171"/>
      <c r="XV413" s="171"/>
      <c r="XW413" s="171"/>
      <c r="XX413" s="171"/>
      <c r="XY413" s="171"/>
      <c r="XZ413" s="171"/>
      <c r="YA413" s="171"/>
      <c r="YB413" s="171"/>
      <c r="YC413" s="171"/>
      <c r="YD413" s="171"/>
      <c r="YE413" s="171"/>
      <c r="YF413" s="171"/>
      <c r="YG413" s="171"/>
      <c r="YH413" s="171"/>
      <c r="YI413" s="171"/>
      <c r="YJ413" s="171"/>
      <c r="YK413" s="171"/>
      <c r="YL413" s="171"/>
      <c r="YM413" s="171"/>
      <c r="YN413" s="171"/>
      <c r="YO413" s="171"/>
      <c r="YP413" s="171"/>
      <c r="YQ413" s="171"/>
      <c r="YR413" s="171"/>
      <c r="YS413" s="171"/>
      <c r="YT413" s="171"/>
      <c r="YU413" s="171"/>
      <c r="YV413" s="171"/>
      <c r="YW413" s="171"/>
      <c r="YX413" s="171"/>
      <c r="YY413" s="171"/>
      <c r="YZ413" s="171"/>
      <c r="ZA413" s="171"/>
      <c r="ZB413" s="171"/>
      <c r="ZC413" s="171"/>
      <c r="ZD413" s="171"/>
      <c r="ZE413" s="171"/>
      <c r="ZF413" s="171"/>
      <c r="ZG413" s="171"/>
      <c r="ZH413" s="171"/>
      <c r="ZI413" s="171"/>
      <c r="ZJ413" s="171"/>
      <c r="ZK413" s="171"/>
      <c r="ZL413" s="171"/>
      <c r="ZM413" s="171"/>
      <c r="ZN413" s="171"/>
      <c r="ZO413" s="171"/>
      <c r="ZP413" s="171"/>
      <c r="ZQ413" s="171"/>
      <c r="ZR413" s="171"/>
      <c r="ZS413" s="171"/>
      <c r="ZT413" s="171"/>
      <c r="ZU413" s="171"/>
      <c r="ZV413" s="171"/>
      <c r="ZW413" s="171"/>
      <c r="ZX413" s="171"/>
      <c r="ZY413" s="171"/>
      <c r="ZZ413" s="171"/>
      <c r="AAA413" s="171"/>
      <c r="AAB413" s="171"/>
      <c r="AAC413" s="171"/>
      <c r="AAD413" s="171"/>
      <c r="AAE413" s="171"/>
      <c r="AAF413" s="171"/>
      <c r="AAG413" s="171"/>
      <c r="AAH413" s="171"/>
      <c r="AAI413" s="171"/>
      <c r="AAJ413" s="171"/>
      <c r="AAK413" s="171"/>
      <c r="AAL413" s="171"/>
      <c r="AAM413" s="171"/>
      <c r="AAN413" s="171"/>
      <c r="AAO413" s="171"/>
      <c r="AAP413" s="171"/>
      <c r="AAQ413" s="171"/>
      <c r="AAR413" s="171"/>
      <c r="AAS413" s="171"/>
      <c r="AAT413" s="171"/>
      <c r="AAU413" s="171"/>
      <c r="AAV413" s="171"/>
      <c r="AAW413" s="171"/>
      <c r="AAX413" s="171"/>
      <c r="AAY413" s="171"/>
      <c r="AAZ413" s="171"/>
      <c r="ABA413" s="171"/>
      <c r="ABB413" s="171"/>
      <c r="ABC413" s="171"/>
      <c r="ABD413" s="171"/>
      <c r="ABE413" s="171"/>
      <c r="ABF413" s="171"/>
      <c r="ABG413" s="171"/>
      <c r="ABH413" s="171"/>
      <c r="ABI413" s="171"/>
      <c r="ABJ413" s="171"/>
      <c r="ABK413" s="171"/>
      <c r="ABL413" s="171"/>
      <c r="ABM413" s="171"/>
      <c r="ABN413" s="171"/>
      <c r="ABO413" s="171"/>
      <c r="ABP413" s="171"/>
      <c r="ABQ413" s="171"/>
      <c r="ABR413" s="171"/>
      <c r="ABS413" s="171"/>
      <c r="ABT413" s="171"/>
      <c r="ABU413" s="171"/>
      <c r="ABV413" s="171"/>
      <c r="ABW413" s="171"/>
      <c r="ABX413" s="171"/>
      <c r="ABY413" s="171"/>
      <c r="ABZ413" s="171"/>
      <c r="ACA413" s="171"/>
      <c r="ACB413" s="171"/>
      <c r="ACC413" s="171"/>
      <c r="ACD413" s="171"/>
      <c r="ACE413" s="171"/>
      <c r="ACF413" s="171"/>
      <c r="ACG413" s="171"/>
      <c r="ACH413" s="171"/>
      <c r="ACI413" s="171"/>
      <c r="ACJ413" s="171"/>
      <c r="ACK413" s="171"/>
      <c r="ACL413" s="171"/>
      <c r="ACM413" s="171"/>
      <c r="ACN413" s="171"/>
      <c r="ACO413" s="171"/>
      <c r="ACP413" s="171"/>
      <c r="ACQ413" s="171"/>
      <c r="ACR413" s="171"/>
      <c r="ACS413" s="171"/>
      <c r="ACT413" s="171"/>
      <c r="ACU413" s="171"/>
      <c r="ACV413" s="171"/>
      <c r="ACW413" s="171"/>
      <c r="ACX413" s="171"/>
      <c r="ACY413" s="171"/>
      <c r="ACZ413" s="171"/>
      <c r="ADA413" s="171"/>
    </row>
    <row r="414" spans="1:781" s="152" customFormat="1" ht="15" customHeight="1" x14ac:dyDescent="0.3">
      <c r="A414" s="247"/>
      <c r="B414" s="252"/>
      <c r="C414" s="304"/>
      <c r="D414" s="254"/>
      <c r="E414" s="250"/>
      <c r="F414" s="255"/>
      <c r="G414" s="249"/>
      <c r="H414" s="255"/>
      <c r="I414" s="256"/>
      <c r="J414" s="302"/>
      <c r="K414" s="247"/>
      <c r="L414" s="248"/>
      <c r="M414" s="249"/>
      <c r="N414" s="250"/>
      <c r="O414" s="251"/>
      <c r="P414" s="252"/>
      <c r="R414" s="253"/>
      <c r="S414" s="274" t="s">
        <v>1101</v>
      </c>
      <c r="T414" s="274" t="s">
        <v>1102</v>
      </c>
      <c r="U414" s="265" t="s">
        <v>1103</v>
      </c>
      <c r="V414" s="301"/>
      <c r="W414" s="299"/>
      <c r="X414" s="299"/>
      <c r="Y414" s="299"/>
      <c r="Z414" s="299"/>
      <c r="AA414" s="299"/>
      <c r="AB414" s="300"/>
      <c r="AC414" s="301"/>
      <c r="AD414" s="301"/>
      <c r="AE414" s="301"/>
      <c r="AF414" s="301"/>
      <c r="AG414" s="301"/>
      <c r="AH414" s="301"/>
      <c r="AI414" s="301"/>
      <c r="AJ414" s="301"/>
      <c r="AK414" s="301"/>
      <c r="AL414" s="301"/>
      <c r="AM414" s="301"/>
      <c r="AN414" s="301"/>
      <c r="AO414" s="301"/>
      <c r="AP414" s="171"/>
      <c r="AQ414" s="171"/>
      <c r="AR414" s="171"/>
      <c r="AS414" s="171"/>
      <c r="AT414" s="171"/>
      <c r="AU414" s="171"/>
      <c r="AV414" s="171"/>
      <c r="AW414" s="171"/>
      <c r="AX414" s="171"/>
      <c r="AY414" s="171"/>
      <c r="AZ414" s="171"/>
      <c r="BA414" s="171"/>
      <c r="BB414" s="171"/>
      <c r="BC414" s="171"/>
      <c r="BD414" s="171"/>
      <c r="BE414" s="171"/>
      <c r="BF414" s="171"/>
      <c r="BG414" s="171"/>
      <c r="BH414" s="171"/>
      <c r="BI414" s="171"/>
      <c r="BJ414" s="171"/>
      <c r="BK414" s="171"/>
      <c r="BL414" s="171"/>
      <c r="BM414" s="171"/>
      <c r="BN414" s="171"/>
      <c r="BO414" s="171"/>
      <c r="BP414" s="171"/>
      <c r="BQ414" s="171"/>
      <c r="BR414" s="171"/>
      <c r="BS414" s="171"/>
      <c r="BT414" s="171"/>
      <c r="BU414" s="171"/>
      <c r="BV414" s="171"/>
      <c r="BW414" s="171"/>
      <c r="BX414" s="171"/>
      <c r="BY414" s="171"/>
      <c r="BZ414" s="171"/>
      <c r="CA414" s="171"/>
      <c r="CB414" s="171"/>
      <c r="CC414" s="171"/>
      <c r="CD414" s="171"/>
      <c r="CE414" s="171"/>
      <c r="CF414" s="171"/>
      <c r="CG414" s="171"/>
      <c r="CH414" s="171"/>
      <c r="CI414" s="171"/>
      <c r="CJ414" s="171"/>
      <c r="CK414" s="171"/>
      <c r="CL414" s="171"/>
      <c r="CM414" s="171"/>
      <c r="CN414" s="171"/>
      <c r="CO414" s="171"/>
      <c r="CP414" s="171"/>
      <c r="CQ414" s="171"/>
      <c r="CR414" s="171"/>
      <c r="CS414" s="171"/>
      <c r="CT414" s="171"/>
      <c r="CU414" s="171"/>
      <c r="CV414" s="171"/>
      <c r="CW414" s="171"/>
      <c r="CX414" s="171"/>
      <c r="CY414" s="171"/>
      <c r="CZ414" s="171"/>
      <c r="DA414" s="171"/>
      <c r="DB414" s="171"/>
      <c r="DC414" s="171"/>
      <c r="DD414" s="171"/>
      <c r="DE414" s="171"/>
      <c r="DF414" s="171"/>
      <c r="DG414" s="171"/>
      <c r="DH414" s="171"/>
      <c r="DI414" s="171"/>
      <c r="DJ414" s="171"/>
      <c r="DK414" s="171"/>
      <c r="DL414" s="171"/>
      <c r="DM414" s="171"/>
      <c r="DN414" s="171"/>
      <c r="DO414" s="171"/>
      <c r="DP414" s="171"/>
      <c r="DQ414" s="171"/>
      <c r="DR414" s="171"/>
      <c r="DS414" s="171"/>
      <c r="DT414" s="171"/>
      <c r="DU414" s="171"/>
      <c r="DV414" s="171"/>
      <c r="DW414" s="171"/>
      <c r="DX414" s="171"/>
      <c r="DY414" s="171"/>
      <c r="DZ414" s="171"/>
      <c r="EA414" s="171"/>
      <c r="EB414" s="171"/>
      <c r="EC414" s="171"/>
      <c r="ED414" s="171"/>
      <c r="EE414" s="171"/>
      <c r="EF414" s="171"/>
      <c r="EG414" s="171"/>
      <c r="EH414" s="171"/>
      <c r="EI414" s="171"/>
      <c r="EJ414" s="171"/>
      <c r="EK414" s="171"/>
      <c r="EL414" s="171"/>
      <c r="EM414" s="171"/>
      <c r="EN414" s="171"/>
      <c r="EO414" s="171"/>
      <c r="EP414" s="171"/>
      <c r="EQ414" s="171"/>
      <c r="ER414" s="171"/>
      <c r="ES414" s="171"/>
      <c r="ET414" s="171"/>
      <c r="EU414" s="171"/>
      <c r="EV414" s="171"/>
      <c r="EW414" s="171"/>
      <c r="EX414" s="171"/>
      <c r="EY414" s="171"/>
      <c r="EZ414" s="171"/>
      <c r="FA414" s="171"/>
      <c r="FB414" s="171"/>
      <c r="FC414" s="171"/>
      <c r="FD414" s="171"/>
      <c r="FE414" s="171"/>
      <c r="FF414" s="171"/>
      <c r="FG414" s="171"/>
      <c r="FH414" s="171"/>
      <c r="FI414" s="171"/>
      <c r="FJ414" s="171"/>
      <c r="FK414" s="171"/>
      <c r="FL414" s="171"/>
      <c r="FM414" s="171"/>
      <c r="FN414" s="171"/>
      <c r="FO414" s="171"/>
      <c r="FP414" s="171"/>
      <c r="FQ414" s="171"/>
      <c r="FR414" s="171"/>
      <c r="FS414" s="171"/>
      <c r="FT414" s="171"/>
      <c r="FU414" s="171"/>
      <c r="FV414" s="171"/>
      <c r="FW414" s="171"/>
      <c r="FX414" s="171"/>
      <c r="FY414" s="171"/>
      <c r="FZ414" s="171"/>
      <c r="GA414" s="171"/>
      <c r="GB414" s="171"/>
      <c r="GC414" s="171"/>
      <c r="GD414" s="171"/>
      <c r="GE414" s="171"/>
      <c r="GF414" s="171"/>
      <c r="GG414" s="171"/>
      <c r="GH414" s="171"/>
      <c r="GI414" s="171"/>
      <c r="GJ414" s="171"/>
      <c r="GK414" s="171"/>
      <c r="GL414" s="171"/>
      <c r="GM414" s="171"/>
      <c r="GN414" s="171"/>
      <c r="GO414" s="171"/>
      <c r="GP414" s="171"/>
      <c r="GQ414" s="171"/>
      <c r="GR414" s="171"/>
      <c r="GS414" s="171"/>
      <c r="GT414" s="171"/>
      <c r="GU414" s="171"/>
      <c r="GV414" s="171"/>
      <c r="GW414" s="171"/>
      <c r="GX414" s="171"/>
      <c r="GY414" s="171"/>
      <c r="GZ414" s="171"/>
      <c r="HA414" s="171"/>
      <c r="HB414" s="171"/>
      <c r="HC414" s="171"/>
      <c r="HD414" s="171"/>
      <c r="HE414" s="171"/>
      <c r="HF414" s="171"/>
      <c r="HG414" s="171"/>
      <c r="HH414" s="171"/>
      <c r="HI414" s="171"/>
      <c r="HJ414" s="171"/>
      <c r="HK414" s="171"/>
      <c r="HL414" s="171"/>
      <c r="HM414" s="171"/>
      <c r="HN414" s="171"/>
      <c r="HO414" s="171"/>
      <c r="HP414" s="171"/>
      <c r="HQ414" s="171"/>
      <c r="HR414" s="171"/>
      <c r="HS414" s="171"/>
      <c r="HT414" s="171"/>
      <c r="HU414" s="171"/>
      <c r="HV414" s="171"/>
      <c r="HW414" s="171"/>
      <c r="HX414" s="171"/>
      <c r="HY414" s="171"/>
      <c r="HZ414" s="171"/>
      <c r="IA414" s="171"/>
      <c r="IB414" s="171"/>
      <c r="IC414" s="171"/>
      <c r="ID414" s="171"/>
      <c r="IE414" s="171"/>
      <c r="IF414" s="171"/>
      <c r="IG414" s="171"/>
      <c r="IH414" s="171"/>
      <c r="II414" s="171"/>
      <c r="IJ414" s="171"/>
      <c r="IK414" s="171"/>
      <c r="IL414" s="171"/>
      <c r="IM414" s="171"/>
      <c r="IN414" s="171"/>
      <c r="IO414" s="171"/>
      <c r="IP414" s="171"/>
      <c r="IQ414" s="171"/>
      <c r="IR414" s="171"/>
      <c r="IS414" s="171"/>
      <c r="IT414" s="171"/>
      <c r="IU414" s="171"/>
      <c r="IV414" s="171"/>
      <c r="IW414" s="171"/>
      <c r="IX414" s="171"/>
      <c r="IY414" s="171"/>
      <c r="IZ414" s="171"/>
      <c r="JA414" s="171"/>
      <c r="JB414" s="171"/>
      <c r="JC414" s="171"/>
      <c r="JD414" s="171"/>
      <c r="JE414" s="171"/>
      <c r="JF414" s="171"/>
      <c r="JG414" s="171"/>
      <c r="JH414" s="171"/>
      <c r="JI414" s="171"/>
      <c r="JJ414" s="171"/>
      <c r="JK414" s="171"/>
      <c r="JL414" s="171"/>
      <c r="JM414" s="171"/>
      <c r="JN414" s="171"/>
      <c r="JO414" s="171"/>
      <c r="JP414" s="171"/>
      <c r="JQ414" s="171"/>
      <c r="JR414" s="171"/>
      <c r="JS414" s="171"/>
      <c r="JT414" s="171"/>
      <c r="JU414" s="171"/>
      <c r="JV414" s="171"/>
      <c r="JW414" s="171"/>
      <c r="JX414" s="171"/>
      <c r="JY414" s="171"/>
      <c r="JZ414" s="171"/>
      <c r="KA414" s="171"/>
      <c r="KB414" s="171"/>
      <c r="KC414" s="171"/>
      <c r="KD414" s="171"/>
      <c r="KE414" s="171"/>
      <c r="KF414" s="171"/>
      <c r="KG414" s="171"/>
      <c r="KH414" s="171"/>
      <c r="KI414" s="171"/>
      <c r="KJ414" s="171"/>
      <c r="KK414" s="171"/>
      <c r="KL414" s="171"/>
      <c r="KM414" s="171"/>
      <c r="KN414" s="171"/>
      <c r="KO414" s="171"/>
      <c r="KP414" s="171"/>
      <c r="KQ414" s="171"/>
      <c r="KR414" s="171"/>
      <c r="KS414" s="171"/>
      <c r="KT414" s="171"/>
      <c r="KU414" s="171"/>
      <c r="KV414" s="171"/>
      <c r="KW414" s="171"/>
      <c r="KX414" s="171"/>
      <c r="KY414" s="171"/>
      <c r="KZ414" s="171"/>
      <c r="LA414" s="171"/>
      <c r="LB414" s="171"/>
      <c r="LC414" s="171"/>
      <c r="LD414" s="171"/>
      <c r="LE414" s="171"/>
      <c r="LF414" s="171"/>
      <c r="LG414" s="171"/>
      <c r="LH414" s="171"/>
      <c r="LI414" s="171"/>
      <c r="LJ414" s="171"/>
      <c r="LK414" s="171"/>
      <c r="LL414" s="171"/>
      <c r="LM414" s="171"/>
      <c r="LN414" s="171"/>
      <c r="LO414" s="171"/>
      <c r="LP414" s="171"/>
      <c r="LQ414" s="171"/>
      <c r="LR414" s="171"/>
      <c r="LS414" s="171"/>
      <c r="LT414" s="171"/>
      <c r="LU414" s="171"/>
      <c r="LV414" s="171"/>
      <c r="LW414" s="171"/>
      <c r="LX414" s="171"/>
      <c r="LY414" s="171"/>
      <c r="LZ414" s="171"/>
      <c r="MA414" s="171"/>
      <c r="MB414" s="171"/>
      <c r="MC414" s="171"/>
      <c r="MD414" s="171"/>
      <c r="ME414" s="171"/>
      <c r="MF414" s="171"/>
      <c r="MG414" s="171"/>
      <c r="MH414" s="171"/>
      <c r="MI414" s="171"/>
      <c r="MJ414" s="171"/>
      <c r="MK414" s="171"/>
      <c r="ML414" s="171"/>
      <c r="MM414" s="171"/>
      <c r="MN414" s="171"/>
      <c r="MO414" s="171"/>
      <c r="MP414" s="171"/>
      <c r="MQ414" s="171"/>
      <c r="MR414" s="171"/>
      <c r="MS414" s="171"/>
      <c r="MT414" s="171"/>
      <c r="MU414" s="171"/>
      <c r="MV414" s="171"/>
      <c r="MW414" s="171"/>
      <c r="MX414" s="171"/>
      <c r="MY414" s="171"/>
      <c r="MZ414" s="171"/>
      <c r="NA414" s="171"/>
      <c r="NB414" s="171"/>
      <c r="NC414" s="171"/>
      <c r="ND414" s="171"/>
      <c r="NE414" s="171"/>
      <c r="NF414" s="171"/>
      <c r="NG414" s="171"/>
      <c r="NH414" s="171"/>
      <c r="NI414" s="171"/>
      <c r="NJ414" s="171"/>
      <c r="NK414" s="171"/>
      <c r="NL414" s="171"/>
      <c r="NM414" s="171"/>
      <c r="NN414" s="171"/>
      <c r="NO414" s="171"/>
      <c r="NP414" s="171"/>
      <c r="NQ414" s="171"/>
      <c r="NR414" s="171"/>
      <c r="NS414" s="171"/>
      <c r="NT414" s="171"/>
      <c r="NU414" s="171"/>
      <c r="NV414" s="171"/>
      <c r="NW414" s="171"/>
      <c r="NX414" s="171"/>
      <c r="NY414" s="171"/>
      <c r="NZ414" s="171"/>
      <c r="OA414" s="171"/>
      <c r="OB414" s="171"/>
      <c r="OC414" s="171"/>
      <c r="OD414" s="171"/>
      <c r="OE414" s="171"/>
      <c r="OF414" s="171"/>
      <c r="OG414" s="171"/>
      <c r="OH414" s="171"/>
      <c r="OI414" s="171"/>
      <c r="OJ414" s="171"/>
      <c r="OK414" s="171"/>
      <c r="OL414" s="171"/>
      <c r="OM414" s="171"/>
      <c r="ON414" s="171"/>
      <c r="OO414" s="171"/>
      <c r="OP414" s="171"/>
      <c r="OQ414" s="171"/>
      <c r="OR414" s="171"/>
      <c r="OS414" s="171"/>
      <c r="OT414" s="171"/>
      <c r="OU414" s="171"/>
      <c r="OV414" s="171"/>
      <c r="OW414" s="171"/>
      <c r="OX414" s="171"/>
      <c r="OY414" s="171"/>
      <c r="OZ414" s="171"/>
      <c r="PA414" s="171"/>
      <c r="PB414" s="171"/>
      <c r="PC414" s="171"/>
      <c r="PD414" s="171"/>
      <c r="PE414" s="171"/>
      <c r="PF414" s="171"/>
      <c r="PG414" s="171"/>
      <c r="PH414" s="171"/>
      <c r="PI414" s="171"/>
      <c r="PJ414" s="171"/>
      <c r="PK414" s="171"/>
      <c r="PL414" s="171"/>
      <c r="PM414" s="171"/>
      <c r="PN414" s="171"/>
      <c r="PO414" s="171"/>
      <c r="PP414" s="171"/>
      <c r="PQ414" s="171"/>
      <c r="PR414" s="171"/>
      <c r="PS414" s="171"/>
      <c r="PT414" s="171"/>
      <c r="PU414" s="171"/>
      <c r="PV414" s="171"/>
      <c r="PW414" s="171"/>
      <c r="PX414" s="171"/>
      <c r="PY414" s="171"/>
      <c r="PZ414" s="171"/>
      <c r="QA414" s="171"/>
      <c r="QB414" s="171"/>
      <c r="QC414" s="171"/>
      <c r="QD414" s="171"/>
      <c r="QE414" s="171"/>
      <c r="QF414" s="171"/>
      <c r="QG414" s="171"/>
      <c r="QH414" s="171"/>
      <c r="QI414" s="171"/>
      <c r="QJ414" s="171"/>
      <c r="QK414" s="171"/>
      <c r="QL414" s="171"/>
      <c r="QM414" s="171"/>
      <c r="QN414" s="171"/>
      <c r="QO414" s="171"/>
      <c r="QP414" s="171"/>
      <c r="QQ414" s="171"/>
      <c r="QR414" s="171"/>
      <c r="QS414" s="171"/>
      <c r="QT414" s="171"/>
      <c r="QU414" s="171"/>
      <c r="QV414" s="171"/>
      <c r="QW414" s="171"/>
      <c r="QX414" s="171"/>
      <c r="QY414" s="171"/>
      <c r="QZ414" s="171"/>
      <c r="RA414" s="171"/>
      <c r="RB414" s="171"/>
      <c r="RC414" s="171"/>
      <c r="RD414" s="171"/>
      <c r="RE414" s="171"/>
      <c r="RF414" s="171"/>
      <c r="RG414" s="171"/>
      <c r="RH414" s="171"/>
      <c r="RI414" s="171"/>
      <c r="RJ414" s="171"/>
      <c r="RK414" s="171"/>
      <c r="RL414" s="171"/>
      <c r="RM414" s="171"/>
      <c r="RN414" s="171"/>
      <c r="RO414" s="171"/>
      <c r="RP414" s="171"/>
      <c r="RQ414" s="171"/>
      <c r="RR414" s="171"/>
      <c r="RS414" s="171"/>
      <c r="RT414" s="171"/>
      <c r="RU414" s="171"/>
      <c r="RV414" s="171"/>
      <c r="RW414" s="171"/>
      <c r="RX414" s="171"/>
      <c r="RY414" s="171"/>
      <c r="RZ414" s="171"/>
      <c r="SA414" s="171"/>
      <c r="SB414" s="171"/>
      <c r="SC414" s="171"/>
      <c r="SD414" s="171"/>
      <c r="SE414" s="171"/>
      <c r="SF414" s="171"/>
      <c r="SG414" s="171"/>
      <c r="SH414" s="171"/>
      <c r="SI414" s="171"/>
      <c r="SJ414" s="171"/>
      <c r="SK414" s="171"/>
      <c r="SL414" s="171"/>
      <c r="SM414" s="171"/>
      <c r="SN414" s="171"/>
      <c r="SO414" s="171"/>
      <c r="SP414" s="171"/>
      <c r="SQ414" s="171"/>
      <c r="SR414" s="171"/>
      <c r="SS414" s="171"/>
      <c r="ST414" s="171"/>
      <c r="SU414" s="171"/>
      <c r="SV414" s="171"/>
      <c r="SW414" s="171"/>
      <c r="SX414" s="171"/>
      <c r="SY414" s="171"/>
      <c r="SZ414" s="171"/>
      <c r="TA414" s="171"/>
      <c r="TB414" s="171"/>
      <c r="TC414" s="171"/>
      <c r="TD414" s="171"/>
      <c r="TE414" s="171"/>
      <c r="TF414" s="171"/>
      <c r="TG414" s="171"/>
      <c r="TH414" s="171"/>
      <c r="TI414" s="171"/>
      <c r="TJ414" s="171"/>
      <c r="TK414" s="171"/>
      <c r="TL414" s="171"/>
      <c r="TM414" s="171"/>
      <c r="TN414" s="171"/>
      <c r="TO414" s="171"/>
      <c r="TP414" s="171"/>
      <c r="TQ414" s="171"/>
      <c r="TR414" s="171"/>
      <c r="TS414" s="171"/>
      <c r="TT414" s="171"/>
      <c r="TU414" s="171"/>
      <c r="TV414" s="171"/>
      <c r="TW414" s="171"/>
      <c r="TX414" s="171"/>
      <c r="TY414" s="171"/>
      <c r="TZ414" s="171"/>
      <c r="UA414" s="171"/>
      <c r="UB414" s="171"/>
      <c r="UC414" s="171"/>
      <c r="UD414" s="171"/>
      <c r="UE414" s="171"/>
      <c r="UF414" s="171"/>
      <c r="UG414" s="171"/>
      <c r="UH414" s="171"/>
      <c r="UI414" s="171"/>
      <c r="UJ414" s="171"/>
      <c r="UK414" s="171"/>
      <c r="UL414" s="171"/>
      <c r="UM414" s="171"/>
      <c r="UN414" s="171"/>
      <c r="UO414" s="171"/>
      <c r="UP414" s="171"/>
      <c r="UQ414" s="171"/>
      <c r="UR414" s="171"/>
      <c r="US414" s="171"/>
      <c r="UT414" s="171"/>
      <c r="UU414" s="171"/>
      <c r="UV414" s="171"/>
      <c r="UW414" s="171"/>
      <c r="UX414" s="171"/>
      <c r="UY414" s="171"/>
      <c r="UZ414" s="171"/>
      <c r="VA414" s="171"/>
      <c r="VB414" s="171"/>
      <c r="VC414" s="171"/>
      <c r="VD414" s="171"/>
      <c r="VE414" s="171"/>
      <c r="VF414" s="171"/>
      <c r="VG414" s="171"/>
      <c r="VH414" s="171"/>
      <c r="VI414" s="171"/>
      <c r="VJ414" s="171"/>
      <c r="VK414" s="171"/>
      <c r="VL414" s="171"/>
      <c r="VM414" s="171"/>
      <c r="VN414" s="171"/>
      <c r="VO414" s="171"/>
      <c r="VP414" s="171"/>
      <c r="VQ414" s="171"/>
      <c r="VR414" s="171"/>
      <c r="VS414" s="171"/>
      <c r="VT414" s="171"/>
      <c r="VU414" s="171"/>
      <c r="VV414" s="171"/>
      <c r="VW414" s="171"/>
      <c r="VX414" s="171"/>
      <c r="VY414" s="171"/>
      <c r="VZ414" s="171"/>
      <c r="WA414" s="171"/>
      <c r="WB414" s="171"/>
      <c r="WC414" s="171"/>
      <c r="WD414" s="171"/>
      <c r="WE414" s="171"/>
      <c r="WF414" s="171"/>
      <c r="WG414" s="171"/>
      <c r="WH414" s="171"/>
      <c r="WI414" s="171"/>
      <c r="WJ414" s="171"/>
      <c r="WK414" s="171"/>
      <c r="WL414" s="171"/>
      <c r="WM414" s="171"/>
      <c r="WN414" s="171"/>
      <c r="WO414" s="171"/>
      <c r="WP414" s="171"/>
      <c r="WQ414" s="171"/>
      <c r="WR414" s="171"/>
      <c r="WS414" s="171"/>
      <c r="WT414" s="171"/>
      <c r="WU414" s="171"/>
      <c r="WV414" s="171"/>
      <c r="WW414" s="171"/>
      <c r="WX414" s="171"/>
      <c r="WY414" s="171"/>
      <c r="WZ414" s="171"/>
      <c r="XA414" s="171"/>
      <c r="XB414" s="171"/>
      <c r="XC414" s="171"/>
      <c r="XD414" s="171"/>
      <c r="XE414" s="171"/>
      <c r="XF414" s="171"/>
      <c r="XG414" s="171"/>
      <c r="XH414" s="171"/>
      <c r="XI414" s="171"/>
      <c r="XJ414" s="171"/>
      <c r="XK414" s="171"/>
      <c r="XL414" s="171"/>
      <c r="XM414" s="171"/>
      <c r="XN414" s="171"/>
      <c r="XO414" s="171"/>
      <c r="XP414" s="171"/>
      <c r="XQ414" s="171"/>
      <c r="XR414" s="171"/>
      <c r="XS414" s="171"/>
      <c r="XT414" s="171"/>
      <c r="XU414" s="171"/>
      <c r="XV414" s="171"/>
      <c r="XW414" s="171"/>
      <c r="XX414" s="171"/>
      <c r="XY414" s="171"/>
      <c r="XZ414" s="171"/>
      <c r="YA414" s="171"/>
      <c r="YB414" s="171"/>
      <c r="YC414" s="171"/>
      <c r="YD414" s="171"/>
      <c r="YE414" s="171"/>
      <c r="YF414" s="171"/>
      <c r="YG414" s="171"/>
      <c r="YH414" s="171"/>
      <c r="YI414" s="171"/>
      <c r="YJ414" s="171"/>
      <c r="YK414" s="171"/>
      <c r="YL414" s="171"/>
      <c r="YM414" s="171"/>
      <c r="YN414" s="171"/>
      <c r="YO414" s="171"/>
      <c r="YP414" s="171"/>
      <c r="YQ414" s="171"/>
      <c r="YR414" s="171"/>
      <c r="YS414" s="171"/>
      <c r="YT414" s="171"/>
      <c r="YU414" s="171"/>
      <c r="YV414" s="171"/>
      <c r="YW414" s="171"/>
      <c r="YX414" s="171"/>
      <c r="YY414" s="171"/>
      <c r="YZ414" s="171"/>
      <c r="ZA414" s="171"/>
      <c r="ZB414" s="171"/>
      <c r="ZC414" s="171"/>
      <c r="ZD414" s="171"/>
      <c r="ZE414" s="171"/>
      <c r="ZF414" s="171"/>
      <c r="ZG414" s="171"/>
      <c r="ZH414" s="171"/>
      <c r="ZI414" s="171"/>
      <c r="ZJ414" s="171"/>
      <c r="ZK414" s="171"/>
      <c r="ZL414" s="171"/>
      <c r="ZM414" s="171"/>
      <c r="ZN414" s="171"/>
      <c r="ZO414" s="171"/>
      <c r="ZP414" s="171"/>
      <c r="ZQ414" s="171"/>
      <c r="ZR414" s="171"/>
      <c r="ZS414" s="171"/>
      <c r="ZT414" s="171"/>
      <c r="ZU414" s="171"/>
      <c r="ZV414" s="171"/>
      <c r="ZW414" s="171"/>
      <c r="ZX414" s="171"/>
      <c r="ZY414" s="171"/>
      <c r="ZZ414" s="171"/>
      <c r="AAA414" s="171"/>
      <c r="AAB414" s="171"/>
      <c r="AAC414" s="171"/>
      <c r="AAD414" s="171"/>
      <c r="AAE414" s="171"/>
      <c r="AAF414" s="171"/>
      <c r="AAG414" s="171"/>
      <c r="AAH414" s="171"/>
      <c r="AAI414" s="171"/>
      <c r="AAJ414" s="171"/>
      <c r="AAK414" s="171"/>
      <c r="AAL414" s="171"/>
      <c r="AAM414" s="171"/>
      <c r="AAN414" s="171"/>
      <c r="AAO414" s="171"/>
      <c r="AAP414" s="171"/>
      <c r="AAQ414" s="171"/>
      <c r="AAR414" s="171"/>
      <c r="AAS414" s="171"/>
      <c r="AAT414" s="171"/>
      <c r="AAU414" s="171"/>
      <c r="AAV414" s="171"/>
      <c r="AAW414" s="171"/>
      <c r="AAX414" s="171"/>
      <c r="AAY414" s="171"/>
      <c r="AAZ414" s="171"/>
      <c r="ABA414" s="171"/>
      <c r="ABB414" s="171"/>
      <c r="ABC414" s="171"/>
      <c r="ABD414" s="171"/>
      <c r="ABE414" s="171"/>
      <c r="ABF414" s="171"/>
      <c r="ABG414" s="171"/>
      <c r="ABH414" s="171"/>
      <c r="ABI414" s="171"/>
      <c r="ABJ414" s="171"/>
      <c r="ABK414" s="171"/>
      <c r="ABL414" s="171"/>
      <c r="ABM414" s="171"/>
      <c r="ABN414" s="171"/>
      <c r="ABO414" s="171"/>
      <c r="ABP414" s="171"/>
      <c r="ABQ414" s="171"/>
      <c r="ABR414" s="171"/>
      <c r="ABS414" s="171"/>
      <c r="ABT414" s="171"/>
      <c r="ABU414" s="171"/>
      <c r="ABV414" s="171"/>
      <c r="ABW414" s="171"/>
      <c r="ABX414" s="171"/>
      <c r="ABY414" s="171"/>
      <c r="ABZ414" s="171"/>
      <c r="ACA414" s="171"/>
      <c r="ACB414" s="171"/>
      <c r="ACC414" s="171"/>
      <c r="ACD414" s="171"/>
      <c r="ACE414" s="171"/>
      <c r="ACF414" s="171"/>
      <c r="ACG414" s="171"/>
      <c r="ACH414" s="171"/>
      <c r="ACI414" s="171"/>
      <c r="ACJ414" s="171"/>
      <c r="ACK414" s="171"/>
      <c r="ACL414" s="171"/>
      <c r="ACM414" s="171"/>
      <c r="ACN414" s="171"/>
      <c r="ACO414" s="171"/>
      <c r="ACP414" s="171"/>
      <c r="ACQ414" s="171"/>
      <c r="ACR414" s="171"/>
      <c r="ACS414" s="171"/>
      <c r="ACT414" s="171"/>
      <c r="ACU414" s="171"/>
      <c r="ACV414" s="171"/>
      <c r="ACW414" s="171"/>
      <c r="ACX414" s="171"/>
      <c r="ACY414" s="171"/>
      <c r="ACZ414" s="171"/>
      <c r="ADA414" s="171"/>
    </row>
    <row r="415" spans="1:781" s="152" customFormat="1" ht="15" customHeight="1" x14ac:dyDescent="0.3">
      <c r="A415" s="247"/>
      <c r="B415" s="252"/>
      <c r="C415" s="304"/>
      <c r="D415" s="305"/>
      <c r="E415" s="306"/>
      <c r="F415" s="306"/>
      <c r="G415" s="306"/>
      <c r="H415" s="306"/>
      <c r="I415" s="256"/>
      <c r="J415" s="307"/>
      <c r="K415" s="308"/>
      <c r="L415" s="309"/>
      <c r="M415" s="310"/>
      <c r="N415" s="311"/>
      <c r="O415" s="312"/>
      <c r="P415" s="313"/>
      <c r="R415" s="253"/>
      <c r="S415" s="274" t="s">
        <v>1104</v>
      </c>
      <c r="T415" s="274" t="s">
        <v>1105</v>
      </c>
      <c r="U415" s="301"/>
      <c r="V415" s="265" t="s">
        <v>1106</v>
      </c>
      <c r="W415" s="299"/>
      <c r="X415" s="299"/>
      <c r="Y415" s="299"/>
      <c r="Z415" s="299"/>
      <c r="AA415" s="299"/>
      <c r="AB415" s="300"/>
      <c r="AC415" s="301"/>
      <c r="AD415" s="301"/>
      <c r="AE415" s="314"/>
      <c r="AF415" s="314"/>
      <c r="AG415" s="314"/>
      <c r="AH415" s="314"/>
      <c r="AI415" s="314"/>
      <c r="AJ415" s="314"/>
      <c r="AK415" s="314"/>
      <c r="AL415" s="314"/>
      <c r="AM415" s="314"/>
      <c r="AN415" s="314"/>
      <c r="AO415" s="314"/>
      <c r="AP415" s="238"/>
      <c r="AQ415" s="238"/>
      <c r="AR415" s="238"/>
      <c r="AS415" s="238"/>
      <c r="AT415" s="238"/>
      <c r="AU415" s="238"/>
      <c r="AV415" s="238"/>
      <c r="AW415" s="238"/>
      <c r="AX415" s="238"/>
      <c r="AY415" s="238"/>
      <c r="AZ415" s="238"/>
      <c r="BA415" s="238"/>
      <c r="BB415" s="238"/>
      <c r="BC415" s="238"/>
      <c r="BD415" s="238"/>
      <c r="BE415" s="238"/>
      <c r="BF415" s="238"/>
      <c r="BG415" s="238"/>
      <c r="BH415" s="238"/>
      <c r="BI415" s="238"/>
      <c r="BJ415" s="238"/>
      <c r="BK415" s="238"/>
      <c r="BL415" s="238"/>
      <c r="BM415" s="238"/>
      <c r="BN415" s="238"/>
      <c r="BO415" s="238"/>
      <c r="BP415" s="238"/>
      <c r="BQ415" s="238"/>
      <c r="BR415" s="238"/>
      <c r="BS415" s="238"/>
      <c r="BT415" s="238"/>
      <c r="BU415" s="238"/>
      <c r="BV415" s="238"/>
      <c r="BW415" s="238"/>
      <c r="BX415" s="238"/>
      <c r="BY415" s="238"/>
      <c r="BZ415" s="238"/>
      <c r="CA415" s="238"/>
      <c r="CB415" s="238"/>
      <c r="CC415" s="238"/>
      <c r="CD415" s="238"/>
      <c r="CE415" s="238"/>
      <c r="CF415" s="238"/>
      <c r="CG415" s="238"/>
      <c r="CH415" s="238"/>
      <c r="CI415" s="238"/>
      <c r="CJ415" s="238"/>
      <c r="CK415" s="238"/>
      <c r="CL415" s="238"/>
      <c r="CM415" s="238"/>
      <c r="CN415" s="238"/>
      <c r="CO415" s="238"/>
      <c r="CP415" s="238"/>
      <c r="CQ415" s="238"/>
      <c r="CR415" s="238"/>
      <c r="CS415" s="238"/>
      <c r="CT415" s="238"/>
      <c r="CU415" s="238"/>
      <c r="CV415" s="238"/>
      <c r="CW415" s="238"/>
      <c r="CX415" s="238"/>
      <c r="CY415" s="238"/>
      <c r="CZ415" s="238"/>
      <c r="DA415" s="238"/>
      <c r="DB415" s="238"/>
      <c r="DC415" s="238"/>
      <c r="DD415" s="238"/>
      <c r="DE415" s="238"/>
      <c r="DF415" s="238"/>
      <c r="DG415" s="238"/>
      <c r="DH415" s="238"/>
      <c r="DI415" s="238"/>
      <c r="DJ415" s="238"/>
      <c r="DK415" s="238"/>
      <c r="DL415" s="238"/>
      <c r="DM415" s="238"/>
      <c r="DN415" s="238"/>
      <c r="DO415" s="238"/>
      <c r="DP415" s="238"/>
      <c r="DQ415" s="238"/>
      <c r="DR415" s="238"/>
      <c r="DS415" s="238"/>
      <c r="DT415" s="238"/>
      <c r="DU415" s="238"/>
      <c r="DV415" s="238"/>
      <c r="DW415" s="238"/>
      <c r="DX415" s="238"/>
      <c r="DY415" s="238"/>
      <c r="DZ415" s="238"/>
      <c r="EA415" s="238"/>
      <c r="EB415" s="238"/>
      <c r="EC415" s="238"/>
      <c r="ED415" s="171"/>
      <c r="EE415" s="171"/>
      <c r="EF415" s="171"/>
      <c r="EG415" s="171"/>
      <c r="EH415" s="171"/>
      <c r="EI415" s="171"/>
      <c r="EJ415" s="171"/>
      <c r="EK415" s="171"/>
      <c r="EL415" s="171"/>
      <c r="EM415" s="171"/>
      <c r="EN415" s="171"/>
      <c r="EO415" s="171"/>
      <c r="EP415" s="171"/>
      <c r="EQ415" s="171"/>
      <c r="ER415" s="171"/>
      <c r="ES415" s="171"/>
      <c r="ET415" s="171"/>
      <c r="EU415" s="171"/>
      <c r="EV415" s="171"/>
      <c r="EW415" s="171"/>
      <c r="EX415" s="171"/>
      <c r="EY415" s="171"/>
      <c r="EZ415" s="171"/>
      <c r="FA415" s="171"/>
      <c r="FB415" s="171"/>
      <c r="FC415" s="171"/>
      <c r="FD415" s="171"/>
      <c r="FE415" s="171"/>
      <c r="FF415" s="171"/>
      <c r="FG415" s="171"/>
      <c r="FH415" s="171"/>
      <c r="FI415" s="171"/>
      <c r="FJ415" s="171"/>
      <c r="FK415" s="171"/>
      <c r="FL415" s="171"/>
      <c r="FM415" s="171"/>
      <c r="FN415" s="171"/>
      <c r="FO415" s="171"/>
      <c r="FP415" s="171"/>
      <c r="FQ415" s="171"/>
      <c r="FR415" s="171"/>
      <c r="FS415" s="171"/>
      <c r="FT415" s="171"/>
      <c r="FU415" s="171"/>
      <c r="FV415" s="171"/>
      <c r="FW415" s="171"/>
      <c r="FX415" s="171"/>
      <c r="FY415" s="171"/>
      <c r="FZ415" s="171"/>
      <c r="GA415" s="171"/>
      <c r="GB415" s="171"/>
      <c r="GC415" s="171"/>
      <c r="GD415" s="171"/>
      <c r="GE415" s="171"/>
      <c r="GF415" s="171"/>
      <c r="GG415" s="171"/>
      <c r="GH415" s="171"/>
      <c r="GI415" s="171"/>
      <c r="GJ415" s="171"/>
      <c r="GK415" s="171"/>
      <c r="GL415" s="171"/>
      <c r="GM415" s="171"/>
      <c r="GN415" s="171"/>
      <c r="GO415" s="171"/>
      <c r="GP415" s="171"/>
      <c r="GQ415" s="171"/>
      <c r="GR415" s="171"/>
      <c r="GS415" s="171"/>
      <c r="GT415" s="171"/>
      <c r="GU415" s="171"/>
      <c r="GV415" s="171"/>
      <c r="GW415" s="171"/>
      <c r="GX415" s="171"/>
      <c r="GY415" s="171"/>
      <c r="GZ415" s="171"/>
      <c r="HA415" s="171"/>
      <c r="HB415" s="171"/>
      <c r="HC415" s="171"/>
      <c r="HD415" s="171"/>
      <c r="HE415" s="171"/>
      <c r="HF415" s="171"/>
      <c r="HG415" s="171"/>
      <c r="HH415" s="171"/>
      <c r="HI415" s="171"/>
      <c r="HJ415" s="171"/>
      <c r="HK415" s="171"/>
      <c r="HL415" s="171"/>
      <c r="HM415" s="171"/>
      <c r="HN415" s="171"/>
      <c r="HO415" s="171"/>
      <c r="HP415" s="171"/>
      <c r="HQ415" s="171"/>
      <c r="HR415" s="171"/>
      <c r="HS415" s="171"/>
      <c r="HT415" s="171"/>
      <c r="HU415" s="171"/>
      <c r="HV415" s="171"/>
      <c r="HW415" s="171"/>
      <c r="HX415" s="171"/>
      <c r="HY415" s="171"/>
      <c r="HZ415" s="171"/>
      <c r="IA415" s="171"/>
      <c r="IB415" s="171"/>
      <c r="IC415" s="171"/>
      <c r="ID415" s="171"/>
      <c r="IE415" s="171"/>
      <c r="IF415" s="171"/>
      <c r="IG415" s="171"/>
      <c r="IH415" s="171"/>
      <c r="II415" s="171"/>
      <c r="IJ415" s="171"/>
      <c r="IK415" s="171"/>
      <c r="IL415" s="171"/>
      <c r="IM415" s="171"/>
      <c r="IN415" s="171"/>
      <c r="IO415" s="171"/>
      <c r="IP415" s="171"/>
      <c r="IQ415" s="171"/>
      <c r="IR415" s="171"/>
      <c r="IS415" s="171"/>
      <c r="IT415" s="171"/>
      <c r="IU415" s="171"/>
      <c r="IV415" s="171"/>
      <c r="IW415" s="171"/>
      <c r="IX415" s="171"/>
      <c r="IY415" s="171"/>
      <c r="IZ415" s="171"/>
      <c r="JA415" s="171"/>
      <c r="JB415" s="171"/>
      <c r="JC415" s="171"/>
      <c r="JD415" s="171"/>
      <c r="JE415" s="171"/>
      <c r="JF415" s="171"/>
      <c r="JG415" s="171"/>
      <c r="JH415" s="171"/>
      <c r="JI415" s="171"/>
      <c r="JJ415" s="171"/>
      <c r="JK415" s="171"/>
      <c r="JL415" s="171"/>
      <c r="JM415" s="171"/>
      <c r="JN415" s="171"/>
      <c r="JO415" s="171"/>
      <c r="JP415" s="171"/>
      <c r="JQ415" s="171"/>
      <c r="JR415" s="171"/>
      <c r="JS415" s="171"/>
      <c r="JT415" s="171"/>
      <c r="JU415" s="171"/>
      <c r="JV415" s="171"/>
      <c r="JW415" s="171"/>
      <c r="JX415" s="171"/>
      <c r="JY415" s="171"/>
      <c r="JZ415" s="171"/>
      <c r="KA415" s="171"/>
      <c r="KB415" s="171"/>
      <c r="KC415" s="171"/>
      <c r="KD415" s="171"/>
      <c r="KE415" s="171"/>
      <c r="KF415" s="171"/>
      <c r="KG415" s="171"/>
      <c r="KH415" s="171"/>
      <c r="KI415" s="171"/>
      <c r="KJ415" s="171"/>
      <c r="KK415" s="171"/>
      <c r="KL415" s="171"/>
      <c r="KM415" s="171"/>
      <c r="KN415" s="171"/>
      <c r="KO415" s="171"/>
      <c r="KP415" s="171"/>
      <c r="KQ415" s="171"/>
      <c r="KR415" s="171"/>
      <c r="KS415" s="171"/>
      <c r="KT415" s="171"/>
      <c r="KU415" s="171"/>
      <c r="KV415" s="171"/>
      <c r="KW415" s="171"/>
      <c r="KX415" s="171"/>
      <c r="KY415" s="171"/>
      <c r="KZ415" s="171"/>
      <c r="LA415" s="171"/>
      <c r="LB415" s="171"/>
      <c r="LC415" s="171"/>
      <c r="LD415" s="171"/>
      <c r="LE415" s="171"/>
      <c r="LF415" s="171"/>
      <c r="LG415" s="171"/>
      <c r="LH415" s="171"/>
      <c r="LI415" s="171"/>
      <c r="LJ415" s="171"/>
      <c r="LK415" s="171"/>
      <c r="LL415" s="171"/>
      <c r="LM415" s="171"/>
      <c r="LN415" s="171"/>
      <c r="LO415" s="171"/>
      <c r="LP415" s="171"/>
      <c r="LQ415" s="171"/>
      <c r="LR415" s="171"/>
      <c r="LS415" s="171"/>
      <c r="LT415" s="171"/>
      <c r="LU415" s="171"/>
      <c r="LV415" s="171"/>
      <c r="LW415" s="171"/>
      <c r="LX415" s="171"/>
      <c r="LY415" s="171"/>
      <c r="LZ415" s="171"/>
      <c r="MA415" s="171"/>
      <c r="MB415" s="171"/>
      <c r="MC415" s="171"/>
      <c r="MD415" s="171"/>
      <c r="ME415" s="171"/>
      <c r="MF415" s="171"/>
      <c r="MG415" s="171"/>
      <c r="MH415" s="171"/>
      <c r="MI415" s="171"/>
      <c r="MJ415" s="171"/>
      <c r="MK415" s="171"/>
      <c r="ML415" s="171"/>
      <c r="MM415" s="171"/>
      <c r="MN415" s="171"/>
      <c r="MO415" s="171"/>
      <c r="MP415" s="171"/>
      <c r="MQ415" s="171"/>
      <c r="MR415" s="171"/>
      <c r="MS415" s="171"/>
      <c r="MT415" s="171"/>
      <c r="MU415" s="171"/>
      <c r="MV415" s="171"/>
      <c r="MW415" s="171"/>
      <c r="MX415" s="171"/>
      <c r="MY415" s="171"/>
      <c r="MZ415" s="171"/>
      <c r="NA415" s="171"/>
      <c r="NB415" s="171"/>
      <c r="NC415" s="171"/>
      <c r="ND415" s="171"/>
      <c r="NE415" s="171"/>
      <c r="NF415" s="171"/>
      <c r="NG415" s="171"/>
      <c r="NH415" s="171"/>
      <c r="NI415" s="171"/>
      <c r="NJ415" s="171"/>
      <c r="NK415" s="171"/>
      <c r="NL415" s="171"/>
      <c r="NM415" s="171"/>
      <c r="NN415" s="171"/>
      <c r="NO415" s="171"/>
      <c r="NP415" s="171"/>
      <c r="NQ415" s="171"/>
      <c r="NR415" s="171"/>
      <c r="NS415" s="171"/>
      <c r="NT415" s="171"/>
      <c r="NU415" s="171"/>
      <c r="NV415" s="171"/>
      <c r="NW415" s="171"/>
      <c r="NX415" s="171"/>
      <c r="NY415" s="171"/>
      <c r="NZ415" s="171"/>
      <c r="OA415" s="171"/>
      <c r="OB415" s="171"/>
      <c r="OC415" s="171"/>
      <c r="OD415" s="171"/>
      <c r="OE415" s="171"/>
      <c r="OF415" s="171"/>
      <c r="OG415" s="171"/>
      <c r="OH415" s="171"/>
      <c r="OI415" s="171"/>
      <c r="OJ415" s="171"/>
      <c r="OK415" s="171"/>
      <c r="OL415" s="171"/>
      <c r="OM415" s="171"/>
      <c r="ON415" s="171"/>
      <c r="OO415" s="171"/>
      <c r="OP415" s="171"/>
      <c r="OQ415" s="171"/>
      <c r="OR415" s="171"/>
      <c r="OS415" s="171"/>
      <c r="OT415" s="171"/>
      <c r="OU415" s="171"/>
      <c r="OV415" s="171"/>
      <c r="OW415" s="171"/>
      <c r="OX415" s="171"/>
      <c r="OY415" s="171"/>
      <c r="OZ415" s="171"/>
      <c r="PA415" s="171"/>
      <c r="PB415" s="171"/>
      <c r="PC415" s="171"/>
      <c r="PD415" s="171"/>
      <c r="PE415" s="171"/>
      <c r="PF415" s="171"/>
      <c r="PG415" s="171"/>
      <c r="PH415" s="171"/>
      <c r="PI415" s="171"/>
      <c r="PJ415" s="171"/>
      <c r="PK415" s="171"/>
      <c r="PL415" s="171"/>
      <c r="PM415" s="171"/>
      <c r="PN415" s="171"/>
      <c r="PO415" s="171"/>
      <c r="PP415" s="171"/>
      <c r="PQ415" s="171"/>
      <c r="PR415" s="171"/>
      <c r="PS415" s="171"/>
      <c r="PT415" s="171"/>
      <c r="PU415" s="171"/>
      <c r="PV415" s="171"/>
      <c r="PW415" s="171"/>
      <c r="PX415" s="171"/>
      <c r="PY415" s="171"/>
      <c r="PZ415" s="171"/>
      <c r="QA415" s="171"/>
      <c r="QB415" s="171"/>
      <c r="QC415" s="171"/>
      <c r="QD415" s="171"/>
      <c r="QE415" s="171"/>
      <c r="QF415" s="171"/>
      <c r="QG415" s="171"/>
      <c r="QH415" s="171"/>
      <c r="QI415" s="171"/>
      <c r="QJ415" s="171"/>
      <c r="QK415" s="171"/>
      <c r="QL415" s="171"/>
      <c r="QM415" s="171"/>
      <c r="QN415" s="171"/>
      <c r="QO415" s="171"/>
      <c r="QP415" s="171"/>
      <c r="QQ415" s="171"/>
      <c r="QR415" s="171"/>
      <c r="QS415" s="171"/>
      <c r="QT415" s="171"/>
      <c r="QU415" s="171"/>
      <c r="QV415" s="171"/>
      <c r="QW415" s="171"/>
      <c r="QX415" s="171"/>
      <c r="QY415" s="171"/>
      <c r="QZ415" s="171"/>
      <c r="RA415" s="171"/>
      <c r="RB415" s="171"/>
      <c r="RC415" s="171"/>
      <c r="RD415" s="171"/>
      <c r="RE415" s="171"/>
      <c r="RF415" s="171"/>
      <c r="RG415" s="171"/>
      <c r="RH415" s="171"/>
      <c r="RI415" s="171"/>
      <c r="RJ415" s="171"/>
      <c r="RK415" s="171"/>
      <c r="RL415" s="171"/>
      <c r="RM415" s="171"/>
      <c r="RN415" s="171"/>
      <c r="RO415" s="171"/>
      <c r="RP415" s="171"/>
      <c r="RQ415" s="171"/>
      <c r="RR415" s="171"/>
      <c r="RS415" s="171"/>
      <c r="RT415" s="171"/>
      <c r="RU415" s="171"/>
      <c r="RV415" s="171"/>
      <c r="RW415" s="171"/>
      <c r="RX415" s="171"/>
      <c r="RY415" s="171"/>
      <c r="RZ415" s="171"/>
      <c r="SA415" s="171"/>
      <c r="SB415" s="171"/>
      <c r="SC415" s="171"/>
      <c r="SD415" s="171"/>
      <c r="SE415" s="171"/>
      <c r="SF415" s="171"/>
      <c r="SG415" s="171"/>
      <c r="SH415" s="171"/>
      <c r="SI415" s="171"/>
      <c r="SJ415" s="171"/>
      <c r="SK415" s="171"/>
      <c r="SL415" s="171"/>
      <c r="SM415" s="171"/>
      <c r="SN415" s="171"/>
      <c r="SO415" s="171"/>
      <c r="SP415" s="171"/>
      <c r="SQ415" s="171"/>
      <c r="SR415" s="171"/>
      <c r="SS415" s="171"/>
      <c r="ST415" s="171"/>
      <c r="SU415" s="171"/>
      <c r="SV415" s="171"/>
      <c r="SW415" s="171"/>
      <c r="SX415" s="171"/>
      <c r="SY415" s="171"/>
      <c r="SZ415" s="171"/>
      <c r="TA415" s="171"/>
      <c r="TB415" s="171"/>
      <c r="TC415" s="171"/>
      <c r="TD415" s="171"/>
      <c r="TE415" s="171"/>
      <c r="TF415" s="171"/>
      <c r="TG415" s="171"/>
      <c r="TH415" s="171"/>
      <c r="TI415" s="171"/>
      <c r="TJ415" s="171"/>
      <c r="TK415" s="171"/>
      <c r="TL415" s="171"/>
      <c r="TM415" s="171"/>
      <c r="TN415" s="171"/>
      <c r="TO415" s="171"/>
      <c r="TP415" s="171"/>
      <c r="TQ415" s="171"/>
      <c r="TR415" s="171"/>
      <c r="TS415" s="171"/>
      <c r="TT415" s="171"/>
      <c r="TU415" s="171"/>
      <c r="TV415" s="171"/>
      <c r="TW415" s="171"/>
      <c r="TX415" s="171"/>
      <c r="TY415" s="171"/>
      <c r="TZ415" s="171"/>
      <c r="UA415" s="171"/>
      <c r="UB415" s="171"/>
      <c r="UC415" s="171"/>
      <c r="UD415" s="171"/>
      <c r="UE415" s="171"/>
      <c r="UF415" s="171"/>
      <c r="UG415" s="171"/>
      <c r="UH415" s="171"/>
      <c r="UI415" s="171"/>
      <c r="UJ415" s="171"/>
      <c r="UK415" s="171"/>
      <c r="UL415" s="171"/>
      <c r="UM415" s="171"/>
      <c r="UN415" s="171"/>
      <c r="UO415" s="171"/>
      <c r="UP415" s="171"/>
      <c r="UQ415" s="171"/>
      <c r="UR415" s="171"/>
      <c r="US415" s="171"/>
      <c r="UT415" s="171"/>
      <c r="UU415" s="171"/>
      <c r="UV415" s="171"/>
      <c r="UW415" s="171"/>
      <c r="UX415" s="171"/>
      <c r="UY415" s="171"/>
      <c r="UZ415" s="171"/>
      <c r="VA415" s="171"/>
      <c r="VB415" s="171"/>
      <c r="VC415" s="171"/>
      <c r="VD415" s="171"/>
      <c r="VE415" s="171"/>
      <c r="VF415" s="171"/>
      <c r="VG415" s="171"/>
      <c r="VH415" s="171"/>
      <c r="VI415" s="171"/>
      <c r="VJ415" s="171"/>
      <c r="VK415" s="171"/>
      <c r="VL415" s="171"/>
      <c r="VM415" s="171"/>
      <c r="VN415" s="171"/>
      <c r="VO415" s="171"/>
      <c r="VP415" s="171"/>
      <c r="VQ415" s="171"/>
      <c r="VR415" s="171"/>
      <c r="VS415" s="171"/>
      <c r="VT415" s="171"/>
      <c r="VU415" s="171"/>
      <c r="VV415" s="171"/>
      <c r="VW415" s="171"/>
      <c r="VX415" s="171"/>
      <c r="VY415" s="171"/>
      <c r="VZ415" s="171"/>
      <c r="WA415" s="171"/>
      <c r="WB415" s="171"/>
      <c r="WC415" s="171"/>
      <c r="WD415" s="171"/>
      <c r="WE415" s="171"/>
      <c r="WF415" s="171"/>
      <c r="WG415" s="171"/>
      <c r="WH415" s="171"/>
      <c r="WI415" s="171"/>
      <c r="WJ415" s="171"/>
      <c r="WK415" s="171"/>
      <c r="WL415" s="171"/>
      <c r="WM415" s="171"/>
      <c r="WN415" s="171"/>
      <c r="WO415" s="171"/>
      <c r="WP415" s="171"/>
      <c r="WQ415" s="171"/>
      <c r="WR415" s="171"/>
      <c r="WS415" s="171"/>
      <c r="WT415" s="171"/>
      <c r="WU415" s="171"/>
      <c r="WV415" s="171"/>
      <c r="WW415" s="171"/>
      <c r="WX415" s="171"/>
      <c r="WY415" s="171"/>
      <c r="WZ415" s="171"/>
      <c r="XA415" s="171"/>
      <c r="XB415" s="171"/>
      <c r="XC415" s="171"/>
      <c r="XD415" s="171"/>
      <c r="XE415" s="171"/>
      <c r="XF415" s="171"/>
      <c r="XG415" s="171"/>
      <c r="XH415" s="171"/>
      <c r="XI415" s="171"/>
      <c r="XJ415" s="171"/>
      <c r="XK415" s="171"/>
      <c r="XL415" s="171"/>
      <c r="XM415" s="171"/>
      <c r="XN415" s="171"/>
      <c r="XO415" s="171"/>
      <c r="XP415" s="171"/>
      <c r="XQ415" s="171"/>
      <c r="XR415" s="171"/>
      <c r="XS415" s="171"/>
      <c r="XT415" s="171"/>
      <c r="XU415" s="171"/>
      <c r="XV415" s="171"/>
      <c r="XW415" s="171"/>
      <c r="XX415" s="171"/>
      <c r="XY415" s="171"/>
      <c r="XZ415" s="171"/>
      <c r="YA415" s="171"/>
      <c r="YB415" s="171"/>
      <c r="YC415" s="171"/>
      <c r="YD415" s="171"/>
      <c r="YE415" s="171"/>
      <c r="YF415" s="171"/>
      <c r="YG415" s="171"/>
      <c r="YH415" s="171"/>
      <c r="YI415" s="171"/>
      <c r="YJ415" s="171"/>
      <c r="YK415" s="171"/>
      <c r="YL415" s="171"/>
      <c r="YM415" s="171"/>
      <c r="YN415" s="171"/>
      <c r="YO415" s="171"/>
      <c r="YP415" s="171"/>
      <c r="YQ415" s="171"/>
      <c r="YR415" s="171"/>
      <c r="YS415" s="171"/>
      <c r="YT415" s="171"/>
      <c r="YU415" s="171"/>
      <c r="YV415" s="171"/>
      <c r="YW415" s="171"/>
      <c r="YX415" s="171"/>
      <c r="YY415" s="171"/>
      <c r="YZ415" s="171"/>
      <c r="ZA415" s="171"/>
      <c r="ZB415" s="171"/>
      <c r="ZC415" s="171"/>
      <c r="ZD415" s="171"/>
      <c r="ZE415" s="171"/>
      <c r="ZF415" s="171"/>
      <c r="ZG415" s="171"/>
      <c r="ZH415" s="171"/>
      <c r="ZI415" s="171"/>
      <c r="ZJ415" s="171"/>
      <c r="ZK415" s="171"/>
      <c r="ZL415" s="171"/>
      <c r="ZM415" s="171"/>
      <c r="ZN415" s="171"/>
      <c r="ZO415" s="171"/>
      <c r="ZP415" s="171"/>
      <c r="ZQ415" s="171"/>
      <c r="ZR415" s="171"/>
      <c r="ZS415" s="171"/>
      <c r="ZT415" s="171"/>
      <c r="ZU415" s="171"/>
      <c r="ZV415" s="171"/>
      <c r="ZW415" s="171"/>
      <c r="ZX415" s="171"/>
      <c r="ZY415" s="171"/>
      <c r="ZZ415" s="171"/>
      <c r="AAA415" s="171"/>
      <c r="AAB415" s="171"/>
      <c r="AAC415" s="171"/>
      <c r="AAD415" s="171"/>
      <c r="AAE415" s="171"/>
      <c r="AAF415" s="171"/>
      <c r="AAG415" s="171"/>
      <c r="AAH415" s="171"/>
      <c r="AAI415" s="171"/>
      <c r="AAJ415" s="171"/>
      <c r="AAK415" s="171"/>
      <c r="AAL415" s="171"/>
      <c r="AAM415" s="171"/>
      <c r="AAN415" s="171"/>
      <c r="AAO415" s="171"/>
      <c r="AAP415" s="171"/>
      <c r="AAQ415" s="171"/>
      <c r="AAR415" s="171"/>
      <c r="AAS415" s="171"/>
      <c r="AAT415" s="171"/>
      <c r="AAU415" s="171"/>
      <c r="AAV415" s="171"/>
      <c r="AAW415" s="171"/>
      <c r="AAX415" s="171"/>
      <c r="AAY415" s="171"/>
      <c r="AAZ415" s="171"/>
      <c r="ABA415" s="171"/>
      <c r="ABB415" s="171"/>
      <c r="ABC415" s="171"/>
      <c r="ABD415" s="171"/>
      <c r="ABE415" s="171"/>
      <c r="ABF415" s="171"/>
      <c r="ABG415" s="171"/>
      <c r="ABH415" s="171"/>
      <c r="ABI415" s="171"/>
      <c r="ABJ415" s="171"/>
      <c r="ABK415" s="171"/>
      <c r="ABL415" s="171"/>
      <c r="ABM415" s="171"/>
      <c r="ABN415" s="171"/>
      <c r="ABO415" s="171"/>
      <c r="ABP415" s="171"/>
      <c r="ABQ415" s="171"/>
      <c r="ABR415" s="171"/>
      <c r="ABS415" s="171"/>
      <c r="ABT415" s="171"/>
      <c r="ABU415" s="171"/>
      <c r="ABV415" s="171"/>
      <c r="ABW415" s="171"/>
      <c r="ABX415" s="171"/>
      <c r="ABY415" s="171"/>
      <c r="ABZ415" s="171"/>
      <c r="ACA415" s="171"/>
      <c r="ACB415" s="171"/>
      <c r="ACC415" s="171"/>
      <c r="ACD415" s="171"/>
      <c r="ACE415" s="171"/>
      <c r="ACF415" s="171"/>
      <c r="ACG415" s="171"/>
      <c r="ACH415" s="171"/>
      <c r="ACI415" s="171"/>
      <c r="ACJ415" s="171"/>
      <c r="ACK415" s="171"/>
      <c r="ACL415" s="171"/>
      <c r="ACM415" s="171"/>
      <c r="ACN415" s="171"/>
      <c r="ACO415" s="171"/>
      <c r="ACP415" s="171"/>
      <c r="ACQ415" s="171"/>
      <c r="ACR415" s="171"/>
      <c r="ACS415" s="171"/>
      <c r="ACT415" s="171"/>
      <c r="ACU415" s="171"/>
      <c r="ACV415" s="171"/>
      <c r="ACW415" s="171"/>
      <c r="ACX415" s="171"/>
      <c r="ACY415" s="171"/>
      <c r="ACZ415" s="171"/>
      <c r="ADA415" s="171"/>
    </row>
    <row r="416" spans="1:781" customFormat="1" ht="15" customHeight="1" x14ac:dyDescent="0.3">
      <c r="B416" s="315"/>
      <c r="C416" s="304"/>
      <c r="D416" s="316"/>
      <c r="E416" s="316"/>
      <c r="F416" s="316"/>
      <c r="G416" s="316" t="s">
        <v>1107</v>
      </c>
      <c r="H416" s="317"/>
      <c r="I416" s="317"/>
      <c r="J416" s="317"/>
      <c r="K416" s="318"/>
      <c r="L416" s="318"/>
      <c r="M416" s="319"/>
      <c r="N416" s="320"/>
      <c r="O416" s="321"/>
      <c r="P416" s="185"/>
      <c r="Q416" s="152"/>
      <c r="R416" s="253"/>
      <c r="S416" s="274" t="s">
        <v>1108</v>
      </c>
      <c r="T416" s="274" t="s">
        <v>1109</v>
      </c>
      <c r="U416" s="299"/>
      <c r="V416" s="322" t="s">
        <v>1110</v>
      </c>
      <c r="W416" s="323"/>
      <c r="X416" s="323"/>
      <c r="Y416" s="323"/>
      <c r="Z416" s="323"/>
      <c r="AA416" s="323"/>
      <c r="AB416" s="324"/>
      <c r="AC416" s="322"/>
      <c r="AD416" s="322"/>
      <c r="AE416" s="265"/>
      <c r="AF416" s="265"/>
      <c r="AG416" s="265"/>
      <c r="AH416" s="265"/>
      <c r="AI416" s="265"/>
      <c r="AJ416" s="265"/>
      <c r="AK416" s="265"/>
      <c r="AL416" s="265"/>
      <c r="AM416" s="265"/>
      <c r="AN416" s="265"/>
      <c r="AO416" s="265"/>
    </row>
    <row r="417" spans="2:41" customFormat="1" ht="41.25" customHeight="1" x14ac:dyDescent="0.3">
      <c r="B417" s="315"/>
      <c r="C417" s="304"/>
      <c r="D417" s="325"/>
      <c r="E417" s="326" t="s">
        <v>1111</v>
      </c>
      <c r="F417" s="326" t="s">
        <v>1112</v>
      </c>
      <c r="G417" s="326" t="s">
        <v>1113</v>
      </c>
      <c r="H417" s="326" t="s">
        <v>1114</v>
      </c>
      <c r="I417" s="327" t="s">
        <v>1115</v>
      </c>
      <c r="J417" s="328" t="s">
        <v>1116</v>
      </c>
      <c r="K417" s="329" t="s">
        <v>1117</v>
      </c>
      <c r="L417" s="329" t="s">
        <v>1118</v>
      </c>
      <c r="M417" s="329" t="s">
        <v>1119</v>
      </c>
      <c r="N417" s="330" t="s">
        <v>1120</v>
      </c>
      <c r="O417" s="331" t="s">
        <v>1121</v>
      </c>
      <c r="P417" s="185"/>
      <c r="Q417" s="152"/>
      <c r="R417" s="253"/>
      <c r="S417" s="274" t="s">
        <v>1122</v>
      </c>
      <c r="T417" s="274" t="s">
        <v>1123</v>
      </c>
      <c r="U417" s="265"/>
      <c r="V417" s="332"/>
      <c r="W417" s="332"/>
      <c r="X417" s="332"/>
      <c r="Y417" s="332"/>
      <c r="Z417" s="332"/>
      <c r="AA417" s="332"/>
      <c r="AB417" s="333"/>
      <c r="AC417" s="265"/>
      <c r="AD417" s="265"/>
      <c r="AE417" s="265"/>
      <c r="AF417" s="265"/>
      <c r="AG417" s="265"/>
      <c r="AH417" s="265"/>
      <c r="AI417" s="265"/>
      <c r="AJ417" s="265"/>
      <c r="AK417" s="265"/>
      <c r="AL417" s="265"/>
      <c r="AM417" s="265"/>
      <c r="AN417" s="265"/>
      <c r="AO417" s="265"/>
    </row>
    <row r="418" spans="2:41" customFormat="1" ht="15" customHeight="1" x14ac:dyDescent="0.3">
      <c r="B418" s="315"/>
      <c r="C418" s="304"/>
      <c r="D418" s="334"/>
      <c r="E418" s="335">
        <v>1</v>
      </c>
      <c r="F418" s="336">
        <v>2</v>
      </c>
      <c r="G418" s="337">
        <v>3</v>
      </c>
      <c r="H418" s="66">
        <v>4</v>
      </c>
      <c r="I418" s="338"/>
      <c r="J418" s="339"/>
      <c r="K418" s="180"/>
      <c r="L418" s="179"/>
      <c r="M418" s="180"/>
      <c r="N418" s="340"/>
      <c r="O418" s="341"/>
      <c r="P418" s="185"/>
      <c r="Q418" s="152"/>
      <c r="R418" s="253"/>
      <c r="S418" s="274" t="s">
        <v>1124</v>
      </c>
      <c r="T418" s="274" t="s">
        <v>1125</v>
      </c>
      <c r="U418" s="265"/>
      <c r="V418" s="332"/>
      <c r="W418" s="332"/>
      <c r="X418" s="332"/>
      <c r="Y418" s="332"/>
      <c r="Z418" s="332"/>
      <c r="AA418" s="332"/>
      <c r="AB418" s="333"/>
      <c r="AC418" s="265"/>
      <c r="AD418" s="265"/>
      <c r="AE418" s="265"/>
      <c r="AF418" s="265"/>
      <c r="AG418" s="265"/>
      <c r="AH418" s="265"/>
      <c r="AI418" s="265"/>
      <c r="AJ418" s="265"/>
      <c r="AK418" s="265"/>
      <c r="AL418" s="265"/>
      <c r="AM418" s="265"/>
      <c r="AN418" s="265"/>
      <c r="AO418" s="265"/>
    </row>
    <row r="419" spans="2:41" customFormat="1" ht="15" customHeight="1" x14ac:dyDescent="0.3">
      <c r="B419" s="315"/>
      <c r="C419" s="304"/>
      <c r="D419" s="342" t="s">
        <v>1126</v>
      </c>
      <c r="E419" s="88">
        <f>SUMIF(A1:A82,"=1")/1</f>
        <v>11</v>
      </c>
      <c r="F419" s="88">
        <f>SUMIF(A1:A82,"=2")/2</f>
        <v>15</v>
      </c>
      <c r="G419" s="88">
        <f>SUMIF(A1:A82,"=3")/3</f>
        <v>38</v>
      </c>
      <c r="H419" s="88">
        <f>SUMIF(A1:A82,"=4")/4</f>
        <v>14</v>
      </c>
      <c r="I419" s="338">
        <f t="shared" ref="I419:I429" si="85">SUM(E419:H419)</f>
        <v>78</v>
      </c>
      <c r="J419" s="341"/>
      <c r="K419" s="343"/>
      <c r="L419" s="179"/>
      <c r="M419" s="344"/>
      <c r="N419" s="340">
        <v>2010</v>
      </c>
      <c r="O419" s="345" t="s">
        <v>1127</v>
      </c>
      <c r="P419" s="185"/>
      <c r="Q419" s="152"/>
      <c r="R419" s="253"/>
      <c r="S419" s="298"/>
      <c r="T419" s="265"/>
      <c r="U419" s="265"/>
      <c r="V419" s="332"/>
      <c r="W419" s="332"/>
      <c r="X419" s="332"/>
      <c r="Y419" s="332"/>
      <c r="Z419" s="332"/>
      <c r="AA419" s="332"/>
      <c r="AB419" s="333"/>
      <c r="AC419" s="265"/>
      <c r="AD419" s="265"/>
      <c r="AE419" s="265"/>
      <c r="AF419" s="265"/>
      <c r="AG419" s="265"/>
      <c r="AH419" s="265"/>
      <c r="AI419" s="265"/>
      <c r="AJ419" s="265"/>
      <c r="AK419" s="265"/>
      <c r="AL419" s="265"/>
      <c r="AM419" s="265"/>
      <c r="AN419" s="265"/>
      <c r="AO419" s="265"/>
    </row>
    <row r="420" spans="2:41" customFormat="1" ht="15" customHeight="1" x14ac:dyDescent="0.3">
      <c r="B420" s="315"/>
      <c r="C420" s="304"/>
      <c r="D420" s="342" t="s">
        <v>1128</v>
      </c>
      <c r="E420" s="88">
        <f>SUMIF(A83:A117,"=1")/1</f>
        <v>10</v>
      </c>
      <c r="F420" s="88">
        <f>SUMIF(A83:A117,"=2")/2</f>
        <v>11</v>
      </c>
      <c r="G420" s="88">
        <f>SUMIF(A83:A117,"=3")/3</f>
        <v>9</v>
      </c>
      <c r="H420" s="88">
        <f>SUMIF(A83:A117,"=4")/4</f>
        <v>5</v>
      </c>
      <c r="I420" s="338">
        <f t="shared" si="85"/>
        <v>35</v>
      </c>
      <c r="J420" s="341">
        <v>146.19999999999999</v>
      </c>
      <c r="K420" s="343">
        <v>1.07</v>
      </c>
      <c r="L420" s="179">
        <v>20</v>
      </c>
      <c r="M420" s="344">
        <v>4255.71</v>
      </c>
      <c r="N420" s="340">
        <v>2000</v>
      </c>
      <c r="O420" s="341"/>
      <c r="P420" s="185"/>
      <c r="Q420" s="152"/>
      <c r="R420" s="253"/>
      <c r="S420" s="274" t="s">
        <v>1129</v>
      </c>
      <c r="T420" s="274" t="s">
        <v>1130</v>
      </c>
      <c r="U420" s="265"/>
      <c r="V420" s="332"/>
      <c r="W420" s="332"/>
      <c r="X420" s="332"/>
      <c r="Y420" s="332"/>
      <c r="Z420" s="332"/>
      <c r="AA420" s="332"/>
      <c r="AB420" s="333"/>
      <c r="AC420" s="265"/>
      <c r="AD420" s="265"/>
      <c r="AE420" s="265"/>
      <c r="AF420" s="265"/>
      <c r="AG420" s="265"/>
      <c r="AH420" s="265"/>
      <c r="AI420" s="265"/>
      <c r="AJ420" s="265"/>
      <c r="AK420" s="265"/>
      <c r="AL420" s="265"/>
      <c r="AM420" s="265"/>
      <c r="AN420" s="265"/>
      <c r="AO420" s="265"/>
    </row>
    <row r="421" spans="2:41" customFormat="1" ht="15" customHeight="1" x14ac:dyDescent="0.3">
      <c r="B421" s="315"/>
      <c r="C421" s="304"/>
      <c r="D421" s="342" t="s">
        <v>1131</v>
      </c>
      <c r="E421" s="88">
        <f>SUMIF(A118:A169,"=1")/1</f>
        <v>9</v>
      </c>
      <c r="F421" s="88">
        <f>SUMIF(A118:A169,"=2")/2</f>
        <v>14</v>
      </c>
      <c r="G421" s="88">
        <f>SUMIF(A118:A169,"=3")/3</f>
        <v>27</v>
      </c>
      <c r="H421" s="88">
        <f>SUMIF(A118:A169,"=4")/4</f>
        <v>2</v>
      </c>
      <c r="I421" s="338">
        <f t="shared" si="85"/>
        <v>52</v>
      </c>
      <c r="J421" s="341">
        <v>104.4</v>
      </c>
      <c r="K421" s="343">
        <v>1.5</v>
      </c>
      <c r="L421" s="346">
        <v>15</v>
      </c>
      <c r="M421" s="344">
        <v>3292.08</v>
      </c>
      <c r="N421" s="340">
        <v>1990</v>
      </c>
      <c r="O421" s="341"/>
      <c r="P421" s="185"/>
      <c r="Q421" s="152"/>
      <c r="R421" s="253"/>
      <c r="S421" s="347"/>
      <c r="T421" s="265"/>
      <c r="U421" s="265"/>
      <c r="V421" s="332"/>
      <c r="W421" s="332"/>
      <c r="X421" s="332"/>
      <c r="Y421" s="332"/>
      <c r="Z421" s="332"/>
      <c r="AA421" s="332"/>
      <c r="AB421" s="333"/>
      <c r="AC421" s="265"/>
      <c r="AD421" s="265"/>
      <c r="AE421" s="265"/>
      <c r="AF421" s="265"/>
      <c r="AG421" s="265"/>
      <c r="AH421" s="265"/>
      <c r="AI421" s="265"/>
      <c r="AJ421" s="265"/>
      <c r="AK421" s="265"/>
      <c r="AL421" s="265"/>
      <c r="AM421" s="265"/>
      <c r="AN421" s="265"/>
      <c r="AO421" s="265"/>
    </row>
    <row r="422" spans="2:41" customFormat="1" ht="15" customHeight="1" x14ac:dyDescent="0.3">
      <c r="B422" s="315"/>
      <c r="C422" s="304"/>
      <c r="D422" s="342" t="s">
        <v>1132</v>
      </c>
      <c r="E422" s="88">
        <f>SUMIF(A170:A229,"=1")/1</f>
        <v>6</v>
      </c>
      <c r="F422" s="88">
        <f>SUMIF(A170:A229,"=2")/2</f>
        <v>10</v>
      </c>
      <c r="G422" s="88">
        <f>SUMIF(A170:A229,"=3")/3</f>
        <v>39</v>
      </c>
      <c r="H422" s="88">
        <f>SUMIF(A170:A229,"=4")/4</f>
        <v>5</v>
      </c>
      <c r="I422" s="338">
        <f t="shared" si="85"/>
        <v>60</v>
      </c>
      <c r="J422" s="341">
        <v>89</v>
      </c>
      <c r="K422" s="343">
        <v>1.5</v>
      </c>
      <c r="L422" s="346">
        <v>20</v>
      </c>
      <c r="M422" s="344">
        <v>3871.29</v>
      </c>
      <c r="N422" s="340">
        <v>1980</v>
      </c>
      <c r="O422" s="341"/>
      <c r="P422" s="185"/>
      <c r="Q422" s="152"/>
      <c r="R422" s="253"/>
      <c r="S422" s="264" t="s">
        <v>1133</v>
      </c>
      <c r="T422" s="265"/>
      <c r="U422" s="265"/>
      <c r="V422" s="332"/>
      <c r="W422" s="332"/>
      <c r="X422" s="332"/>
      <c r="Y422" s="332"/>
      <c r="Z422" s="332"/>
      <c r="AA422" s="332"/>
      <c r="AB422" s="333"/>
      <c r="AC422" s="265"/>
      <c r="AD422" s="265"/>
      <c r="AE422" s="265"/>
      <c r="AF422" s="265"/>
      <c r="AG422" s="265"/>
      <c r="AH422" s="265"/>
      <c r="AI422" s="265"/>
      <c r="AJ422" s="265"/>
      <c r="AK422" s="265"/>
      <c r="AL422" s="265"/>
      <c r="AM422" s="265"/>
      <c r="AN422" s="265"/>
      <c r="AO422" s="265"/>
    </row>
    <row r="423" spans="2:41" customFormat="1" ht="15" customHeight="1" x14ac:dyDescent="0.3">
      <c r="B423" s="315"/>
      <c r="C423" s="304"/>
      <c r="D423" s="342" t="s">
        <v>1134</v>
      </c>
      <c r="E423" s="88">
        <f>SUMIF(A230:A290,"=1")/1</f>
        <v>6</v>
      </c>
      <c r="F423" s="88">
        <f>SUMIF(A230:A290,"=2")/2</f>
        <v>10</v>
      </c>
      <c r="G423" s="88">
        <f>SUMIF(A230:A290,"=3")/3</f>
        <v>41</v>
      </c>
      <c r="H423" s="88">
        <f>SUMIF(A230:A290,"=4")/4</f>
        <v>4</v>
      </c>
      <c r="I423" s="338">
        <f t="shared" si="85"/>
        <v>61</v>
      </c>
      <c r="J423" s="341">
        <v>68.5</v>
      </c>
      <c r="K423" s="343">
        <v>1.6</v>
      </c>
      <c r="L423" s="346">
        <v>38</v>
      </c>
      <c r="M423" s="344">
        <v>5895.3</v>
      </c>
      <c r="N423" s="340">
        <v>1970</v>
      </c>
      <c r="O423" s="341"/>
      <c r="P423" s="185"/>
      <c r="Q423" s="152"/>
      <c r="R423" s="253"/>
      <c r="S423" s="265"/>
      <c r="T423" s="264" t="s">
        <v>1135</v>
      </c>
      <c r="U423" s="265"/>
      <c r="V423" s="332"/>
      <c r="W423" s="332"/>
      <c r="X423" s="332"/>
      <c r="Y423" s="332"/>
      <c r="Z423" s="332"/>
      <c r="AA423" s="332"/>
      <c r="AB423" s="333"/>
      <c r="AC423" s="265"/>
      <c r="AD423" s="265"/>
      <c r="AE423" s="265"/>
      <c r="AF423" s="265"/>
      <c r="AG423" s="265"/>
      <c r="AH423" s="265"/>
      <c r="AI423" s="265"/>
      <c r="AJ423" s="265"/>
      <c r="AK423" s="265"/>
      <c r="AL423" s="265"/>
      <c r="AM423" s="265"/>
      <c r="AN423" s="265"/>
      <c r="AO423" s="265"/>
    </row>
    <row r="424" spans="2:41" customFormat="1" ht="15" customHeight="1" x14ac:dyDescent="0.3">
      <c r="B424" s="315"/>
      <c r="C424" s="304"/>
      <c r="D424" s="342" t="s">
        <v>1136</v>
      </c>
      <c r="E424" s="88">
        <f>SUMIF(A291:A347,"=1")/1</f>
        <v>6</v>
      </c>
      <c r="F424" s="88">
        <f>SUMIF(A291:A347,"=2")/2</f>
        <v>7</v>
      </c>
      <c r="G424" s="88">
        <f>SUMIF(A291:A347,"=3")/3</f>
        <v>41</v>
      </c>
      <c r="H424" s="88">
        <f>SUMIF(A291:A347,"=4")/4</f>
        <v>3</v>
      </c>
      <c r="I424" s="182">
        <f t="shared" si="85"/>
        <v>57</v>
      </c>
      <c r="J424" s="341">
        <v>45.4</v>
      </c>
      <c r="K424" s="343">
        <v>1.75</v>
      </c>
      <c r="L424" s="346">
        <v>55</v>
      </c>
      <c r="M424" s="344">
        <v>5112.2700000000004</v>
      </c>
      <c r="N424" s="340">
        <v>1960</v>
      </c>
      <c r="O424" s="341"/>
      <c r="P424" s="185"/>
      <c r="Q424" s="152"/>
      <c r="R424" s="253"/>
      <c r="S424" s="265"/>
      <c r="T424" s="264" t="s">
        <v>1137</v>
      </c>
      <c r="U424" s="265"/>
      <c r="V424" s="332"/>
      <c r="W424" s="332"/>
      <c r="X424" s="332"/>
      <c r="Y424" s="332"/>
      <c r="Z424" s="332"/>
      <c r="AA424" s="332"/>
      <c r="AB424" s="333"/>
      <c r="AC424" s="265"/>
      <c r="AD424" s="265"/>
      <c r="AE424" s="265"/>
      <c r="AF424" s="265"/>
      <c r="AG424" s="265"/>
      <c r="AH424" s="265"/>
      <c r="AI424" s="265"/>
      <c r="AJ424" s="265"/>
      <c r="AK424" s="265"/>
      <c r="AL424" s="265"/>
      <c r="AM424" s="265"/>
      <c r="AN424" s="265"/>
      <c r="AO424" s="265"/>
    </row>
    <row r="425" spans="2:41" customFormat="1" ht="15" customHeight="1" x14ac:dyDescent="0.3">
      <c r="B425" s="315"/>
      <c r="C425" s="304"/>
      <c r="D425" s="342" t="s">
        <v>1138</v>
      </c>
      <c r="E425" s="88">
        <f>SUMIF(A348:A357,"=1")/1</f>
        <v>0</v>
      </c>
      <c r="F425" s="88">
        <f>SUMIF(A348:A357,"=2")/2</f>
        <v>3</v>
      </c>
      <c r="G425" s="88">
        <f>SUMIF(A348:A357,"=3")/3</f>
        <v>7</v>
      </c>
      <c r="H425" s="88">
        <f>SUMIF(A348:A357,"=4")/4</f>
        <v>0</v>
      </c>
      <c r="I425" s="182">
        <f t="shared" si="85"/>
        <v>10</v>
      </c>
      <c r="J425" s="341">
        <v>28.7</v>
      </c>
      <c r="K425" s="343">
        <v>1.6</v>
      </c>
      <c r="L425" s="346">
        <v>48</v>
      </c>
      <c r="M425" s="344">
        <v>5076.1500000000005</v>
      </c>
      <c r="N425" s="340">
        <v>1950</v>
      </c>
      <c r="O425" s="341"/>
      <c r="P425" s="185"/>
      <c r="Q425" s="152"/>
      <c r="R425" s="253"/>
      <c r="S425" s="265"/>
      <c r="T425" s="264" t="s">
        <v>1139</v>
      </c>
      <c r="U425" s="265"/>
      <c r="V425" s="332"/>
      <c r="W425" s="332"/>
      <c r="X425" s="332"/>
      <c r="Y425" s="332"/>
      <c r="Z425" s="332"/>
      <c r="AA425" s="332"/>
      <c r="AB425" s="333"/>
      <c r="AC425" s="265"/>
      <c r="AD425" s="265"/>
      <c r="AE425" s="265"/>
      <c r="AF425" s="265"/>
      <c r="AG425" s="265"/>
      <c r="AH425" s="265"/>
      <c r="AI425" s="265"/>
      <c r="AJ425" s="265"/>
      <c r="AK425" s="265"/>
      <c r="AL425" s="265"/>
      <c r="AM425" s="265"/>
      <c r="AN425" s="265"/>
      <c r="AO425" s="265"/>
    </row>
    <row r="426" spans="2:41" customFormat="1" ht="15" customHeight="1" x14ac:dyDescent="0.3">
      <c r="B426" s="315"/>
      <c r="C426" s="304"/>
      <c r="D426" s="342" t="s">
        <v>1140</v>
      </c>
      <c r="E426" s="88">
        <f>SUMIF(A358:A365,"=1")/1</f>
        <v>1</v>
      </c>
      <c r="F426" s="88">
        <f>SUMIF(A358:A365,"=2")/2</f>
        <v>1</v>
      </c>
      <c r="G426" s="88">
        <f>SUMIF(A358:A365,"=3")/3</f>
        <v>5</v>
      </c>
      <c r="H426" s="88">
        <f>SUMIF(A358:A365,"=4")/4</f>
        <v>1</v>
      </c>
      <c r="I426" s="182">
        <f t="shared" si="85"/>
        <v>8</v>
      </c>
      <c r="J426" s="341">
        <v>22.9</v>
      </c>
      <c r="K426" s="343">
        <v>1.75</v>
      </c>
      <c r="L426" s="346">
        <v>35</v>
      </c>
      <c r="M426" s="344">
        <v>3632.6400000000003</v>
      </c>
      <c r="N426" s="340">
        <v>1940</v>
      </c>
      <c r="O426" s="341"/>
      <c r="P426" s="185"/>
      <c r="Q426" s="152"/>
      <c r="R426" s="253"/>
      <c r="S426" s="348"/>
      <c r="T426" s="349"/>
      <c r="U426" s="348"/>
      <c r="V426" s="348"/>
      <c r="W426" s="348"/>
      <c r="X426" s="348"/>
      <c r="Y426" s="348"/>
      <c r="Z426" s="348"/>
      <c r="AA426" s="348"/>
      <c r="AB426" s="350"/>
    </row>
    <row r="427" spans="2:41" customFormat="1" ht="15" customHeight="1" x14ac:dyDescent="0.3">
      <c r="B427" s="315"/>
      <c r="C427" s="304"/>
      <c r="D427" s="342" t="s">
        <v>1141</v>
      </c>
      <c r="E427" s="88">
        <f>SUMIF(A366:A369,"=1")/1</f>
        <v>1</v>
      </c>
      <c r="F427" s="88">
        <f>SUMIF(A366:A369,"=2")/2</f>
        <v>2</v>
      </c>
      <c r="G427" s="88">
        <f>SUMIF(A366:A369,"=3")/3</f>
        <v>1</v>
      </c>
      <c r="H427" s="88">
        <f>SUMIF(A366:A369,"=4")/4</f>
        <v>0</v>
      </c>
      <c r="I427" s="182">
        <f t="shared" si="85"/>
        <v>4</v>
      </c>
      <c r="J427" s="341">
        <v>15.9</v>
      </c>
      <c r="K427" s="343">
        <v>1.8</v>
      </c>
      <c r="L427" s="346">
        <v>38</v>
      </c>
      <c r="M427" s="344">
        <v>3150.1800000000003</v>
      </c>
      <c r="N427" s="340">
        <v>1930</v>
      </c>
      <c r="O427" s="341"/>
      <c r="P427" s="185"/>
      <c r="Q427" s="152"/>
      <c r="R427" s="253"/>
      <c r="S427" s="348"/>
      <c r="T427" s="349"/>
      <c r="U427" s="348"/>
      <c r="V427" s="348"/>
      <c r="W427" s="348"/>
      <c r="X427" s="348"/>
      <c r="Y427" s="348"/>
      <c r="Z427" s="348"/>
      <c r="AA427" s="348"/>
      <c r="AB427" s="350"/>
    </row>
    <row r="428" spans="2:41" customFormat="1" ht="15" customHeight="1" x14ac:dyDescent="0.3">
      <c r="B428" s="315"/>
      <c r="C428" s="304"/>
      <c r="D428" s="342" t="s">
        <v>1142</v>
      </c>
      <c r="E428" s="88">
        <f>SUMIF(A370,"=1")/1</f>
        <v>1</v>
      </c>
      <c r="F428" s="88">
        <f>SUMIF(A370,"=2")/2</f>
        <v>0</v>
      </c>
      <c r="G428" s="88">
        <f>SUMIF(A370,"=3")/3</f>
        <v>0</v>
      </c>
      <c r="H428" s="88">
        <f>SUMIF(A370,"=4")/4</f>
        <v>0</v>
      </c>
      <c r="I428" s="182">
        <f t="shared" si="85"/>
        <v>1</v>
      </c>
      <c r="J428" s="341">
        <v>13.2</v>
      </c>
      <c r="K428" s="343">
        <v>2</v>
      </c>
      <c r="L428" s="346">
        <v>45</v>
      </c>
      <c r="M428" s="344">
        <v>3854.52</v>
      </c>
      <c r="N428" s="340">
        <v>1920</v>
      </c>
      <c r="O428" s="341"/>
      <c r="P428" s="185"/>
      <c r="Q428" s="152"/>
      <c r="R428" s="253"/>
      <c r="S428" s="348"/>
      <c r="T428" s="349"/>
      <c r="U428" s="348"/>
      <c r="V428" s="348"/>
      <c r="W428" s="348"/>
      <c r="X428" s="348"/>
      <c r="Y428" s="348"/>
      <c r="Z428" s="348"/>
      <c r="AA428" s="348"/>
      <c r="AB428" s="350"/>
    </row>
    <row r="429" spans="2:41" customFormat="1" ht="15" customHeight="1" x14ac:dyDescent="0.3">
      <c r="B429" s="315"/>
      <c r="C429" s="351"/>
      <c r="D429" s="342" t="s">
        <v>1143</v>
      </c>
      <c r="E429" s="88">
        <f>SUMIF(A371:A372,"=1")/1</f>
        <v>0</v>
      </c>
      <c r="F429" s="88">
        <f>SUMIF(A371:A372,"=2")/2</f>
        <v>1</v>
      </c>
      <c r="G429" s="88">
        <f>SUMIF(A371:A372,"=3")/3</f>
        <v>1</v>
      </c>
      <c r="H429" s="88">
        <f>SUMIF(A371:A372,"=4")/4</f>
        <v>0</v>
      </c>
      <c r="I429" s="182">
        <f t="shared" si="85"/>
        <v>2</v>
      </c>
      <c r="J429" s="341">
        <v>11</v>
      </c>
      <c r="K429" s="343">
        <v>2.4</v>
      </c>
      <c r="L429" s="346">
        <v>48</v>
      </c>
      <c r="M429" s="344">
        <v>7725.81</v>
      </c>
      <c r="N429" s="340">
        <v>1910</v>
      </c>
      <c r="O429" s="341"/>
      <c r="P429" s="185"/>
      <c r="Q429" s="152"/>
      <c r="R429" s="253"/>
      <c r="S429" s="348"/>
      <c r="T429" s="349"/>
      <c r="U429" s="348"/>
      <c r="V429" s="348"/>
      <c r="W429" s="348"/>
      <c r="X429" s="348"/>
      <c r="Y429" s="348"/>
      <c r="Z429" s="348"/>
      <c r="AA429" s="348"/>
      <c r="AB429" s="350"/>
    </row>
    <row r="430" spans="2:41" customFormat="1" ht="15" customHeight="1" x14ac:dyDescent="0.3">
      <c r="B430" s="315"/>
      <c r="C430" s="304"/>
      <c r="D430" s="342" t="s">
        <v>1144</v>
      </c>
      <c r="E430" s="88" t="s">
        <v>42</v>
      </c>
      <c r="F430" s="88" t="s">
        <v>42</v>
      </c>
      <c r="G430" s="88" t="s">
        <v>42</v>
      </c>
      <c r="H430" s="88" t="s">
        <v>42</v>
      </c>
      <c r="I430" s="182" t="s">
        <v>42</v>
      </c>
      <c r="J430" s="341"/>
      <c r="K430" s="343"/>
      <c r="L430" s="346"/>
      <c r="M430" s="344"/>
      <c r="N430" s="340">
        <v>1900</v>
      </c>
      <c r="O430" s="341"/>
      <c r="P430" s="185"/>
      <c r="Q430" s="152"/>
      <c r="R430" s="253"/>
      <c r="S430" s="348"/>
      <c r="T430" s="349"/>
      <c r="U430" s="348"/>
      <c r="V430" s="348"/>
      <c r="W430" s="348"/>
      <c r="X430" s="348"/>
      <c r="Y430" s="348"/>
      <c r="Z430" s="348"/>
      <c r="AA430" s="348"/>
      <c r="AB430" s="350"/>
    </row>
    <row r="431" spans="2:41" customFormat="1" ht="15" customHeight="1" x14ac:dyDescent="0.3">
      <c r="B431" s="315"/>
      <c r="C431" s="304"/>
      <c r="D431" s="352"/>
      <c r="E431" s="88" t="s">
        <v>1013</v>
      </c>
      <c r="F431" s="88" t="s">
        <v>1013</v>
      </c>
      <c r="G431" s="88" t="s">
        <v>1013</v>
      </c>
      <c r="H431" s="88" t="s">
        <v>1013</v>
      </c>
      <c r="I431" s="338" t="s">
        <v>1013</v>
      </c>
      <c r="J431" s="340"/>
      <c r="K431" s="353"/>
      <c r="L431" s="184"/>
      <c r="M431" s="353"/>
      <c r="N431" s="353"/>
      <c r="O431" s="353"/>
      <c r="P431" s="185"/>
      <c r="Q431" s="152"/>
      <c r="R431" s="253"/>
      <c r="S431" s="348"/>
      <c r="T431" s="349"/>
      <c r="U431" s="348"/>
      <c r="V431" s="348"/>
      <c r="W431" s="348"/>
      <c r="X431" s="348"/>
      <c r="Y431" s="348"/>
      <c r="Z431" s="348"/>
      <c r="AA431" s="348"/>
      <c r="AB431" s="350"/>
    </row>
    <row r="432" spans="2:41" customFormat="1" ht="15" customHeight="1" x14ac:dyDescent="0.3">
      <c r="B432" s="315"/>
      <c r="C432" s="304"/>
      <c r="D432" s="354"/>
      <c r="E432" s="178">
        <f>SUM(E419:E431)</f>
        <v>51</v>
      </c>
      <c r="F432" s="178">
        <f>SUM(F419:F431)</f>
        <v>74</v>
      </c>
      <c r="G432" s="178">
        <f>SUM(G419:G431)</f>
        <v>209</v>
      </c>
      <c r="H432" s="178">
        <f>SUM(H419:H431)</f>
        <v>34</v>
      </c>
      <c r="I432" s="182">
        <f>SUM(I419:I431)</f>
        <v>368</v>
      </c>
      <c r="J432" s="355" t="s">
        <v>1145</v>
      </c>
      <c r="K432" s="353"/>
      <c r="L432" s="184"/>
      <c r="M432" s="353"/>
      <c r="N432" s="353"/>
      <c r="O432" s="353"/>
      <c r="P432" s="185"/>
      <c r="Q432" s="152"/>
      <c r="R432" s="253"/>
      <c r="S432" s="348"/>
      <c r="T432" s="349"/>
      <c r="U432" s="348"/>
      <c r="V432" s="348"/>
      <c r="W432" s="348"/>
      <c r="X432" s="348"/>
      <c r="Y432" s="348"/>
      <c r="Z432" s="348"/>
      <c r="AA432" s="348"/>
      <c r="AB432" s="350"/>
    </row>
    <row r="433" spans="1:781" x14ac:dyDescent="0.3">
      <c r="A433" s="247"/>
      <c r="B433" s="356"/>
      <c r="C433" s="304"/>
      <c r="D433" s="357"/>
      <c r="E433" s="358"/>
      <c r="F433" s="358"/>
      <c r="G433" s="358"/>
      <c r="H433" s="358"/>
      <c r="I433" s="359"/>
      <c r="J433" s="358"/>
      <c r="K433" s="358"/>
      <c r="L433" s="244"/>
      <c r="M433" s="360"/>
      <c r="N433" s="360"/>
      <c r="O433" s="360"/>
      <c r="P433" s="152"/>
      <c r="Q433" s="152"/>
      <c r="R433" s="253"/>
      <c r="S433" s="241"/>
      <c r="T433" s="241"/>
      <c r="U433" s="241"/>
      <c r="V433" s="241"/>
      <c r="W433" s="241"/>
      <c r="X433" s="241"/>
      <c r="Y433" s="241"/>
      <c r="Z433" s="241"/>
      <c r="AA433" s="241"/>
      <c r="AB433" s="149"/>
      <c r="AC433" s="171"/>
      <c r="AD433" s="171"/>
      <c r="AE433" s="171"/>
      <c r="AF433" s="171"/>
      <c r="AG433" s="171"/>
      <c r="AH433" s="171"/>
      <c r="AI433" s="171"/>
      <c r="AJ433" s="171"/>
      <c r="AK433" s="171"/>
      <c r="AL433" s="171"/>
      <c r="AM433" s="171"/>
      <c r="AN433" s="171"/>
      <c r="AO433" s="171"/>
      <c r="AP433" s="171"/>
      <c r="AQ433" s="171"/>
      <c r="AR433" s="171"/>
      <c r="AS433" s="171"/>
      <c r="AT433" s="171"/>
      <c r="AU433" s="171"/>
      <c r="AV433" s="171"/>
      <c r="AW433" s="171"/>
      <c r="AX433" s="171"/>
      <c r="AY433" s="171"/>
      <c r="AZ433" s="171"/>
      <c r="BA433" s="171"/>
      <c r="BB433" s="171"/>
      <c r="BC433" s="171"/>
      <c r="BD433" s="171"/>
      <c r="BE433" s="171"/>
      <c r="BF433" s="171"/>
      <c r="BG433" s="171"/>
      <c r="BH433" s="171"/>
      <c r="BI433" s="171"/>
      <c r="BJ433" s="171"/>
      <c r="BK433" s="171"/>
      <c r="BL433" s="171"/>
      <c r="BM433" s="171"/>
      <c r="BN433" s="171"/>
      <c r="BO433" s="171"/>
      <c r="BP433" s="171"/>
      <c r="BQ433" s="171"/>
      <c r="BR433" s="171"/>
      <c r="BS433" s="171"/>
      <c r="BT433" s="171"/>
      <c r="BU433" s="171"/>
      <c r="BV433" s="171"/>
      <c r="BW433" s="171"/>
      <c r="BX433" s="171"/>
      <c r="BY433" s="171"/>
      <c r="BZ433" s="171"/>
      <c r="CA433" s="171"/>
      <c r="CB433" s="171"/>
      <c r="CC433" s="171"/>
      <c r="CD433" s="171"/>
      <c r="CE433" s="171"/>
      <c r="CF433" s="171"/>
      <c r="CG433" s="171"/>
      <c r="CH433" s="171"/>
      <c r="CI433" s="171"/>
      <c r="CJ433" s="171"/>
      <c r="CK433" s="171"/>
      <c r="CL433" s="171"/>
      <c r="CM433" s="171"/>
      <c r="CN433" s="171"/>
      <c r="CO433" s="171"/>
      <c r="CP433" s="171"/>
      <c r="CQ433" s="171"/>
      <c r="CR433" s="171"/>
      <c r="CS433" s="171"/>
      <c r="CT433" s="171"/>
      <c r="CU433" s="171"/>
      <c r="CV433" s="171"/>
      <c r="CW433" s="171"/>
      <c r="CX433" s="171"/>
      <c r="CY433" s="171"/>
      <c r="CZ433" s="171"/>
      <c r="DA433" s="171"/>
      <c r="DB433" s="171"/>
      <c r="DC433" s="171"/>
      <c r="DD433" s="171"/>
      <c r="DE433" s="171"/>
      <c r="DF433" s="171"/>
      <c r="DG433" s="171"/>
      <c r="DH433" s="171"/>
      <c r="DI433" s="171"/>
      <c r="DJ433" s="171"/>
      <c r="DK433" s="171"/>
      <c r="DL433" s="171"/>
      <c r="DM433" s="171"/>
      <c r="DN433" s="171"/>
      <c r="DO433" s="171"/>
      <c r="DP433" s="171"/>
      <c r="DQ433" s="171"/>
      <c r="DR433" s="171"/>
      <c r="DS433" s="171"/>
      <c r="DT433" s="171"/>
      <c r="DU433" s="171"/>
      <c r="DV433" s="171"/>
      <c r="DW433" s="171"/>
      <c r="DX433" s="171"/>
      <c r="DY433" s="171"/>
      <c r="DZ433" s="171"/>
      <c r="EA433" s="171"/>
      <c r="EB433" s="171"/>
      <c r="EC433" s="171"/>
      <c r="ED433" s="151"/>
      <c r="EE433" s="151"/>
      <c r="EF433" s="151"/>
      <c r="EG433" s="151"/>
      <c r="EH433" s="151"/>
      <c r="EI433" s="151"/>
      <c r="EJ433" s="151"/>
      <c r="EK433" s="151"/>
      <c r="EL433" s="151"/>
      <c r="EM433" s="151"/>
      <c r="EN433" s="151"/>
      <c r="EO433" s="151"/>
      <c r="EP433" s="151"/>
      <c r="EQ433" s="151"/>
      <c r="ER433" s="151"/>
      <c r="ES433" s="151"/>
      <c r="ET433" s="151"/>
      <c r="EU433" s="151"/>
      <c r="EV433" s="151"/>
      <c r="EW433" s="151"/>
      <c r="EX433" s="151"/>
      <c r="EY433" s="151"/>
      <c r="EZ433" s="151"/>
      <c r="FA433" s="151"/>
      <c r="FB433" s="151"/>
      <c r="FC433" s="151"/>
      <c r="FD433" s="151"/>
      <c r="FE433" s="151"/>
      <c r="FF433" s="151"/>
      <c r="FG433" s="151"/>
      <c r="FH433" s="151"/>
      <c r="FI433" s="151"/>
      <c r="FJ433" s="151"/>
      <c r="FK433" s="151"/>
      <c r="FL433" s="151"/>
      <c r="FM433" s="151"/>
      <c r="FN433" s="151"/>
      <c r="FO433" s="151"/>
      <c r="FP433" s="151"/>
      <c r="FQ433" s="151"/>
      <c r="FR433" s="151"/>
      <c r="FS433" s="151"/>
      <c r="FT433" s="151"/>
      <c r="FU433" s="151"/>
      <c r="FV433" s="151"/>
      <c r="FW433" s="151"/>
      <c r="FX433" s="151"/>
      <c r="FY433" s="151"/>
      <c r="FZ433" s="151"/>
      <c r="GA433" s="151"/>
      <c r="GB433" s="151"/>
      <c r="GC433" s="151"/>
      <c r="GD433" s="151"/>
      <c r="GE433" s="151"/>
      <c r="GF433" s="151"/>
      <c r="GG433" s="151"/>
      <c r="GH433" s="151"/>
      <c r="GI433" s="151"/>
      <c r="GJ433" s="151"/>
      <c r="GK433" s="151"/>
      <c r="GL433" s="151"/>
      <c r="GM433" s="151"/>
      <c r="GN433" s="151"/>
      <c r="GO433" s="151"/>
      <c r="GP433" s="151"/>
      <c r="GQ433" s="151"/>
      <c r="GR433" s="151"/>
      <c r="GS433" s="151"/>
      <c r="GT433" s="151"/>
      <c r="GU433" s="151"/>
      <c r="GV433" s="151"/>
      <c r="GW433" s="151"/>
      <c r="GX433" s="151"/>
      <c r="GY433" s="151"/>
      <c r="GZ433" s="151"/>
      <c r="HA433" s="151"/>
      <c r="HB433" s="151"/>
      <c r="HC433" s="151"/>
      <c r="HD433" s="151"/>
      <c r="HE433" s="151"/>
      <c r="HF433" s="151"/>
      <c r="HG433" s="151"/>
      <c r="HH433" s="151"/>
      <c r="HI433" s="151"/>
      <c r="HJ433" s="151"/>
      <c r="HK433" s="151"/>
      <c r="HL433" s="151"/>
      <c r="HM433" s="151"/>
      <c r="HN433" s="151"/>
      <c r="HO433" s="151"/>
      <c r="HP433" s="151"/>
      <c r="HQ433" s="151"/>
      <c r="HR433" s="151"/>
      <c r="HS433" s="151"/>
      <c r="HT433" s="151"/>
      <c r="HU433" s="151"/>
      <c r="HV433" s="151"/>
      <c r="HW433" s="151"/>
      <c r="HX433" s="151"/>
      <c r="HY433" s="151"/>
      <c r="HZ433" s="151"/>
      <c r="IA433" s="151"/>
      <c r="IB433" s="151"/>
      <c r="IC433" s="151"/>
      <c r="ID433" s="151"/>
      <c r="IE433" s="151"/>
      <c r="IF433" s="151"/>
      <c r="IG433" s="151"/>
      <c r="IH433" s="151"/>
      <c r="II433" s="151"/>
      <c r="IJ433" s="151"/>
      <c r="IK433" s="151"/>
      <c r="IL433" s="151"/>
      <c r="IM433" s="151"/>
      <c r="IN433" s="151"/>
      <c r="IO433" s="151"/>
      <c r="IP433" s="151"/>
      <c r="IQ433" s="151"/>
      <c r="IR433" s="151"/>
      <c r="IS433" s="151"/>
      <c r="IT433" s="151"/>
      <c r="IU433" s="151"/>
      <c r="IV433" s="151"/>
      <c r="IW433" s="151"/>
      <c r="IX433" s="151"/>
      <c r="IY433" s="151"/>
      <c r="IZ433" s="151"/>
      <c r="JA433" s="151"/>
      <c r="JB433" s="151"/>
      <c r="JC433" s="151"/>
      <c r="JD433" s="151"/>
      <c r="JE433" s="151"/>
      <c r="JF433" s="151"/>
      <c r="JG433" s="151"/>
      <c r="JH433" s="151"/>
      <c r="JI433" s="151"/>
      <c r="JJ433" s="151"/>
      <c r="JK433" s="151"/>
      <c r="JL433" s="151"/>
      <c r="JM433" s="151"/>
      <c r="JN433" s="151"/>
      <c r="JO433" s="151"/>
      <c r="JP433" s="151"/>
      <c r="JQ433" s="151"/>
      <c r="JR433" s="151"/>
      <c r="JS433" s="151"/>
      <c r="JT433" s="151"/>
      <c r="JU433" s="151"/>
      <c r="JV433" s="151"/>
      <c r="JW433" s="151"/>
      <c r="JX433" s="151"/>
      <c r="JY433" s="151"/>
      <c r="JZ433" s="151"/>
      <c r="KA433" s="151"/>
      <c r="KB433" s="151"/>
      <c r="KC433" s="151"/>
      <c r="KD433" s="151"/>
      <c r="KE433" s="151"/>
      <c r="KF433" s="151"/>
      <c r="KG433" s="151"/>
      <c r="KH433" s="151"/>
      <c r="KI433" s="151"/>
      <c r="KJ433" s="151"/>
      <c r="KK433" s="151"/>
      <c r="KL433" s="151"/>
      <c r="KM433" s="151"/>
      <c r="KN433" s="151"/>
      <c r="KO433" s="151"/>
      <c r="KP433" s="151"/>
      <c r="KQ433" s="151"/>
      <c r="KR433" s="151"/>
      <c r="KS433" s="151"/>
      <c r="KT433" s="151"/>
      <c r="KU433" s="151"/>
      <c r="KV433" s="151"/>
      <c r="KW433" s="151"/>
      <c r="KX433" s="151"/>
      <c r="KY433" s="151"/>
      <c r="KZ433" s="151"/>
      <c r="LA433" s="151"/>
      <c r="LB433" s="151"/>
      <c r="LC433" s="151"/>
      <c r="LD433" s="151"/>
      <c r="LE433" s="151"/>
      <c r="LF433" s="151"/>
      <c r="LG433" s="151"/>
      <c r="LH433" s="151"/>
      <c r="LI433" s="151"/>
      <c r="LJ433" s="151"/>
      <c r="LK433" s="151"/>
      <c r="LL433" s="151"/>
      <c r="LM433" s="151"/>
      <c r="LN433" s="151"/>
      <c r="LO433" s="151"/>
      <c r="LP433" s="151"/>
      <c r="LQ433" s="151"/>
      <c r="LR433" s="151"/>
      <c r="LS433" s="151"/>
      <c r="LT433" s="151"/>
      <c r="LU433" s="151"/>
      <c r="LV433" s="151"/>
      <c r="LW433" s="151"/>
      <c r="LX433" s="151"/>
      <c r="LY433" s="151"/>
      <c r="LZ433" s="151"/>
      <c r="MA433" s="151"/>
      <c r="MB433" s="151"/>
      <c r="MC433" s="151"/>
      <c r="MD433" s="151"/>
      <c r="ME433" s="151"/>
      <c r="MF433" s="151"/>
      <c r="MG433" s="151"/>
      <c r="MH433" s="151"/>
      <c r="MI433" s="151"/>
      <c r="MJ433" s="151"/>
      <c r="MK433" s="151"/>
      <c r="ML433" s="151"/>
      <c r="MM433" s="151"/>
      <c r="MN433" s="151"/>
      <c r="MO433" s="151"/>
      <c r="MP433" s="151"/>
      <c r="MQ433" s="151"/>
      <c r="MR433" s="151"/>
      <c r="MS433" s="151"/>
      <c r="MT433" s="151"/>
      <c r="MU433" s="151"/>
      <c r="MV433" s="151"/>
      <c r="MW433" s="151"/>
      <c r="MX433" s="151"/>
      <c r="MY433" s="151"/>
      <c r="MZ433" s="151"/>
      <c r="NA433" s="151"/>
      <c r="NB433" s="151"/>
      <c r="NC433" s="151"/>
      <c r="ND433" s="151"/>
      <c r="NE433" s="151"/>
      <c r="NF433" s="151"/>
      <c r="NG433" s="151"/>
      <c r="NH433" s="151"/>
      <c r="NI433" s="151"/>
      <c r="NJ433" s="151"/>
      <c r="NK433" s="151"/>
      <c r="NL433" s="151"/>
      <c r="NM433" s="151"/>
      <c r="NN433" s="151"/>
      <c r="NO433" s="151"/>
      <c r="NP433" s="151"/>
      <c r="NQ433" s="151"/>
      <c r="NR433" s="151"/>
      <c r="NS433" s="151"/>
      <c r="NT433" s="151"/>
      <c r="NU433" s="151"/>
      <c r="NV433" s="151"/>
      <c r="NW433" s="151"/>
      <c r="NX433" s="151"/>
      <c r="NY433" s="151"/>
      <c r="NZ433" s="151"/>
      <c r="OA433" s="151"/>
      <c r="OB433" s="151"/>
      <c r="OC433" s="151"/>
      <c r="OD433" s="151"/>
      <c r="OE433" s="151"/>
      <c r="OF433" s="151"/>
      <c r="OG433" s="151"/>
      <c r="OH433" s="151"/>
      <c r="OI433" s="151"/>
      <c r="OJ433" s="151"/>
      <c r="OK433" s="151"/>
      <c r="OL433" s="151"/>
      <c r="OM433" s="151"/>
      <c r="ON433" s="151"/>
      <c r="OO433" s="151"/>
      <c r="OP433" s="151"/>
      <c r="OQ433" s="151"/>
      <c r="OR433" s="151"/>
      <c r="OS433" s="151"/>
      <c r="OT433" s="151"/>
      <c r="OU433" s="151"/>
      <c r="OV433" s="151"/>
      <c r="OW433" s="151"/>
      <c r="OX433" s="151"/>
      <c r="OY433" s="151"/>
      <c r="OZ433" s="151"/>
      <c r="PA433" s="151"/>
      <c r="PB433" s="151"/>
      <c r="PC433" s="151"/>
      <c r="PD433" s="151"/>
      <c r="PE433" s="151"/>
      <c r="PF433" s="151"/>
      <c r="PG433" s="151"/>
      <c r="PH433" s="151"/>
      <c r="PI433" s="151"/>
      <c r="PJ433" s="151"/>
      <c r="PK433" s="151"/>
      <c r="PL433" s="151"/>
      <c r="PM433" s="151"/>
      <c r="PN433" s="151"/>
      <c r="PO433" s="151"/>
      <c r="PP433" s="151"/>
      <c r="PQ433" s="151"/>
      <c r="PR433" s="151"/>
      <c r="PS433" s="151"/>
      <c r="PT433" s="151"/>
      <c r="PU433" s="151"/>
      <c r="PV433" s="151"/>
      <c r="PW433" s="151"/>
      <c r="PX433" s="151"/>
      <c r="PY433" s="151"/>
      <c r="PZ433" s="151"/>
      <c r="QA433" s="151"/>
      <c r="QB433" s="151"/>
      <c r="QC433" s="151"/>
      <c r="QD433" s="151"/>
      <c r="QE433" s="151"/>
      <c r="QF433" s="151"/>
      <c r="QG433" s="151"/>
      <c r="QH433" s="151"/>
      <c r="QI433" s="151"/>
      <c r="QJ433" s="151"/>
      <c r="QK433" s="151"/>
      <c r="QL433" s="151"/>
      <c r="QM433" s="151"/>
      <c r="QN433" s="151"/>
      <c r="QO433" s="151"/>
      <c r="QP433" s="151"/>
      <c r="QQ433" s="151"/>
      <c r="QR433" s="151"/>
      <c r="QS433" s="151"/>
      <c r="QT433" s="151"/>
      <c r="QU433" s="151"/>
      <c r="QV433" s="151"/>
      <c r="QW433" s="151"/>
      <c r="QX433" s="151"/>
      <c r="QY433" s="151"/>
      <c r="QZ433" s="151"/>
      <c r="RA433" s="151"/>
      <c r="RB433" s="151"/>
      <c r="RC433" s="151"/>
      <c r="RD433" s="151"/>
      <c r="RE433" s="151"/>
      <c r="RF433" s="151"/>
      <c r="RG433" s="151"/>
      <c r="RH433" s="151"/>
      <c r="RI433" s="151"/>
      <c r="RJ433" s="151"/>
      <c r="RK433" s="151"/>
      <c r="RL433" s="151"/>
      <c r="RM433" s="151"/>
      <c r="RN433" s="151"/>
      <c r="RO433" s="151"/>
      <c r="RP433" s="151"/>
      <c r="RQ433" s="151"/>
      <c r="RR433" s="151"/>
      <c r="RS433" s="151"/>
      <c r="RT433" s="151"/>
      <c r="RU433" s="151"/>
      <c r="RV433" s="151"/>
      <c r="RW433" s="151"/>
      <c r="RX433" s="151"/>
      <c r="RY433" s="151"/>
      <c r="RZ433" s="151"/>
      <c r="SA433" s="151"/>
      <c r="SB433" s="151"/>
      <c r="SC433" s="151"/>
      <c r="SD433" s="151"/>
      <c r="SE433" s="151"/>
      <c r="SF433" s="151"/>
      <c r="SG433" s="151"/>
      <c r="SH433" s="151"/>
      <c r="SI433" s="151"/>
      <c r="SJ433" s="151"/>
      <c r="SK433" s="151"/>
      <c r="SL433" s="151"/>
      <c r="SM433" s="151"/>
      <c r="SN433" s="151"/>
      <c r="SO433" s="151"/>
      <c r="SP433" s="151"/>
      <c r="SQ433" s="151"/>
      <c r="SR433" s="151"/>
      <c r="SS433" s="151"/>
      <c r="ST433" s="151"/>
      <c r="SU433" s="151"/>
      <c r="SV433" s="151"/>
      <c r="SW433" s="151"/>
      <c r="SX433" s="151"/>
      <c r="SY433" s="151"/>
      <c r="SZ433" s="151"/>
      <c r="TA433" s="151"/>
      <c r="TB433" s="151"/>
      <c r="TC433" s="151"/>
      <c r="TD433" s="151"/>
      <c r="TE433" s="151"/>
      <c r="TF433" s="151"/>
      <c r="TG433" s="151"/>
      <c r="TH433" s="151"/>
      <c r="TI433" s="151"/>
      <c r="TJ433" s="151"/>
      <c r="TK433" s="151"/>
      <c r="TL433" s="151"/>
      <c r="TM433" s="151"/>
      <c r="TN433" s="151"/>
      <c r="TO433" s="151"/>
      <c r="TP433" s="151"/>
      <c r="TQ433" s="151"/>
      <c r="TR433" s="151"/>
      <c r="TS433" s="151"/>
      <c r="TT433" s="151"/>
      <c r="TU433" s="151"/>
      <c r="TV433" s="151"/>
      <c r="TW433" s="151"/>
      <c r="TX433" s="151"/>
      <c r="TY433" s="151"/>
      <c r="TZ433" s="151"/>
      <c r="UA433" s="151"/>
      <c r="UB433" s="151"/>
      <c r="UC433" s="151"/>
      <c r="UD433" s="151"/>
      <c r="UE433" s="151"/>
      <c r="UF433" s="151"/>
      <c r="UG433" s="151"/>
      <c r="UH433" s="151"/>
      <c r="UI433" s="151"/>
      <c r="UJ433" s="151"/>
      <c r="UK433" s="151"/>
      <c r="UL433" s="151"/>
      <c r="UM433" s="151"/>
      <c r="UN433" s="151"/>
      <c r="UO433" s="151"/>
      <c r="UP433" s="151"/>
      <c r="UQ433" s="151"/>
      <c r="UR433" s="151"/>
      <c r="US433" s="151"/>
      <c r="UT433" s="151"/>
      <c r="UU433" s="151"/>
      <c r="UV433" s="151"/>
      <c r="UW433" s="151"/>
      <c r="UX433" s="151"/>
      <c r="UY433" s="151"/>
      <c r="UZ433" s="151"/>
      <c r="VA433" s="151"/>
      <c r="VB433" s="151"/>
      <c r="VC433" s="151"/>
      <c r="VD433" s="151"/>
      <c r="VE433" s="151"/>
      <c r="VF433" s="151"/>
      <c r="VG433" s="151"/>
      <c r="VH433" s="151"/>
      <c r="VI433" s="151"/>
      <c r="VJ433" s="151"/>
      <c r="VK433" s="151"/>
      <c r="VL433" s="151"/>
      <c r="VM433" s="151"/>
      <c r="VN433" s="151"/>
      <c r="VO433" s="151"/>
      <c r="VP433" s="151"/>
      <c r="VQ433" s="151"/>
      <c r="VR433" s="151"/>
      <c r="VS433" s="151"/>
      <c r="VT433" s="151"/>
      <c r="VU433" s="151"/>
      <c r="VV433" s="151"/>
      <c r="VW433" s="151"/>
      <c r="VX433" s="151"/>
      <c r="VY433" s="151"/>
      <c r="VZ433" s="151"/>
      <c r="WA433" s="151"/>
      <c r="WB433" s="151"/>
      <c r="WC433" s="151"/>
      <c r="WD433" s="151"/>
      <c r="WE433" s="151"/>
      <c r="WF433" s="151"/>
      <c r="WG433" s="151"/>
      <c r="WH433" s="151"/>
      <c r="WI433" s="151"/>
      <c r="WJ433" s="151"/>
      <c r="WK433" s="151"/>
      <c r="WL433" s="151"/>
      <c r="WM433" s="151"/>
      <c r="WN433" s="151"/>
      <c r="WO433" s="151"/>
      <c r="WP433" s="151"/>
      <c r="WQ433" s="151"/>
      <c r="WR433" s="151"/>
      <c r="WS433" s="151"/>
      <c r="WT433" s="151"/>
      <c r="WU433" s="151"/>
      <c r="WV433" s="151"/>
      <c r="WW433" s="151"/>
      <c r="WX433" s="151"/>
      <c r="WY433" s="151"/>
      <c r="WZ433" s="151"/>
      <c r="XA433" s="151"/>
      <c r="XB433" s="151"/>
      <c r="XC433" s="151"/>
      <c r="XD433" s="151"/>
      <c r="XE433" s="151"/>
      <c r="XF433" s="151"/>
      <c r="XG433" s="151"/>
      <c r="XH433" s="151"/>
      <c r="XI433" s="151"/>
      <c r="XJ433" s="151"/>
      <c r="XK433" s="151"/>
      <c r="XL433" s="151"/>
      <c r="XM433" s="151"/>
      <c r="XN433" s="151"/>
      <c r="XO433" s="151"/>
      <c r="XP433" s="151"/>
      <c r="XQ433" s="151"/>
      <c r="XR433" s="151"/>
      <c r="XS433" s="151"/>
      <c r="XT433" s="151"/>
      <c r="XU433" s="151"/>
      <c r="XV433" s="151"/>
      <c r="XW433" s="151"/>
      <c r="XX433" s="151"/>
      <c r="XY433" s="151"/>
      <c r="XZ433" s="151"/>
      <c r="YA433" s="151"/>
      <c r="YB433" s="151"/>
      <c r="YC433" s="151"/>
      <c r="YD433" s="151"/>
      <c r="YE433" s="151"/>
      <c r="YF433" s="151"/>
      <c r="YG433" s="151"/>
      <c r="YH433" s="151"/>
      <c r="YI433" s="151"/>
      <c r="YJ433" s="151"/>
      <c r="YK433" s="151"/>
      <c r="YL433" s="151"/>
      <c r="YM433" s="151"/>
      <c r="YN433" s="151"/>
      <c r="YO433" s="151"/>
      <c r="YP433" s="151"/>
      <c r="YQ433" s="151"/>
      <c r="YR433" s="151"/>
      <c r="YS433" s="151"/>
      <c r="YT433" s="151"/>
      <c r="YU433" s="151"/>
      <c r="YV433" s="151"/>
      <c r="YW433" s="151"/>
      <c r="YX433" s="151"/>
      <c r="YY433" s="151"/>
      <c r="YZ433" s="151"/>
      <c r="ZA433" s="151"/>
      <c r="ZB433" s="151"/>
      <c r="ZC433" s="151"/>
      <c r="ZD433" s="151"/>
      <c r="ZE433" s="151"/>
      <c r="ZF433" s="151"/>
      <c r="ZG433" s="151"/>
      <c r="ZH433" s="151"/>
      <c r="ZI433" s="151"/>
      <c r="ZJ433" s="151"/>
      <c r="ZK433" s="151"/>
      <c r="ZL433" s="151"/>
      <c r="ZM433" s="151"/>
      <c r="ZN433" s="151"/>
      <c r="ZO433" s="151"/>
      <c r="ZP433" s="151"/>
      <c r="ZQ433" s="151"/>
      <c r="ZR433" s="151"/>
      <c r="ZS433" s="151"/>
      <c r="ZT433" s="151"/>
      <c r="ZU433" s="151"/>
      <c r="ZV433" s="151"/>
      <c r="ZW433" s="151"/>
      <c r="ZX433" s="151"/>
      <c r="ZY433" s="151"/>
      <c r="ZZ433" s="151"/>
      <c r="AAA433" s="151"/>
      <c r="AAB433" s="151"/>
      <c r="AAC433" s="151"/>
      <c r="AAD433" s="151"/>
      <c r="AAE433" s="151"/>
      <c r="AAF433" s="151"/>
      <c r="AAG433" s="151"/>
      <c r="AAH433" s="151"/>
      <c r="AAI433" s="151"/>
      <c r="AAJ433" s="151"/>
      <c r="AAK433" s="151"/>
      <c r="AAL433" s="151"/>
      <c r="AAM433" s="151"/>
      <c r="AAN433" s="151"/>
      <c r="AAO433" s="151"/>
      <c r="AAP433" s="151"/>
      <c r="AAQ433" s="151"/>
      <c r="AAR433" s="151"/>
      <c r="AAS433" s="151"/>
      <c r="AAT433" s="151"/>
      <c r="AAU433" s="151"/>
      <c r="AAV433" s="151"/>
      <c r="AAW433" s="151"/>
      <c r="AAX433" s="151"/>
      <c r="AAY433" s="151"/>
      <c r="AAZ433" s="151"/>
      <c r="ABA433" s="151"/>
      <c r="ABB433" s="151"/>
      <c r="ABC433" s="151"/>
      <c r="ABD433" s="151"/>
      <c r="ABE433" s="151"/>
      <c r="ABF433" s="151"/>
      <c r="ABG433" s="151"/>
      <c r="ABH433" s="151"/>
      <c r="ABI433" s="151"/>
      <c r="ABJ433" s="151"/>
      <c r="ABK433" s="151"/>
      <c r="ABL433" s="151"/>
      <c r="ABM433" s="151"/>
      <c r="ABN433" s="151"/>
      <c r="ABO433" s="151"/>
      <c r="ABP433" s="151"/>
      <c r="ABQ433" s="151"/>
      <c r="ABR433" s="151"/>
      <c r="ABS433" s="151"/>
      <c r="ABT433" s="151"/>
      <c r="ABU433" s="151"/>
      <c r="ABV433" s="151"/>
      <c r="ABW433" s="151"/>
      <c r="ABX433" s="151"/>
      <c r="ABY433" s="151"/>
      <c r="ABZ433" s="151"/>
      <c r="ACA433" s="151"/>
      <c r="ACB433" s="151"/>
      <c r="ACC433" s="151"/>
      <c r="ACD433" s="151"/>
      <c r="ACE433" s="151"/>
      <c r="ACF433" s="151"/>
      <c r="ACG433" s="151"/>
      <c r="ACH433" s="151"/>
      <c r="ACI433" s="151"/>
      <c r="ACJ433" s="151"/>
      <c r="ACK433" s="151"/>
      <c r="ACL433" s="151"/>
      <c r="ACM433" s="151"/>
      <c r="ACN433" s="151"/>
      <c r="ACO433" s="151"/>
      <c r="ACP433" s="151"/>
      <c r="ACQ433" s="151"/>
      <c r="ACR433" s="151"/>
      <c r="ACS433" s="151"/>
      <c r="ACT433" s="151"/>
      <c r="ACU433" s="151"/>
      <c r="ACV433" s="151"/>
      <c r="ACW433" s="151"/>
      <c r="ACX433" s="151"/>
      <c r="ACY433" s="151"/>
      <c r="ACZ433" s="151"/>
      <c r="ADA433" s="151"/>
    </row>
    <row r="434" spans="1:781" x14ac:dyDescent="0.3">
      <c r="A434" s="247"/>
      <c r="B434" s="356"/>
      <c r="C434" s="361"/>
      <c r="D434" s="362"/>
      <c r="E434" s="358"/>
      <c r="F434" s="358"/>
      <c r="G434" s="358"/>
      <c r="H434" s="358"/>
      <c r="I434" s="359"/>
      <c r="J434" s="358"/>
      <c r="K434" s="358"/>
      <c r="L434" s="244"/>
      <c r="M434" s="250"/>
      <c r="N434" s="244"/>
      <c r="O434" s="244"/>
      <c r="P434" s="152"/>
      <c r="Q434" s="152"/>
      <c r="R434" s="253"/>
      <c r="S434" s="241"/>
      <c r="T434" s="241"/>
      <c r="U434" s="241"/>
      <c r="V434" s="241"/>
      <c r="W434" s="241"/>
      <c r="X434" s="241"/>
      <c r="Y434" s="241"/>
      <c r="Z434" s="241"/>
      <c r="AA434" s="241"/>
      <c r="AB434" s="149"/>
      <c r="AC434" s="171"/>
      <c r="AD434" s="171"/>
      <c r="AE434" s="171"/>
      <c r="AF434" s="171"/>
      <c r="AG434" s="171"/>
      <c r="AH434" s="171"/>
      <c r="AI434" s="171"/>
      <c r="AJ434" s="171"/>
      <c r="AK434" s="171"/>
      <c r="AL434" s="171"/>
      <c r="AM434" s="171"/>
      <c r="AN434" s="171"/>
      <c r="AO434" s="171"/>
      <c r="AP434" s="171"/>
      <c r="AQ434" s="171"/>
      <c r="AR434" s="171"/>
      <c r="AS434" s="171"/>
      <c r="AT434" s="171"/>
      <c r="AU434" s="171"/>
      <c r="AV434" s="171"/>
      <c r="AW434" s="171"/>
      <c r="AX434" s="171"/>
      <c r="AY434" s="171"/>
      <c r="AZ434" s="171"/>
      <c r="BA434" s="171"/>
      <c r="BB434" s="171"/>
      <c r="BC434" s="171"/>
      <c r="BD434" s="171"/>
      <c r="BE434" s="171"/>
      <c r="BF434" s="171"/>
      <c r="BG434" s="171"/>
      <c r="BH434" s="171"/>
      <c r="BI434" s="171"/>
      <c r="BJ434" s="171"/>
      <c r="BK434" s="171"/>
      <c r="BL434" s="171"/>
      <c r="BM434" s="171"/>
      <c r="BN434" s="171"/>
      <c r="BO434" s="171"/>
      <c r="BP434" s="171"/>
      <c r="BQ434" s="171"/>
      <c r="BR434" s="171"/>
      <c r="BS434" s="171"/>
      <c r="BT434" s="171"/>
      <c r="BU434" s="171"/>
      <c r="BV434" s="171"/>
      <c r="BW434" s="171"/>
      <c r="BX434" s="171"/>
      <c r="BY434" s="171"/>
      <c r="BZ434" s="171"/>
      <c r="CA434" s="171"/>
      <c r="CB434" s="171"/>
      <c r="CC434" s="171"/>
      <c r="CD434" s="171"/>
      <c r="CE434" s="171"/>
      <c r="CF434" s="171"/>
      <c r="CG434" s="171"/>
      <c r="CH434" s="171"/>
      <c r="CI434" s="171"/>
      <c r="CJ434" s="171"/>
      <c r="CK434" s="171"/>
      <c r="CL434" s="171"/>
      <c r="CM434" s="171"/>
      <c r="CN434" s="171"/>
      <c r="CO434" s="171"/>
      <c r="CP434" s="171"/>
      <c r="CQ434" s="171"/>
      <c r="CR434" s="171"/>
      <c r="CS434" s="171"/>
      <c r="CT434" s="171"/>
      <c r="CU434" s="171"/>
      <c r="CV434" s="171"/>
      <c r="CW434" s="171"/>
      <c r="CX434" s="171"/>
      <c r="CY434" s="171"/>
      <c r="CZ434" s="171"/>
      <c r="DA434" s="171"/>
      <c r="DB434" s="171"/>
      <c r="DC434" s="171"/>
      <c r="DD434" s="171"/>
      <c r="DE434" s="171"/>
      <c r="DF434" s="171"/>
      <c r="DG434" s="171"/>
      <c r="DH434" s="171"/>
      <c r="DI434" s="171"/>
      <c r="DJ434" s="171"/>
      <c r="DK434" s="171"/>
      <c r="DL434" s="171"/>
      <c r="DM434" s="171"/>
      <c r="DN434" s="171"/>
      <c r="DO434" s="171"/>
      <c r="DP434" s="171"/>
      <c r="DQ434" s="171"/>
      <c r="DR434" s="171"/>
      <c r="DS434" s="171"/>
      <c r="DT434" s="171"/>
      <c r="DU434" s="171"/>
      <c r="DV434" s="171"/>
      <c r="DW434" s="171"/>
      <c r="DX434" s="171"/>
      <c r="DY434" s="171"/>
      <c r="DZ434" s="171"/>
      <c r="EA434" s="171"/>
      <c r="EB434" s="171"/>
      <c r="EC434" s="171"/>
      <c r="ED434" s="151"/>
      <c r="EE434" s="151"/>
      <c r="EF434" s="151"/>
      <c r="EG434" s="151"/>
      <c r="EH434" s="151"/>
      <c r="EI434" s="151"/>
      <c r="EJ434" s="151"/>
      <c r="EK434" s="151"/>
      <c r="EL434" s="151"/>
      <c r="EM434" s="151"/>
      <c r="EN434" s="151"/>
      <c r="EO434" s="151"/>
      <c r="EP434" s="151"/>
      <c r="EQ434" s="151"/>
      <c r="ER434" s="151"/>
      <c r="ES434" s="151"/>
      <c r="ET434" s="151"/>
      <c r="EU434" s="151"/>
      <c r="EV434" s="151"/>
      <c r="EW434" s="151"/>
      <c r="EX434" s="151"/>
      <c r="EY434" s="151"/>
      <c r="EZ434" s="151"/>
      <c r="FA434" s="151"/>
      <c r="FB434" s="151"/>
      <c r="FC434" s="151"/>
      <c r="FD434" s="151"/>
      <c r="FE434" s="151"/>
      <c r="FF434" s="151"/>
      <c r="FG434" s="151"/>
      <c r="FH434" s="151"/>
      <c r="FI434" s="151"/>
      <c r="FJ434" s="151"/>
      <c r="FK434" s="151"/>
      <c r="FL434" s="151"/>
      <c r="FM434" s="151"/>
      <c r="FN434" s="151"/>
      <c r="FO434" s="151"/>
      <c r="FP434" s="151"/>
      <c r="FQ434" s="151"/>
      <c r="FR434" s="151"/>
      <c r="FS434" s="151"/>
      <c r="FT434" s="151"/>
      <c r="FU434" s="151"/>
      <c r="FV434" s="151"/>
      <c r="FW434" s="151"/>
      <c r="FX434" s="151"/>
      <c r="FY434" s="151"/>
      <c r="FZ434" s="151"/>
      <c r="GA434" s="151"/>
      <c r="GB434" s="151"/>
      <c r="GC434" s="151"/>
      <c r="GD434" s="151"/>
      <c r="GE434" s="151"/>
      <c r="GF434" s="151"/>
      <c r="GG434" s="151"/>
      <c r="GH434" s="151"/>
      <c r="GI434" s="151"/>
      <c r="GJ434" s="151"/>
      <c r="GK434" s="151"/>
      <c r="GL434" s="151"/>
      <c r="GM434" s="151"/>
      <c r="GN434" s="151"/>
      <c r="GO434" s="151"/>
      <c r="GP434" s="151"/>
      <c r="GQ434" s="151"/>
      <c r="GR434" s="151"/>
      <c r="GS434" s="151"/>
      <c r="GT434" s="151"/>
      <c r="GU434" s="151"/>
      <c r="GV434" s="151"/>
      <c r="GW434" s="151"/>
      <c r="GX434" s="151"/>
      <c r="GY434" s="151"/>
      <c r="GZ434" s="151"/>
      <c r="HA434" s="151"/>
      <c r="HB434" s="151"/>
      <c r="HC434" s="151"/>
      <c r="HD434" s="151"/>
      <c r="HE434" s="151"/>
      <c r="HF434" s="151"/>
      <c r="HG434" s="151"/>
      <c r="HH434" s="151"/>
      <c r="HI434" s="151"/>
      <c r="HJ434" s="151"/>
      <c r="HK434" s="151"/>
      <c r="HL434" s="151"/>
      <c r="HM434" s="151"/>
      <c r="HN434" s="151"/>
      <c r="HO434" s="151"/>
      <c r="HP434" s="151"/>
      <c r="HQ434" s="151"/>
      <c r="HR434" s="151"/>
      <c r="HS434" s="151"/>
      <c r="HT434" s="151"/>
      <c r="HU434" s="151"/>
      <c r="HV434" s="151"/>
      <c r="HW434" s="151"/>
      <c r="HX434" s="151"/>
      <c r="HY434" s="151"/>
      <c r="HZ434" s="151"/>
      <c r="IA434" s="151"/>
      <c r="IB434" s="151"/>
      <c r="IC434" s="151"/>
      <c r="ID434" s="151"/>
      <c r="IE434" s="151"/>
      <c r="IF434" s="151"/>
      <c r="IG434" s="151"/>
      <c r="IH434" s="151"/>
      <c r="II434" s="151"/>
      <c r="IJ434" s="151"/>
      <c r="IK434" s="151"/>
      <c r="IL434" s="151"/>
      <c r="IM434" s="151"/>
      <c r="IN434" s="151"/>
      <c r="IO434" s="151"/>
      <c r="IP434" s="151"/>
      <c r="IQ434" s="151"/>
      <c r="IR434" s="151"/>
      <c r="IS434" s="151"/>
      <c r="IT434" s="151"/>
      <c r="IU434" s="151"/>
      <c r="IV434" s="151"/>
      <c r="IW434" s="151"/>
      <c r="IX434" s="151"/>
      <c r="IY434" s="151"/>
      <c r="IZ434" s="151"/>
      <c r="JA434" s="151"/>
      <c r="JB434" s="151"/>
      <c r="JC434" s="151"/>
      <c r="JD434" s="151"/>
      <c r="JE434" s="151"/>
      <c r="JF434" s="151"/>
      <c r="JG434" s="151"/>
      <c r="JH434" s="151"/>
      <c r="JI434" s="151"/>
      <c r="JJ434" s="151"/>
      <c r="JK434" s="151"/>
      <c r="JL434" s="151"/>
      <c r="JM434" s="151"/>
      <c r="JN434" s="151"/>
      <c r="JO434" s="151"/>
      <c r="JP434" s="151"/>
      <c r="JQ434" s="151"/>
      <c r="JR434" s="151"/>
      <c r="JS434" s="151"/>
      <c r="JT434" s="151"/>
      <c r="JU434" s="151"/>
      <c r="JV434" s="151"/>
      <c r="JW434" s="151"/>
      <c r="JX434" s="151"/>
      <c r="JY434" s="151"/>
      <c r="JZ434" s="151"/>
      <c r="KA434" s="151"/>
      <c r="KB434" s="151"/>
      <c r="KC434" s="151"/>
      <c r="KD434" s="151"/>
      <c r="KE434" s="151"/>
      <c r="KF434" s="151"/>
      <c r="KG434" s="151"/>
      <c r="KH434" s="151"/>
      <c r="KI434" s="151"/>
      <c r="KJ434" s="151"/>
      <c r="KK434" s="151"/>
      <c r="KL434" s="151"/>
      <c r="KM434" s="151"/>
      <c r="KN434" s="151"/>
      <c r="KO434" s="151"/>
      <c r="KP434" s="151"/>
      <c r="KQ434" s="151"/>
      <c r="KR434" s="151"/>
      <c r="KS434" s="151"/>
      <c r="KT434" s="151"/>
      <c r="KU434" s="151"/>
      <c r="KV434" s="151"/>
      <c r="KW434" s="151"/>
      <c r="KX434" s="151"/>
      <c r="KY434" s="151"/>
      <c r="KZ434" s="151"/>
      <c r="LA434" s="151"/>
      <c r="LB434" s="151"/>
      <c r="LC434" s="151"/>
      <c r="LD434" s="151"/>
      <c r="LE434" s="151"/>
      <c r="LF434" s="151"/>
      <c r="LG434" s="151"/>
      <c r="LH434" s="151"/>
      <c r="LI434" s="151"/>
      <c r="LJ434" s="151"/>
      <c r="LK434" s="151"/>
      <c r="LL434" s="151"/>
      <c r="LM434" s="151"/>
      <c r="LN434" s="151"/>
      <c r="LO434" s="151"/>
      <c r="LP434" s="151"/>
      <c r="LQ434" s="151"/>
      <c r="LR434" s="151"/>
      <c r="LS434" s="151"/>
      <c r="LT434" s="151"/>
      <c r="LU434" s="151"/>
      <c r="LV434" s="151"/>
      <c r="LW434" s="151"/>
      <c r="LX434" s="151"/>
      <c r="LY434" s="151"/>
      <c r="LZ434" s="151"/>
      <c r="MA434" s="151"/>
      <c r="MB434" s="151"/>
      <c r="MC434" s="151"/>
      <c r="MD434" s="151"/>
      <c r="ME434" s="151"/>
      <c r="MF434" s="151"/>
      <c r="MG434" s="151"/>
      <c r="MH434" s="151"/>
      <c r="MI434" s="151"/>
      <c r="MJ434" s="151"/>
      <c r="MK434" s="151"/>
      <c r="ML434" s="151"/>
      <c r="MM434" s="151"/>
      <c r="MN434" s="151"/>
      <c r="MO434" s="151"/>
      <c r="MP434" s="151"/>
      <c r="MQ434" s="151"/>
      <c r="MR434" s="151"/>
      <c r="MS434" s="151"/>
      <c r="MT434" s="151"/>
      <c r="MU434" s="151"/>
      <c r="MV434" s="151"/>
      <c r="MW434" s="151"/>
      <c r="MX434" s="151"/>
      <c r="MY434" s="151"/>
      <c r="MZ434" s="151"/>
      <c r="NA434" s="151"/>
      <c r="NB434" s="151"/>
      <c r="NC434" s="151"/>
      <c r="ND434" s="151"/>
      <c r="NE434" s="151"/>
      <c r="NF434" s="151"/>
      <c r="NG434" s="151"/>
      <c r="NH434" s="151"/>
      <c r="NI434" s="151"/>
      <c r="NJ434" s="151"/>
      <c r="NK434" s="151"/>
      <c r="NL434" s="151"/>
      <c r="NM434" s="151"/>
      <c r="NN434" s="151"/>
      <c r="NO434" s="151"/>
      <c r="NP434" s="151"/>
      <c r="NQ434" s="151"/>
      <c r="NR434" s="151"/>
      <c r="NS434" s="151"/>
      <c r="NT434" s="151"/>
      <c r="NU434" s="151"/>
      <c r="NV434" s="151"/>
      <c r="NW434" s="151"/>
      <c r="NX434" s="151"/>
      <c r="NY434" s="151"/>
      <c r="NZ434" s="151"/>
      <c r="OA434" s="151"/>
      <c r="OB434" s="151"/>
      <c r="OC434" s="151"/>
      <c r="OD434" s="151"/>
      <c r="OE434" s="151"/>
      <c r="OF434" s="151"/>
      <c r="OG434" s="151"/>
      <c r="OH434" s="151"/>
      <c r="OI434" s="151"/>
      <c r="OJ434" s="151"/>
      <c r="OK434" s="151"/>
      <c r="OL434" s="151"/>
      <c r="OM434" s="151"/>
      <c r="ON434" s="151"/>
      <c r="OO434" s="151"/>
      <c r="OP434" s="151"/>
      <c r="OQ434" s="151"/>
      <c r="OR434" s="151"/>
      <c r="OS434" s="151"/>
      <c r="OT434" s="151"/>
      <c r="OU434" s="151"/>
      <c r="OV434" s="151"/>
      <c r="OW434" s="151"/>
      <c r="OX434" s="151"/>
      <c r="OY434" s="151"/>
      <c r="OZ434" s="151"/>
      <c r="PA434" s="151"/>
      <c r="PB434" s="151"/>
      <c r="PC434" s="151"/>
      <c r="PD434" s="151"/>
      <c r="PE434" s="151"/>
      <c r="PF434" s="151"/>
      <c r="PG434" s="151"/>
      <c r="PH434" s="151"/>
      <c r="PI434" s="151"/>
      <c r="PJ434" s="151"/>
      <c r="PK434" s="151"/>
      <c r="PL434" s="151"/>
      <c r="PM434" s="151"/>
      <c r="PN434" s="151"/>
      <c r="PO434" s="151"/>
      <c r="PP434" s="151"/>
      <c r="PQ434" s="151"/>
      <c r="PR434" s="151"/>
      <c r="PS434" s="151"/>
      <c r="PT434" s="151"/>
      <c r="PU434" s="151"/>
      <c r="PV434" s="151"/>
      <c r="PW434" s="151"/>
      <c r="PX434" s="151"/>
      <c r="PY434" s="151"/>
      <c r="PZ434" s="151"/>
      <c r="QA434" s="151"/>
      <c r="QB434" s="151"/>
      <c r="QC434" s="151"/>
      <c r="QD434" s="151"/>
      <c r="QE434" s="151"/>
      <c r="QF434" s="151"/>
      <c r="QG434" s="151"/>
      <c r="QH434" s="151"/>
      <c r="QI434" s="151"/>
      <c r="QJ434" s="151"/>
      <c r="QK434" s="151"/>
      <c r="QL434" s="151"/>
      <c r="QM434" s="151"/>
      <c r="QN434" s="151"/>
      <c r="QO434" s="151"/>
      <c r="QP434" s="151"/>
      <c r="QQ434" s="151"/>
      <c r="QR434" s="151"/>
      <c r="QS434" s="151"/>
      <c r="QT434" s="151"/>
      <c r="QU434" s="151"/>
      <c r="QV434" s="151"/>
      <c r="QW434" s="151"/>
      <c r="QX434" s="151"/>
      <c r="QY434" s="151"/>
      <c r="QZ434" s="151"/>
      <c r="RA434" s="151"/>
      <c r="RB434" s="151"/>
      <c r="RC434" s="151"/>
      <c r="RD434" s="151"/>
      <c r="RE434" s="151"/>
      <c r="RF434" s="151"/>
      <c r="RG434" s="151"/>
      <c r="RH434" s="151"/>
      <c r="RI434" s="151"/>
      <c r="RJ434" s="151"/>
      <c r="RK434" s="151"/>
      <c r="RL434" s="151"/>
      <c r="RM434" s="151"/>
      <c r="RN434" s="151"/>
      <c r="RO434" s="151"/>
      <c r="RP434" s="151"/>
      <c r="RQ434" s="151"/>
      <c r="RR434" s="151"/>
      <c r="RS434" s="151"/>
      <c r="RT434" s="151"/>
      <c r="RU434" s="151"/>
      <c r="RV434" s="151"/>
      <c r="RW434" s="151"/>
      <c r="RX434" s="151"/>
      <c r="RY434" s="151"/>
      <c r="RZ434" s="151"/>
      <c r="SA434" s="151"/>
      <c r="SB434" s="151"/>
      <c r="SC434" s="151"/>
      <c r="SD434" s="151"/>
      <c r="SE434" s="151"/>
      <c r="SF434" s="151"/>
      <c r="SG434" s="151"/>
      <c r="SH434" s="151"/>
      <c r="SI434" s="151"/>
      <c r="SJ434" s="151"/>
      <c r="SK434" s="151"/>
      <c r="SL434" s="151"/>
      <c r="SM434" s="151"/>
      <c r="SN434" s="151"/>
      <c r="SO434" s="151"/>
      <c r="SP434" s="151"/>
      <c r="SQ434" s="151"/>
      <c r="SR434" s="151"/>
      <c r="SS434" s="151"/>
      <c r="ST434" s="151"/>
      <c r="SU434" s="151"/>
      <c r="SV434" s="151"/>
      <c r="SW434" s="151"/>
      <c r="SX434" s="151"/>
      <c r="SY434" s="151"/>
      <c r="SZ434" s="151"/>
      <c r="TA434" s="151"/>
      <c r="TB434" s="151"/>
      <c r="TC434" s="151"/>
      <c r="TD434" s="151"/>
      <c r="TE434" s="151"/>
      <c r="TF434" s="151"/>
      <c r="TG434" s="151"/>
      <c r="TH434" s="151"/>
      <c r="TI434" s="151"/>
      <c r="TJ434" s="151"/>
      <c r="TK434" s="151"/>
      <c r="TL434" s="151"/>
      <c r="TM434" s="151"/>
      <c r="TN434" s="151"/>
      <c r="TO434" s="151"/>
      <c r="TP434" s="151"/>
      <c r="TQ434" s="151"/>
      <c r="TR434" s="151"/>
      <c r="TS434" s="151"/>
      <c r="TT434" s="151"/>
      <c r="TU434" s="151"/>
      <c r="TV434" s="151"/>
      <c r="TW434" s="151"/>
      <c r="TX434" s="151"/>
      <c r="TY434" s="151"/>
      <c r="TZ434" s="151"/>
      <c r="UA434" s="151"/>
      <c r="UB434" s="151"/>
      <c r="UC434" s="151"/>
      <c r="UD434" s="151"/>
      <c r="UE434" s="151"/>
      <c r="UF434" s="151"/>
      <c r="UG434" s="151"/>
      <c r="UH434" s="151"/>
      <c r="UI434" s="151"/>
      <c r="UJ434" s="151"/>
      <c r="UK434" s="151"/>
      <c r="UL434" s="151"/>
      <c r="UM434" s="151"/>
      <c r="UN434" s="151"/>
      <c r="UO434" s="151"/>
      <c r="UP434" s="151"/>
      <c r="UQ434" s="151"/>
      <c r="UR434" s="151"/>
      <c r="US434" s="151"/>
      <c r="UT434" s="151"/>
      <c r="UU434" s="151"/>
      <c r="UV434" s="151"/>
      <c r="UW434" s="151"/>
      <c r="UX434" s="151"/>
      <c r="UY434" s="151"/>
      <c r="UZ434" s="151"/>
      <c r="VA434" s="151"/>
      <c r="VB434" s="151"/>
      <c r="VC434" s="151"/>
      <c r="VD434" s="151"/>
      <c r="VE434" s="151"/>
      <c r="VF434" s="151"/>
      <c r="VG434" s="151"/>
      <c r="VH434" s="151"/>
      <c r="VI434" s="151"/>
      <c r="VJ434" s="151"/>
      <c r="VK434" s="151"/>
      <c r="VL434" s="151"/>
      <c r="VM434" s="151"/>
      <c r="VN434" s="151"/>
      <c r="VO434" s="151"/>
      <c r="VP434" s="151"/>
      <c r="VQ434" s="151"/>
      <c r="VR434" s="151"/>
      <c r="VS434" s="151"/>
      <c r="VT434" s="151"/>
      <c r="VU434" s="151"/>
      <c r="VV434" s="151"/>
      <c r="VW434" s="151"/>
      <c r="VX434" s="151"/>
      <c r="VY434" s="151"/>
      <c r="VZ434" s="151"/>
      <c r="WA434" s="151"/>
      <c r="WB434" s="151"/>
      <c r="WC434" s="151"/>
      <c r="WD434" s="151"/>
      <c r="WE434" s="151"/>
      <c r="WF434" s="151"/>
      <c r="WG434" s="151"/>
      <c r="WH434" s="151"/>
      <c r="WI434" s="151"/>
      <c r="WJ434" s="151"/>
      <c r="WK434" s="151"/>
      <c r="WL434" s="151"/>
      <c r="WM434" s="151"/>
      <c r="WN434" s="151"/>
      <c r="WO434" s="151"/>
      <c r="WP434" s="151"/>
      <c r="WQ434" s="151"/>
      <c r="WR434" s="151"/>
      <c r="WS434" s="151"/>
      <c r="WT434" s="151"/>
      <c r="WU434" s="151"/>
      <c r="WV434" s="151"/>
      <c r="WW434" s="151"/>
      <c r="WX434" s="151"/>
      <c r="WY434" s="151"/>
      <c r="WZ434" s="151"/>
      <c r="XA434" s="151"/>
      <c r="XB434" s="151"/>
      <c r="XC434" s="151"/>
      <c r="XD434" s="151"/>
      <c r="XE434" s="151"/>
      <c r="XF434" s="151"/>
      <c r="XG434" s="151"/>
      <c r="XH434" s="151"/>
      <c r="XI434" s="151"/>
      <c r="XJ434" s="151"/>
      <c r="XK434" s="151"/>
      <c r="XL434" s="151"/>
      <c r="XM434" s="151"/>
      <c r="XN434" s="151"/>
      <c r="XO434" s="151"/>
      <c r="XP434" s="151"/>
      <c r="XQ434" s="151"/>
      <c r="XR434" s="151"/>
      <c r="XS434" s="151"/>
      <c r="XT434" s="151"/>
      <c r="XU434" s="151"/>
      <c r="XV434" s="151"/>
      <c r="XW434" s="151"/>
      <c r="XX434" s="151"/>
      <c r="XY434" s="151"/>
      <c r="XZ434" s="151"/>
      <c r="YA434" s="151"/>
      <c r="YB434" s="151"/>
      <c r="YC434" s="151"/>
      <c r="YD434" s="151"/>
      <c r="YE434" s="151"/>
      <c r="YF434" s="151"/>
      <c r="YG434" s="151"/>
      <c r="YH434" s="151"/>
      <c r="YI434" s="151"/>
      <c r="YJ434" s="151"/>
      <c r="YK434" s="151"/>
      <c r="YL434" s="151"/>
      <c r="YM434" s="151"/>
      <c r="YN434" s="151"/>
      <c r="YO434" s="151"/>
      <c r="YP434" s="151"/>
      <c r="YQ434" s="151"/>
      <c r="YR434" s="151"/>
      <c r="YS434" s="151"/>
      <c r="YT434" s="151"/>
      <c r="YU434" s="151"/>
      <c r="YV434" s="151"/>
      <c r="YW434" s="151"/>
      <c r="YX434" s="151"/>
      <c r="YY434" s="151"/>
      <c r="YZ434" s="151"/>
      <c r="ZA434" s="151"/>
      <c r="ZB434" s="151"/>
      <c r="ZC434" s="151"/>
      <c r="ZD434" s="151"/>
      <c r="ZE434" s="151"/>
      <c r="ZF434" s="151"/>
      <c r="ZG434" s="151"/>
      <c r="ZH434" s="151"/>
      <c r="ZI434" s="151"/>
      <c r="ZJ434" s="151"/>
      <c r="ZK434" s="151"/>
      <c r="ZL434" s="151"/>
      <c r="ZM434" s="151"/>
      <c r="ZN434" s="151"/>
      <c r="ZO434" s="151"/>
      <c r="ZP434" s="151"/>
      <c r="ZQ434" s="151"/>
      <c r="ZR434" s="151"/>
      <c r="ZS434" s="151"/>
      <c r="ZT434" s="151"/>
      <c r="ZU434" s="151"/>
      <c r="ZV434" s="151"/>
      <c r="ZW434" s="151"/>
      <c r="ZX434" s="151"/>
      <c r="ZY434" s="151"/>
      <c r="ZZ434" s="151"/>
      <c r="AAA434" s="151"/>
      <c r="AAB434" s="151"/>
      <c r="AAC434" s="151"/>
      <c r="AAD434" s="151"/>
      <c r="AAE434" s="151"/>
      <c r="AAF434" s="151"/>
      <c r="AAG434" s="151"/>
      <c r="AAH434" s="151"/>
      <c r="AAI434" s="151"/>
      <c r="AAJ434" s="151"/>
      <c r="AAK434" s="151"/>
      <c r="AAL434" s="151"/>
      <c r="AAM434" s="151"/>
      <c r="AAN434" s="151"/>
      <c r="AAO434" s="151"/>
      <c r="AAP434" s="151"/>
      <c r="AAQ434" s="151"/>
      <c r="AAR434" s="151"/>
      <c r="AAS434" s="151"/>
      <c r="AAT434" s="151"/>
      <c r="AAU434" s="151"/>
      <c r="AAV434" s="151"/>
      <c r="AAW434" s="151"/>
      <c r="AAX434" s="151"/>
      <c r="AAY434" s="151"/>
      <c r="AAZ434" s="151"/>
      <c r="ABA434" s="151"/>
      <c r="ABB434" s="151"/>
      <c r="ABC434" s="151"/>
      <c r="ABD434" s="151"/>
      <c r="ABE434" s="151"/>
      <c r="ABF434" s="151"/>
      <c r="ABG434" s="151"/>
      <c r="ABH434" s="151"/>
      <c r="ABI434" s="151"/>
      <c r="ABJ434" s="151"/>
      <c r="ABK434" s="151"/>
      <c r="ABL434" s="151"/>
      <c r="ABM434" s="151"/>
      <c r="ABN434" s="151"/>
      <c r="ABO434" s="151"/>
      <c r="ABP434" s="151"/>
      <c r="ABQ434" s="151"/>
      <c r="ABR434" s="151"/>
      <c r="ABS434" s="151"/>
      <c r="ABT434" s="151"/>
      <c r="ABU434" s="151"/>
      <c r="ABV434" s="151"/>
      <c r="ABW434" s="151"/>
      <c r="ABX434" s="151"/>
      <c r="ABY434" s="151"/>
      <c r="ABZ434" s="151"/>
      <c r="ACA434" s="151"/>
      <c r="ACB434" s="151"/>
      <c r="ACC434" s="151"/>
      <c r="ACD434" s="151"/>
      <c r="ACE434" s="151"/>
      <c r="ACF434" s="151"/>
      <c r="ACG434" s="151"/>
      <c r="ACH434" s="151"/>
      <c r="ACI434" s="151"/>
      <c r="ACJ434" s="151"/>
      <c r="ACK434" s="151"/>
      <c r="ACL434" s="151"/>
      <c r="ACM434" s="151"/>
      <c r="ACN434" s="151"/>
      <c r="ACO434" s="151"/>
      <c r="ACP434" s="151"/>
      <c r="ACQ434" s="151"/>
      <c r="ACR434" s="151"/>
      <c r="ACS434" s="151"/>
      <c r="ACT434" s="151"/>
      <c r="ACU434" s="151"/>
      <c r="ACV434" s="151"/>
      <c r="ACW434" s="151"/>
      <c r="ACX434" s="151"/>
      <c r="ACY434" s="151"/>
      <c r="ACZ434" s="151"/>
      <c r="ADA434" s="151"/>
    </row>
    <row r="435" spans="1:781" customFormat="1" ht="15" customHeight="1" x14ac:dyDescent="0.3">
      <c r="B435" s="315"/>
      <c r="C435" s="362"/>
      <c r="D435" s="363"/>
      <c r="E435" s="363"/>
      <c r="F435" s="363"/>
      <c r="G435" s="363"/>
      <c r="H435" s="363"/>
      <c r="I435" s="364"/>
      <c r="J435" s="365"/>
      <c r="K435" s="363"/>
      <c r="L435" s="363"/>
      <c r="M435" s="250"/>
      <c r="N435" s="244"/>
      <c r="O435" s="244"/>
      <c r="P435" s="152"/>
      <c r="Q435" s="152"/>
      <c r="R435" s="253"/>
      <c r="S435" s="348"/>
      <c r="T435" s="349"/>
      <c r="U435" s="348"/>
      <c r="V435" s="348"/>
      <c r="W435" s="348"/>
      <c r="X435" s="348"/>
      <c r="Y435" s="348"/>
      <c r="Z435" s="348"/>
      <c r="AA435" s="348"/>
      <c r="AB435" s="350"/>
    </row>
    <row r="436" spans="1:781" customFormat="1" ht="15" customHeight="1" x14ac:dyDescent="0.3">
      <c r="B436" s="315"/>
      <c r="C436" s="362"/>
      <c r="D436" s="363"/>
      <c r="E436" s="363"/>
      <c r="F436" s="363"/>
      <c r="G436" s="363"/>
      <c r="H436" s="363"/>
      <c r="I436" s="364"/>
      <c r="J436" s="365"/>
      <c r="K436" s="363"/>
      <c r="L436" s="363"/>
      <c r="M436" s="250"/>
      <c r="N436" s="244"/>
      <c r="O436" s="244"/>
      <c r="P436" s="152"/>
      <c r="Q436" s="152"/>
      <c r="R436" s="253"/>
      <c r="S436" s="348"/>
      <c r="T436" s="349"/>
      <c r="U436" s="348"/>
      <c r="V436" s="348"/>
      <c r="W436" s="348"/>
      <c r="X436" s="348"/>
      <c r="Y436" s="348"/>
      <c r="Z436" s="348"/>
      <c r="AA436" s="348"/>
      <c r="AB436" s="350"/>
    </row>
    <row r="437" spans="1:781" customFormat="1" ht="37.5" customHeight="1" x14ac:dyDescent="0.3">
      <c r="B437" s="315"/>
      <c r="C437" s="362"/>
      <c r="D437" s="363"/>
      <c r="E437" s="363"/>
      <c r="F437" s="363"/>
      <c r="G437" s="363"/>
      <c r="H437" s="363"/>
      <c r="I437" s="364"/>
      <c r="J437" s="365"/>
      <c r="K437" s="363"/>
      <c r="L437" s="363"/>
      <c r="M437" s="250"/>
      <c r="N437" s="244"/>
      <c r="O437" s="244"/>
      <c r="P437" s="152"/>
      <c r="Q437" s="152"/>
      <c r="R437" s="253"/>
      <c r="S437" s="348"/>
      <c r="T437" s="349"/>
      <c r="U437" s="348"/>
      <c r="V437" s="348"/>
      <c r="W437" s="348"/>
      <c r="X437" s="348"/>
      <c r="Y437" s="348"/>
      <c r="Z437" s="348"/>
      <c r="AA437" s="348"/>
      <c r="AB437" s="350"/>
    </row>
    <row r="438" spans="1:781" customFormat="1" ht="15" customHeight="1" x14ac:dyDescent="0.3">
      <c r="B438" s="315"/>
      <c r="C438" s="362"/>
      <c r="D438" s="363"/>
      <c r="E438" s="363"/>
      <c r="F438" s="363"/>
      <c r="G438" s="363"/>
      <c r="H438" s="363"/>
      <c r="I438" s="364"/>
      <c r="J438" s="365"/>
      <c r="K438" s="363"/>
      <c r="L438" s="363"/>
      <c r="M438" s="250"/>
      <c r="N438" s="244"/>
      <c r="O438" s="244"/>
      <c r="P438" s="152"/>
      <c r="Q438" s="152"/>
      <c r="R438" s="253"/>
      <c r="S438" s="348"/>
      <c r="T438" s="349"/>
      <c r="U438" s="348"/>
      <c r="V438" s="348"/>
      <c r="W438" s="348"/>
      <c r="X438" s="348"/>
      <c r="Y438" s="348"/>
      <c r="Z438" s="348"/>
      <c r="AA438" s="348"/>
      <c r="AB438" s="350"/>
    </row>
    <row r="439" spans="1:781" customFormat="1" ht="15" customHeight="1" x14ac:dyDescent="0.3">
      <c r="B439" s="315"/>
      <c r="C439" s="362"/>
      <c r="D439" s="363"/>
      <c r="E439" s="363"/>
      <c r="F439" s="363"/>
      <c r="G439" s="363"/>
      <c r="H439" s="363"/>
      <c r="I439" s="364"/>
      <c r="J439" s="365"/>
      <c r="K439" s="363"/>
      <c r="L439" s="363"/>
      <c r="M439" s="250"/>
      <c r="N439" s="244"/>
      <c r="O439" s="244"/>
      <c r="P439" s="152"/>
      <c r="Q439" s="152"/>
      <c r="R439" s="253"/>
      <c r="S439" s="348"/>
      <c r="T439" s="349"/>
      <c r="U439" s="348"/>
      <c r="V439" s="348"/>
      <c r="W439" s="348"/>
      <c r="X439" s="348"/>
      <c r="Y439" s="348"/>
      <c r="Z439" s="348"/>
      <c r="AA439" s="348"/>
      <c r="AB439" s="350"/>
    </row>
    <row r="440" spans="1:781" customFormat="1" ht="15" customHeight="1" x14ac:dyDescent="0.3">
      <c r="B440" s="315"/>
      <c r="C440" s="362"/>
      <c r="D440" s="363"/>
      <c r="E440" s="363"/>
      <c r="F440" s="363"/>
      <c r="G440" s="363"/>
      <c r="H440" s="363"/>
      <c r="I440" s="364"/>
      <c r="J440" s="365"/>
      <c r="K440" s="363"/>
      <c r="L440" s="363"/>
      <c r="M440" s="250"/>
      <c r="N440" s="244"/>
      <c r="O440" s="244"/>
      <c r="P440" s="152"/>
      <c r="Q440" s="152"/>
      <c r="R440" s="253"/>
      <c r="S440" s="348"/>
      <c r="T440" s="349"/>
      <c r="U440" s="348"/>
      <c r="V440" s="348"/>
      <c r="W440" s="348"/>
      <c r="X440" s="348"/>
      <c r="Y440" s="348"/>
      <c r="Z440" s="348"/>
      <c r="AA440" s="348"/>
      <c r="AB440" s="350"/>
    </row>
    <row r="441" spans="1:781" customFormat="1" ht="15" customHeight="1" x14ac:dyDescent="0.3">
      <c r="B441" s="315"/>
      <c r="C441" s="362"/>
      <c r="D441" s="363"/>
      <c r="E441" s="363"/>
      <c r="F441" s="363"/>
      <c r="G441" s="363"/>
      <c r="H441" s="363"/>
      <c r="I441" s="364"/>
      <c r="J441" s="365"/>
      <c r="K441" s="363"/>
      <c r="L441" s="363"/>
      <c r="M441" s="250"/>
      <c r="N441" s="244"/>
      <c r="O441" s="244"/>
      <c r="P441" s="152"/>
      <c r="Q441" s="152"/>
      <c r="R441" s="253"/>
      <c r="S441" s="348"/>
      <c r="T441" s="349"/>
      <c r="U441" s="348"/>
      <c r="V441" s="348"/>
      <c r="W441" s="348"/>
      <c r="X441" s="348"/>
      <c r="Y441" s="348"/>
      <c r="Z441" s="348"/>
      <c r="AA441" s="348"/>
      <c r="AB441" s="350"/>
    </row>
    <row r="442" spans="1:781" customFormat="1" ht="15" customHeight="1" x14ac:dyDescent="0.3">
      <c r="B442" s="315"/>
      <c r="C442" s="362"/>
      <c r="D442" s="363"/>
      <c r="E442" s="363"/>
      <c r="F442" s="363"/>
      <c r="G442" s="363"/>
      <c r="H442" s="363"/>
      <c r="I442" s="364"/>
      <c r="J442" s="365"/>
      <c r="K442" s="363"/>
      <c r="L442" s="363"/>
      <c r="M442" s="250"/>
      <c r="N442" s="244"/>
      <c r="O442" s="244"/>
      <c r="P442" s="152"/>
      <c r="Q442" s="152"/>
      <c r="R442" s="253"/>
      <c r="S442" s="348"/>
      <c r="T442" s="349"/>
      <c r="U442" s="348"/>
      <c r="V442" s="348"/>
      <c r="W442" s="348"/>
      <c r="X442" s="348"/>
      <c r="Y442" s="348"/>
      <c r="Z442" s="348"/>
      <c r="AA442" s="348"/>
      <c r="AB442" s="350"/>
    </row>
    <row r="443" spans="1:781" customFormat="1" ht="15" customHeight="1" x14ac:dyDescent="0.3">
      <c r="B443" s="315"/>
      <c r="C443" s="362"/>
      <c r="D443" s="363"/>
      <c r="E443" s="363"/>
      <c r="F443" s="363"/>
      <c r="G443" s="363"/>
      <c r="H443" s="363"/>
      <c r="I443" s="364"/>
      <c r="J443" s="365"/>
      <c r="K443" s="363"/>
      <c r="L443" s="363"/>
      <c r="M443" s="250"/>
      <c r="N443" s="244"/>
      <c r="O443" s="244"/>
      <c r="P443" s="152"/>
      <c r="Q443" s="152"/>
      <c r="R443" s="253"/>
      <c r="S443" s="348"/>
      <c r="T443" s="349"/>
      <c r="U443" s="348"/>
      <c r="V443" s="348"/>
      <c r="W443" s="348"/>
      <c r="X443" s="348"/>
      <c r="Y443" s="348"/>
      <c r="Z443" s="348"/>
      <c r="AA443" s="348"/>
      <c r="AB443" s="350"/>
    </row>
    <row r="444" spans="1:781" customFormat="1" ht="15" customHeight="1" x14ac:dyDescent="0.3">
      <c r="B444" s="315"/>
      <c r="C444" s="362"/>
      <c r="D444" s="363"/>
      <c r="E444" s="363"/>
      <c r="F444" s="363"/>
      <c r="G444" s="363"/>
      <c r="H444" s="363"/>
      <c r="I444" s="364"/>
      <c r="J444" s="365"/>
      <c r="K444" s="363"/>
      <c r="L444" s="363"/>
      <c r="M444" s="250"/>
      <c r="N444" s="244"/>
      <c r="O444" s="244"/>
      <c r="P444" s="152"/>
      <c r="Q444" s="152"/>
      <c r="R444" s="253"/>
      <c r="S444" s="348"/>
      <c r="T444" s="349"/>
      <c r="U444" s="348"/>
      <c r="V444" s="348"/>
      <c r="W444" s="348"/>
      <c r="X444" s="348"/>
      <c r="Y444" s="348"/>
      <c r="Z444" s="348"/>
      <c r="AA444" s="348"/>
      <c r="AB444" s="350"/>
    </row>
    <row r="445" spans="1:781" customFormat="1" ht="15" customHeight="1" x14ac:dyDescent="0.3">
      <c r="B445" s="315"/>
      <c r="C445" s="304"/>
      <c r="D445" s="363"/>
      <c r="E445" s="363"/>
      <c r="F445" s="363"/>
      <c r="G445" s="363"/>
      <c r="H445" s="363"/>
      <c r="I445" s="364"/>
      <c r="J445" s="365"/>
      <c r="K445" s="363"/>
      <c r="L445" s="363"/>
      <c r="M445" s="250"/>
      <c r="N445" s="244"/>
      <c r="O445" s="244"/>
      <c r="P445" s="152"/>
      <c r="Q445" s="152"/>
      <c r="R445" s="253"/>
      <c r="S445" s="348"/>
      <c r="T445" s="349"/>
      <c r="U445" s="348"/>
      <c r="V445" s="348"/>
      <c r="W445" s="348"/>
      <c r="X445" s="348"/>
      <c r="Y445" s="348"/>
      <c r="Z445" s="348"/>
      <c r="AA445" s="348"/>
      <c r="AB445" s="350"/>
    </row>
    <row r="446" spans="1:781" customFormat="1" ht="15" customHeight="1" x14ac:dyDescent="0.3">
      <c r="B446" s="315"/>
      <c r="C446" s="304"/>
      <c r="D446" s="363"/>
      <c r="E446" s="363"/>
      <c r="F446" s="363"/>
      <c r="G446" s="363"/>
      <c r="H446" s="363"/>
      <c r="I446" s="364"/>
      <c r="J446" s="365"/>
      <c r="K446" s="363"/>
      <c r="L446" s="363"/>
      <c r="M446" s="250"/>
      <c r="N446" s="244"/>
      <c r="O446" s="244"/>
      <c r="P446" s="152"/>
      <c r="Q446" s="152"/>
      <c r="R446" s="253"/>
      <c r="S446" s="348"/>
      <c r="T446" s="349"/>
      <c r="U446" s="348"/>
      <c r="V446" s="348"/>
      <c r="W446" s="348"/>
      <c r="X446" s="348"/>
      <c r="Y446" s="348"/>
      <c r="Z446" s="348"/>
      <c r="AA446" s="348"/>
      <c r="AB446" s="350"/>
    </row>
    <row r="447" spans="1:781" customFormat="1" ht="15" customHeight="1" x14ac:dyDescent="0.3">
      <c r="B447" s="315"/>
      <c r="C447" s="304"/>
      <c r="D447" s="363"/>
      <c r="E447" s="363"/>
      <c r="F447" s="363"/>
      <c r="G447" s="363"/>
      <c r="H447" s="363"/>
      <c r="I447" s="364"/>
      <c r="J447" s="365"/>
      <c r="K447" s="363"/>
      <c r="L447" s="363"/>
      <c r="M447" s="250"/>
      <c r="N447" s="244"/>
      <c r="O447" s="244"/>
      <c r="P447" s="152"/>
      <c r="Q447" s="152"/>
      <c r="R447" s="253"/>
      <c r="S447" s="348"/>
      <c r="T447" s="349"/>
      <c r="U447" s="348"/>
      <c r="V447" s="348"/>
      <c r="W447" s="348"/>
      <c r="X447" s="348"/>
      <c r="Y447" s="348"/>
      <c r="Z447" s="348"/>
      <c r="AA447" s="348"/>
      <c r="AB447" s="350"/>
    </row>
    <row r="448" spans="1:781" customFormat="1" ht="15" customHeight="1" x14ac:dyDescent="0.3">
      <c r="B448" s="315"/>
      <c r="C448" s="304"/>
      <c r="D448" s="363"/>
      <c r="E448" s="363"/>
      <c r="F448" s="363"/>
      <c r="G448" s="363"/>
      <c r="H448" s="363"/>
      <c r="I448" s="364"/>
      <c r="J448" s="365"/>
      <c r="K448" s="363"/>
      <c r="L448" s="363"/>
      <c r="M448" s="250"/>
      <c r="N448" s="244"/>
      <c r="O448" s="244"/>
      <c r="P448" s="152"/>
      <c r="Q448" s="152"/>
      <c r="R448" s="253"/>
      <c r="S448" s="348"/>
      <c r="T448" s="349"/>
      <c r="U448" s="348"/>
      <c r="V448" s="348"/>
      <c r="W448" s="348"/>
      <c r="X448" s="348"/>
      <c r="Y448" s="348"/>
      <c r="Z448" s="348"/>
      <c r="AA448" s="348"/>
      <c r="AB448" s="350"/>
    </row>
    <row r="449" spans="2:28" customFormat="1" ht="15" customHeight="1" x14ac:dyDescent="0.3">
      <c r="B449" s="315"/>
      <c r="C449" s="304"/>
      <c r="D449" s="363"/>
      <c r="E449" s="363"/>
      <c r="F449" s="363"/>
      <c r="G449" s="363"/>
      <c r="H449" s="363"/>
      <c r="I449" s="364"/>
      <c r="J449" s="365"/>
      <c r="K449" s="363"/>
      <c r="L449" s="363"/>
      <c r="M449" s="250"/>
      <c r="N449" s="244"/>
      <c r="O449" s="244"/>
      <c r="P449" s="152"/>
      <c r="Q449" s="152"/>
      <c r="R449" s="253"/>
      <c r="S449" s="348"/>
      <c r="T449" s="349"/>
      <c r="U449" s="348"/>
      <c r="V449" s="348"/>
      <c r="W449" s="348"/>
      <c r="X449" s="348"/>
      <c r="Y449" s="348"/>
      <c r="Z449" s="348"/>
      <c r="AA449" s="348"/>
      <c r="AB449" s="350"/>
    </row>
    <row r="450" spans="2:28" customFormat="1" ht="15" customHeight="1" x14ac:dyDescent="0.3">
      <c r="B450" s="315"/>
      <c r="C450" s="304"/>
      <c r="D450" s="363"/>
      <c r="E450" s="363"/>
      <c r="F450" s="363"/>
      <c r="G450" s="363"/>
      <c r="H450" s="363"/>
      <c r="I450" s="364"/>
      <c r="J450" s="365"/>
      <c r="K450" s="363"/>
      <c r="L450" s="363"/>
      <c r="M450" s="250"/>
      <c r="N450" s="244"/>
      <c r="O450" s="244"/>
      <c r="P450" s="152"/>
      <c r="Q450" s="152"/>
      <c r="R450" s="253"/>
      <c r="S450" s="348"/>
      <c r="T450" s="349"/>
      <c r="U450" s="348"/>
      <c r="V450" s="348"/>
      <c r="W450" s="348"/>
      <c r="X450" s="348"/>
      <c r="Y450" s="348"/>
      <c r="Z450" s="348"/>
      <c r="AA450" s="348"/>
      <c r="AB450" s="350"/>
    </row>
    <row r="451" spans="2:28" customFormat="1" ht="15" customHeight="1" x14ac:dyDescent="0.3">
      <c r="B451" s="315"/>
      <c r="C451" s="304"/>
      <c r="D451" s="363"/>
      <c r="E451" s="363"/>
      <c r="F451" s="363"/>
      <c r="G451" s="363"/>
      <c r="H451" s="363"/>
      <c r="I451" s="364"/>
      <c r="J451" s="365"/>
      <c r="K451" s="363"/>
      <c r="L451" s="363"/>
      <c r="M451" s="250"/>
      <c r="N451" s="244"/>
      <c r="O451" s="244"/>
      <c r="P451" s="152"/>
      <c r="Q451" s="152"/>
      <c r="R451" s="253"/>
      <c r="S451" s="348"/>
      <c r="T451" s="349"/>
      <c r="U451" s="348"/>
      <c r="V451" s="348"/>
      <c r="W451" s="348"/>
      <c r="X451" s="348"/>
      <c r="Y451" s="348"/>
      <c r="Z451" s="348"/>
      <c r="AA451" s="348"/>
      <c r="AB451" s="350"/>
    </row>
    <row r="452" spans="2:28" customFormat="1" ht="15" customHeight="1" x14ac:dyDescent="0.3">
      <c r="B452" s="315"/>
      <c r="C452" s="304"/>
      <c r="D452" s="363"/>
      <c r="E452" s="363"/>
      <c r="F452" s="363"/>
      <c r="G452" s="363"/>
      <c r="H452" s="363"/>
      <c r="I452" s="364"/>
      <c r="J452" s="365"/>
      <c r="K452" s="363"/>
      <c r="L452" s="363"/>
      <c r="M452" s="250"/>
      <c r="N452" s="244"/>
      <c r="O452" s="244"/>
      <c r="P452" s="152"/>
      <c r="Q452" s="152"/>
      <c r="R452" s="253"/>
      <c r="S452" s="348"/>
      <c r="T452" s="349"/>
      <c r="U452" s="348"/>
      <c r="V452" s="348"/>
      <c r="W452" s="348"/>
      <c r="X452" s="348"/>
      <c r="Y452" s="348"/>
      <c r="Z452" s="348"/>
      <c r="AA452" s="348"/>
      <c r="AB452" s="350"/>
    </row>
    <row r="453" spans="2:28" customFormat="1" ht="15" customHeight="1" x14ac:dyDescent="0.3">
      <c r="B453" s="315"/>
      <c r="C453" s="304"/>
      <c r="D453" s="363"/>
      <c r="E453" s="363"/>
      <c r="F453" s="363"/>
      <c r="G453" s="363"/>
      <c r="H453" s="363"/>
      <c r="I453" s="364"/>
      <c r="J453" s="365"/>
      <c r="K453" s="363"/>
      <c r="L453" s="363"/>
      <c r="M453" s="250"/>
      <c r="N453" s="244"/>
      <c r="O453" s="244"/>
      <c r="P453" s="152"/>
      <c r="Q453" s="152"/>
      <c r="R453" s="253"/>
      <c r="S453" s="348"/>
      <c r="T453" s="349"/>
      <c r="U453" s="348"/>
      <c r="V453" s="348"/>
      <c r="W453" s="348"/>
      <c r="X453" s="348"/>
      <c r="Y453" s="348"/>
      <c r="Z453" s="348"/>
      <c r="AA453" s="348"/>
      <c r="AB453" s="350"/>
    </row>
    <row r="454" spans="2:28" customFormat="1" ht="15" customHeight="1" x14ac:dyDescent="0.3">
      <c r="B454" s="315"/>
      <c r="C454" s="304"/>
      <c r="D454" s="363"/>
      <c r="E454" s="363"/>
      <c r="F454" s="363"/>
      <c r="G454" s="363"/>
      <c r="H454" s="363"/>
      <c r="I454" s="364"/>
      <c r="J454" s="365"/>
      <c r="K454" s="363"/>
      <c r="L454" s="363"/>
      <c r="M454" s="250"/>
      <c r="N454" s="244"/>
      <c r="O454" s="244"/>
      <c r="P454" s="152"/>
      <c r="Q454" s="152"/>
      <c r="R454" s="253"/>
      <c r="S454" s="348"/>
      <c r="T454" s="349"/>
      <c r="U454" s="348"/>
      <c r="V454" s="348"/>
      <c r="W454" s="348"/>
      <c r="X454" s="348"/>
      <c r="Y454" s="348"/>
      <c r="Z454" s="348"/>
      <c r="AA454" s="348"/>
      <c r="AB454" s="350"/>
    </row>
    <row r="455" spans="2:28" customFormat="1" ht="15" customHeight="1" x14ac:dyDescent="0.3">
      <c r="B455" s="367"/>
      <c r="C455" s="304"/>
      <c r="D455" s="363"/>
      <c r="E455" s="363"/>
      <c r="F455" s="363"/>
      <c r="G455" s="363"/>
      <c r="H455" s="363"/>
      <c r="I455" s="364"/>
      <c r="J455" s="365"/>
      <c r="K455" s="363"/>
      <c r="L455" s="363"/>
      <c r="M455" s="250"/>
      <c r="N455" s="244"/>
      <c r="O455" s="244"/>
      <c r="P455" s="152"/>
      <c r="Q455" s="152"/>
      <c r="R455" s="253"/>
      <c r="S455" s="348"/>
      <c r="T455" s="349"/>
      <c r="U455" s="348"/>
      <c r="V455" s="348"/>
      <c r="W455" s="348"/>
      <c r="X455" s="348"/>
      <c r="Y455" s="348"/>
      <c r="Z455" s="348"/>
      <c r="AA455" s="348"/>
      <c r="AB455" s="350"/>
    </row>
    <row r="456" spans="2:28" customFormat="1" ht="36.75" customHeight="1" x14ac:dyDescent="0.3">
      <c r="B456" s="367"/>
      <c r="C456" s="304"/>
      <c r="D456" s="363"/>
      <c r="E456" s="363"/>
      <c r="F456" s="363"/>
      <c r="G456" s="363"/>
      <c r="H456" s="363"/>
      <c r="I456" s="364"/>
      <c r="J456" s="365"/>
      <c r="K456" s="363"/>
      <c r="L456" s="363"/>
      <c r="M456" s="250"/>
      <c r="N456" s="244"/>
      <c r="O456" s="244"/>
      <c r="P456" s="152"/>
      <c r="Q456" s="152"/>
      <c r="R456" s="253"/>
      <c r="S456" s="348"/>
      <c r="T456" s="349"/>
      <c r="U456" s="348"/>
      <c r="V456" s="348"/>
      <c r="W456" s="348"/>
      <c r="X456" s="348"/>
      <c r="Y456" s="348"/>
      <c r="Z456" s="348"/>
      <c r="AA456" s="348"/>
      <c r="AB456" s="350"/>
    </row>
    <row r="457" spans="2:28" customFormat="1" ht="15" customHeight="1" x14ac:dyDescent="0.3">
      <c r="B457" s="367"/>
      <c r="C457" s="304"/>
      <c r="D457" s="363"/>
      <c r="E457" s="363"/>
      <c r="F457" s="363"/>
      <c r="G457" s="363"/>
      <c r="H457" s="363"/>
      <c r="I457" s="364"/>
      <c r="J457" s="365"/>
      <c r="K457" s="363"/>
      <c r="L457" s="363"/>
      <c r="M457" s="250"/>
      <c r="N457" s="244"/>
      <c r="O457" s="244"/>
      <c r="P457" s="152"/>
      <c r="Q457" s="152"/>
      <c r="R457" s="253"/>
      <c r="S457" s="348"/>
      <c r="T457" s="349"/>
      <c r="U457" s="348"/>
      <c r="V457" s="348"/>
      <c r="W457" s="348"/>
      <c r="X457" s="348"/>
      <c r="Y457" s="348"/>
      <c r="Z457" s="348"/>
      <c r="AA457" s="348"/>
      <c r="AB457" s="350"/>
    </row>
    <row r="458" spans="2:28" customFormat="1" ht="15" customHeight="1" x14ac:dyDescent="0.3">
      <c r="B458" s="367"/>
      <c r="C458" s="304"/>
      <c r="D458" s="363"/>
      <c r="E458" s="363"/>
      <c r="F458" s="363"/>
      <c r="G458" s="363"/>
      <c r="H458" s="363"/>
      <c r="I458" s="364"/>
      <c r="J458" s="365"/>
      <c r="K458" s="363"/>
      <c r="L458" s="363"/>
      <c r="M458" s="250"/>
      <c r="N458" s="244"/>
      <c r="O458" s="244"/>
      <c r="P458" s="152"/>
      <c r="Q458" s="152"/>
      <c r="R458" s="253"/>
      <c r="S458" s="348"/>
      <c r="T458" s="349"/>
      <c r="U458" s="348"/>
      <c r="V458" s="348"/>
      <c r="W458" s="348"/>
      <c r="X458" s="348"/>
      <c r="Y458" s="348"/>
      <c r="Z458" s="348"/>
      <c r="AA458" s="348"/>
      <c r="AB458" s="350"/>
    </row>
    <row r="459" spans="2:28" customFormat="1" ht="15" customHeight="1" x14ac:dyDescent="0.3">
      <c r="B459" s="367"/>
      <c r="C459" s="304"/>
      <c r="D459" s="363"/>
      <c r="E459" s="363"/>
      <c r="F459" s="363"/>
      <c r="G459" s="363"/>
      <c r="H459" s="363"/>
      <c r="I459" s="364"/>
      <c r="J459" s="365"/>
      <c r="K459" s="363"/>
      <c r="L459" s="363"/>
      <c r="M459" s="250"/>
      <c r="N459" s="244"/>
      <c r="O459" s="244"/>
      <c r="P459" s="152"/>
      <c r="Q459" s="152"/>
      <c r="R459" s="253"/>
      <c r="S459" s="348"/>
      <c r="T459" s="349"/>
      <c r="U459" s="348"/>
      <c r="V459" s="348"/>
      <c r="W459" s="348"/>
      <c r="X459" s="348"/>
      <c r="Y459" s="348"/>
      <c r="Z459" s="348"/>
      <c r="AA459" s="348"/>
      <c r="AB459" s="350"/>
    </row>
    <row r="460" spans="2:28" customFormat="1" ht="15" customHeight="1" x14ac:dyDescent="0.3">
      <c r="B460" s="367"/>
      <c r="C460" s="304"/>
      <c r="D460" s="363"/>
      <c r="E460" s="363"/>
      <c r="F460" s="363"/>
      <c r="G460" s="363"/>
      <c r="H460" s="363"/>
      <c r="I460" s="364"/>
      <c r="J460" s="365"/>
      <c r="K460" s="363"/>
      <c r="L460" s="363"/>
      <c r="M460" s="250"/>
      <c r="N460" s="244"/>
      <c r="O460" s="244"/>
      <c r="P460" s="152"/>
      <c r="Q460" s="152"/>
      <c r="R460" s="253"/>
      <c r="S460" s="348"/>
      <c r="T460" s="349"/>
      <c r="U460" s="348"/>
      <c r="V460" s="348"/>
      <c r="W460" s="348"/>
      <c r="X460" s="348"/>
      <c r="Y460" s="348"/>
      <c r="Z460" s="348"/>
      <c r="AA460" s="348"/>
      <c r="AB460" s="350"/>
    </row>
    <row r="461" spans="2:28" customFormat="1" ht="15" customHeight="1" x14ac:dyDescent="0.3">
      <c r="B461" s="367"/>
      <c r="C461" s="304"/>
      <c r="D461" s="363"/>
      <c r="E461" s="363"/>
      <c r="F461" s="363"/>
      <c r="G461" s="363"/>
      <c r="H461" s="363"/>
      <c r="I461" s="364"/>
      <c r="J461" s="365"/>
      <c r="K461" s="363"/>
      <c r="L461" s="363"/>
      <c r="M461" s="250"/>
      <c r="N461" s="244"/>
      <c r="O461" s="244"/>
      <c r="P461" s="152"/>
      <c r="Q461" s="152"/>
      <c r="R461" s="253"/>
      <c r="S461" s="348"/>
      <c r="T461" s="349"/>
      <c r="U461" s="348"/>
      <c r="V461" s="348"/>
      <c r="W461" s="348"/>
      <c r="X461" s="348"/>
      <c r="Y461" s="348"/>
      <c r="Z461" s="348"/>
      <c r="AA461" s="348"/>
      <c r="AB461" s="350"/>
    </row>
    <row r="462" spans="2:28" customFormat="1" ht="15" customHeight="1" x14ac:dyDescent="0.3">
      <c r="B462" s="367"/>
      <c r="C462" s="304"/>
      <c r="D462" s="363"/>
      <c r="E462" s="363"/>
      <c r="F462" s="363"/>
      <c r="G462" s="363"/>
      <c r="H462" s="363"/>
      <c r="I462" s="364"/>
      <c r="J462" s="365"/>
      <c r="K462" s="363"/>
      <c r="L462" s="363"/>
      <c r="M462" s="250"/>
      <c r="N462" s="244"/>
      <c r="O462" s="244"/>
      <c r="P462" s="152"/>
      <c r="Q462" s="152"/>
      <c r="R462" s="253"/>
      <c r="S462" s="348"/>
      <c r="T462" s="349"/>
      <c r="U462" s="348"/>
      <c r="V462" s="348"/>
      <c r="W462" s="348"/>
      <c r="X462" s="348"/>
      <c r="Y462" s="348"/>
      <c r="Z462" s="348"/>
      <c r="AA462" s="348"/>
      <c r="AB462" s="350"/>
    </row>
    <row r="463" spans="2:28" customFormat="1" ht="15" customHeight="1" x14ac:dyDescent="0.3">
      <c r="B463" s="367"/>
      <c r="C463" s="304"/>
      <c r="D463" s="363"/>
      <c r="E463" s="363"/>
      <c r="F463" s="363"/>
      <c r="G463" s="363"/>
      <c r="H463" s="363"/>
      <c r="I463" s="364"/>
      <c r="J463" s="365"/>
      <c r="K463" s="363"/>
      <c r="L463" s="363"/>
      <c r="M463" s="250"/>
      <c r="N463" s="244"/>
      <c r="O463" s="244"/>
      <c r="P463" s="152"/>
      <c r="Q463" s="152"/>
      <c r="R463" s="253"/>
      <c r="S463" s="348"/>
      <c r="T463" s="349"/>
      <c r="U463" s="348"/>
      <c r="V463" s="348"/>
      <c r="W463" s="348"/>
      <c r="X463" s="348"/>
      <c r="Y463" s="348"/>
      <c r="Z463" s="348"/>
      <c r="AA463" s="348"/>
      <c r="AB463" s="350"/>
    </row>
    <row r="464" spans="2:28" customFormat="1" ht="15" customHeight="1" x14ac:dyDescent="0.3">
      <c r="B464" s="367"/>
      <c r="C464" s="304"/>
      <c r="D464" s="363"/>
      <c r="E464" s="363"/>
      <c r="F464" s="363"/>
      <c r="G464" s="363"/>
      <c r="H464" s="363"/>
      <c r="I464" s="364"/>
      <c r="J464" s="365"/>
      <c r="K464" s="363"/>
      <c r="L464" s="363"/>
      <c r="M464" s="250"/>
      <c r="N464" s="244"/>
      <c r="O464" s="244"/>
      <c r="P464" s="152"/>
      <c r="Q464" s="152"/>
      <c r="R464" s="253"/>
      <c r="S464" s="348"/>
      <c r="T464" s="349"/>
      <c r="U464" s="348"/>
      <c r="V464" s="348"/>
      <c r="W464" s="348"/>
      <c r="X464" s="348"/>
      <c r="Y464" s="348"/>
      <c r="Z464" s="348"/>
      <c r="AA464" s="348"/>
      <c r="AB464" s="350"/>
    </row>
    <row r="465" spans="2:28" customFormat="1" ht="15" customHeight="1" x14ac:dyDescent="0.3">
      <c r="B465" s="367"/>
      <c r="C465" s="304"/>
      <c r="D465" s="363"/>
      <c r="E465" s="363"/>
      <c r="F465" s="363"/>
      <c r="G465" s="363"/>
      <c r="H465" s="363"/>
      <c r="I465" s="364"/>
      <c r="J465" s="365"/>
      <c r="K465" s="363"/>
      <c r="L465" s="363"/>
      <c r="M465" s="250"/>
      <c r="N465" s="244"/>
      <c r="O465" s="244"/>
      <c r="P465" s="152"/>
      <c r="Q465" s="152"/>
      <c r="R465" s="253"/>
      <c r="S465" s="348"/>
      <c r="T465" s="349"/>
      <c r="U465" s="348"/>
      <c r="V465" s="348"/>
      <c r="W465" s="348"/>
      <c r="X465" s="348"/>
      <c r="Y465" s="348"/>
      <c r="Z465" s="348"/>
      <c r="AA465" s="348"/>
      <c r="AB465" s="350"/>
    </row>
    <row r="466" spans="2:28" customFormat="1" ht="15" customHeight="1" x14ac:dyDescent="0.3">
      <c r="B466" s="367"/>
      <c r="C466" s="304"/>
      <c r="D466" s="363"/>
      <c r="E466" s="363"/>
      <c r="F466" s="363"/>
      <c r="G466" s="363"/>
      <c r="H466" s="363"/>
      <c r="I466" s="364"/>
      <c r="J466" s="365"/>
      <c r="K466" s="363"/>
      <c r="L466" s="363"/>
      <c r="M466" s="250"/>
      <c r="N466" s="244"/>
      <c r="O466" s="244"/>
      <c r="P466" s="152"/>
      <c r="Q466" s="152"/>
      <c r="R466" s="253"/>
      <c r="S466" s="348"/>
      <c r="T466" s="349"/>
      <c r="U466" s="348"/>
      <c r="V466" s="348"/>
      <c r="W466" s="348"/>
      <c r="X466" s="348"/>
      <c r="Y466" s="348"/>
      <c r="Z466" s="348"/>
      <c r="AA466" s="348"/>
      <c r="AB466" s="350"/>
    </row>
    <row r="467" spans="2:28" customFormat="1" ht="15" customHeight="1" x14ac:dyDescent="0.3">
      <c r="B467" s="367"/>
      <c r="C467" s="304"/>
      <c r="D467" s="363"/>
      <c r="E467" s="363"/>
      <c r="F467" s="363"/>
      <c r="G467" s="363"/>
      <c r="H467" s="363"/>
      <c r="I467" s="364"/>
      <c r="J467" s="365"/>
      <c r="K467" s="363"/>
      <c r="L467" s="363"/>
      <c r="M467" s="250"/>
      <c r="N467" s="244"/>
      <c r="O467" s="244"/>
      <c r="P467" s="152"/>
      <c r="Q467" s="152"/>
      <c r="R467" s="253"/>
      <c r="S467" s="348"/>
      <c r="T467" s="349"/>
      <c r="U467" s="348"/>
      <c r="V467" s="348"/>
      <c r="W467" s="348"/>
      <c r="X467" s="348"/>
      <c r="Y467" s="348"/>
      <c r="Z467" s="348"/>
      <c r="AA467" s="348"/>
      <c r="AB467" s="350"/>
    </row>
    <row r="468" spans="2:28" customFormat="1" ht="15" customHeight="1" x14ac:dyDescent="0.3">
      <c r="B468" s="367"/>
      <c r="C468" s="304"/>
      <c r="D468" s="363"/>
      <c r="E468" s="363"/>
      <c r="F468" s="363"/>
      <c r="G468" s="363"/>
      <c r="H468" s="363"/>
      <c r="I468" s="364"/>
      <c r="J468" s="365"/>
      <c r="K468" s="363"/>
      <c r="L468" s="363"/>
      <c r="M468" s="250"/>
      <c r="N468" s="244"/>
      <c r="O468" s="244"/>
      <c r="P468" s="152"/>
      <c r="Q468" s="152"/>
      <c r="R468" s="253"/>
      <c r="S468" s="348"/>
      <c r="T468" s="349"/>
      <c r="U468" s="348"/>
      <c r="V468" s="348"/>
      <c r="W468" s="348"/>
      <c r="X468" s="348"/>
      <c r="Y468" s="348"/>
      <c r="Z468" s="348"/>
      <c r="AA468" s="348"/>
      <c r="AB468" s="350"/>
    </row>
    <row r="469" spans="2:28" customFormat="1" ht="15" customHeight="1" x14ac:dyDescent="0.3">
      <c r="B469" s="367"/>
      <c r="C469" s="304"/>
      <c r="D469" s="363"/>
      <c r="E469" s="363"/>
      <c r="F469" s="363"/>
      <c r="G469" s="363"/>
      <c r="H469" s="363"/>
      <c r="I469" s="364"/>
      <c r="J469" s="365"/>
      <c r="K469" s="363"/>
      <c r="L469" s="363"/>
      <c r="M469" s="250"/>
      <c r="N469" s="244"/>
      <c r="O469" s="244"/>
      <c r="P469" s="152"/>
      <c r="Q469" s="152"/>
      <c r="R469" s="253"/>
      <c r="S469" s="348"/>
      <c r="T469" s="349"/>
      <c r="U469" s="348"/>
      <c r="V469" s="348"/>
      <c r="W469" s="348"/>
      <c r="X469" s="348"/>
      <c r="Y469" s="348"/>
      <c r="Z469" s="348"/>
      <c r="AA469" s="348"/>
      <c r="AB469" s="350"/>
    </row>
    <row r="470" spans="2:28" customFormat="1" ht="15" customHeight="1" x14ac:dyDescent="0.3">
      <c r="B470" s="315"/>
      <c r="C470" s="304"/>
      <c r="D470" s="363"/>
      <c r="E470" s="363"/>
      <c r="F470" s="363"/>
      <c r="G470" s="363"/>
      <c r="H470" s="363"/>
      <c r="I470" s="364"/>
      <c r="J470" s="365"/>
      <c r="K470" s="363"/>
      <c r="L470" s="363"/>
      <c r="M470" s="250"/>
      <c r="N470" s="244"/>
      <c r="O470" s="244"/>
      <c r="P470" s="152"/>
      <c r="Q470" s="152"/>
      <c r="R470" s="253"/>
      <c r="S470" s="348"/>
      <c r="T470" s="349"/>
      <c r="U470" s="348"/>
      <c r="V470" s="348"/>
      <c r="W470" s="348"/>
      <c r="X470" s="348"/>
      <c r="Y470" s="348"/>
      <c r="Z470" s="348"/>
      <c r="AA470" s="348"/>
      <c r="AB470" s="350"/>
    </row>
    <row r="471" spans="2:28" customFormat="1" ht="15" customHeight="1" x14ac:dyDescent="0.3">
      <c r="B471" s="315"/>
      <c r="C471" s="304"/>
      <c r="D471" s="363"/>
      <c r="E471" s="363"/>
      <c r="F471" s="363"/>
      <c r="G471" s="363"/>
      <c r="H471" s="363"/>
      <c r="I471" s="364"/>
      <c r="J471" s="365"/>
      <c r="K471" s="363"/>
      <c r="L471" s="363"/>
      <c r="M471" s="250"/>
      <c r="N471" s="244"/>
      <c r="O471" s="244"/>
      <c r="P471" s="152"/>
      <c r="Q471" s="152"/>
      <c r="R471" s="253"/>
      <c r="S471" s="348"/>
      <c r="T471" s="349"/>
      <c r="U471" s="348"/>
      <c r="V471" s="348"/>
      <c r="W471" s="348"/>
      <c r="X471" s="348"/>
      <c r="Y471" s="348"/>
      <c r="Z471" s="348"/>
      <c r="AA471" s="348"/>
      <c r="AB471" s="350"/>
    </row>
    <row r="472" spans="2:28" customFormat="1" ht="15" customHeight="1" x14ac:dyDescent="0.3">
      <c r="B472" s="315"/>
      <c r="C472" s="304"/>
      <c r="D472" s="363"/>
      <c r="E472" s="363"/>
      <c r="F472" s="363"/>
      <c r="G472" s="363"/>
      <c r="H472" s="363"/>
      <c r="I472" s="364"/>
      <c r="J472" s="365"/>
      <c r="K472" s="363"/>
      <c r="L472" s="363"/>
      <c r="M472" s="250"/>
      <c r="N472" s="244"/>
      <c r="O472" s="244"/>
      <c r="P472" s="152"/>
      <c r="Q472" s="152"/>
      <c r="R472" s="253"/>
      <c r="S472" s="348"/>
      <c r="T472" s="349"/>
      <c r="U472" s="348"/>
      <c r="V472" s="348"/>
      <c r="W472" s="348"/>
      <c r="X472" s="348"/>
      <c r="Y472" s="348"/>
      <c r="Z472" s="348"/>
      <c r="AA472" s="348"/>
      <c r="AB472" s="350"/>
    </row>
    <row r="473" spans="2:28" customFormat="1" ht="15" customHeight="1" x14ac:dyDescent="0.3">
      <c r="B473" s="315"/>
      <c r="C473" s="304"/>
      <c r="D473" s="363"/>
      <c r="E473" s="363"/>
      <c r="F473" s="363"/>
      <c r="G473" s="363"/>
      <c r="H473" s="363"/>
      <c r="I473" s="364"/>
      <c r="J473" s="365"/>
      <c r="K473" s="363"/>
      <c r="L473" s="363"/>
      <c r="M473" s="250"/>
      <c r="N473" s="244"/>
      <c r="O473" s="244"/>
      <c r="P473" s="152"/>
      <c r="Q473" s="152"/>
      <c r="R473" s="253"/>
      <c r="S473" s="348"/>
      <c r="T473" s="349"/>
      <c r="U473" s="348"/>
      <c r="V473" s="348"/>
      <c r="W473" s="348"/>
      <c r="X473" s="348"/>
      <c r="Y473" s="348"/>
      <c r="Z473" s="348"/>
      <c r="AA473" s="348"/>
      <c r="AB473" s="350"/>
    </row>
    <row r="474" spans="2:28" customFormat="1" ht="15" customHeight="1" x14ac:dyDescent="0.3">
      <c r="B474" s="315"/>
      <c r="C474" s="304"/>
      <c r="D474" s="363"/>
      <c r="E474" s="363"/>
      <c r="F474" s="363"/>
      <c r="G474" s="363"/>
      <c r="H474" s="363"/>
      <c r="I474" s="364"/>
      <c r="J474" s="365"/>
      <c r="K474" s="363"/>
      <c r="L474" s="363"/>
      <c r="M474" s="250"/>
      <c r="N474" s="244"/>
      <c r="O474" s="244"/>
      <c r="P474" s="152"/>
      <c r="Q474" s="152"/>
      <c r="R474" s="253"/>
      <c r="S474" s="348"/>
      <c r="T474" s="349"/>
      <c r="U474" s="348"/>
      <c r="V474" s="348"/>
      <c r="W474" s="348"/>
      <c r="X474" s="348"/>
      <c r="Y474" s="348"/>
      <c r="Z474" s="348"/>
      <c r="AA474" s="348"/>
      <c r="AB474" s="350"/>
    </row>
    <row r="475" spans="2:28" customFormat="1" ht="15" customHeight="1" x14ac:dyDescent="0.3">
      <c r="B475" s="315"/>
      <c r="C475" s="304"/>
      <c r="D475" s="363"/>
      <c r="E475" s="363"/>
      <c r="F475" s="363"/>
      <c r="G475" s="363"/>
      <c r="H475" s="363"/>
      <c r="I475" s="364"/>
      <c r="J475" s="365"/>
      <c r="K475" s="363"/>
      <c r="L475" s="363"/>
      <c r="M475" s="250"/>
      <c r="N475" s="244"/>
      <c r="O475" s="244"/>
      <c r="P475" s="152"/>
      <c r="Q475" s="152"/>
      <c r="R475" s="253"/>
      <c r="S475" s="348"/>
      <c r="T475" s="349"/>
      <c r="U475" s="348"/>
      <c r="V475" s="348"/>
      <c r="W475" s="348"/>
      <c r="X475" s="348"/>
      <c r="Y475" s="348"/>
      <c r="Z475" s="348"/>
      <c r="AA475" s="348"/>
      <c r="AB475" s="350"/>
    </row>
    <row r="476" spans="2:28" customFormat="1" ht="15" customHeight="1" x14ac:dyDescent="0.3">
      <c r="B476" s="315"/>
      <c r="C476" s="304"/>
      <c r="D476" s="363"/>
      <c r="E476" s="363"/>
      <c r="F476" s="363"/>
      <c r="G476" s="363"/>
      <c r="H476" s="363"/>
      <c r="I476" s="364"/>
      <c r="J476" s="365"/>
      <c r="K476" s="363"/>
      <c r="L476" s="363"/>
      <c r="M476" s="250"/>
      <c r="N476" s="244"/>
      <c r="O476" s="244"/>
      <c r="P476" s="152"/>
      <c r="Q476" s="152"/>
      <c r="R476" s="253"/>
      <c r="S476" s="348"/>
      <c r="T476" s="349"/>
      <c r="U476" s="348"/>
      <c r="V476" s="348"/>
      <c r="W476" s="348"/>
      <c r="X476" s="348"/>
      <c r="Y476" s="348"/>
      <c r="Z476" s="348"/>
      <c r="AA476" s="348"/>
      <c r="AB476" s="350"/>
    </row>
    <row r="477" spans="2:28" customFormat="1" x14ac:dyDescent="0.3">
      <c r="B477" s="315"/>
      <c r="C477" s="304"/>
      <c r="D477" s="363"/>
      <c r="E477" s="363"/>
      <c r="F477" s="363"/>
      <c r="G477" s="363"/>
      <c r="H477" s="363"/>
      <c r="I477" s="364"/>
      <c r="J477" s="365"/>
      <c r="K477" s="363"/>
      <c r="L477" s="363"/>
      <c r="M477" s="250"/>
      <c r="N477" s="244"/>
      <c r="O477" s="244"/>
      <c r="P477" s="152"/>
      <c r="Q477" s="152"/>
      <c r="R477" s="253"/>
      <c r="S477" s="348"/>
      <c r="T477" s="349"/>
      <c r="U477" s="348"/>
      <c r="V477" s="348"/>
      <c r="W477" s="348"/>
      <c r="X477" s="348"/>
      <c r="Y477" s="348"/>
      <c r="Z477" s="348"/>
      <c r="AA477" s="348"/>
      <c r="AB477" s="350"/>
    </row>
    <row r="478" spans="2:28" customFormat="1" ht="15" customHeight="1" x14ac:dyDescent="0.3">
      <c r="B478" s="315"/>
      <c r="C478" s="304"/>
      <c r="D478" s="363"/>
      <c r="E478" s="363"/>
      <c r="F478" s="363"/>
      <c r="G478" s="363"/>
      <c r="H478" s="363"/>
      <c r="I478" s="364"/>
      <c r="J478" s="365"/>
      <c r="K478" s="363"/>
      <c r="L478" s="363"/>
      <c r="M478" s="250"/>
      <c r="N478" s="244"/>
      <c r="O478" s="244"/>
      <c r="P478" s="152"/>
      <c r="Q478" s="152"/>
      <c r="R478" s="253"/>
      <c r="S478" s="348"/>
      <c r="T478" s="349"/>
      <c r="U478" s="348"/>
      <c r="V478" s="348"/>
      <c r="W478" s="348"/>
      <c r="X478" s="348"/>
      <c r="Y478" s="348"/>
      <c r="Z478" s="348"/>
      <c r="AA478" s="348"/>
      <c r="AB478" s="350"/>
    </row>
    <row r="479" spans="2:28" customFormat="1" ht="15" customHeight="1" x14ac:dyDescent="0.3">
      <c r="B479" s="315"/>
      <c r="C479" s="304"/>
      <c r="D479" s="363"/>
      <c r="E479" s="363"/>
      <c r="F479" s="363"/>
      <c r="G479" s="363"/>
      <c r="H479" s="363"/>
      <c r="I479" s="364"/>
      <c r="J479" s="365"/>
      <c r="K479" s="363"/>
      <c r="L479" s="363"/>
      <c r="M479" s="250"/>
      <c r="N479" s="244"/>
      <c r="O479" s="244"/>
      <c r="P479" s="152"/>
      <c r="Q479" s="152"/>
      <c r="R479" s="253"/>
      <c r="S479" s="348"/>
      <c r="T479" s="349"/>
      <c r="U479" s="348"/>
      <c r="V479" s="348"/>
      <c r="W479" s="348"/>
      <c r="X479" s="348"/>
      <c r="Y479" s="348"/>
      <c r="Z479" s="348"/>
      <c r="AA479" s="348"/>
      <c r="AB479" s="350"/>
    </row>
    <row r="480" spans="2:28" customFormat="1" ht="15" customHeight="1" x14ac:dyDescent="0.3">
      <c r="B480" s="315"/>
      <c r="C480" s="304"/>
      <c r="D480" s="363"/>
      <c r="E480" s="363"/>
      <c r="F480" s="363"/>
      <c r="G480" s="363"/>
      <c r="H480" s="363"/>
      <c r="I480" s="364"/>
      <c r="J480" s="365"/>
      <c r="K480" s="363"/>
      <c r="L480" s="363"/>
      <c r="M480" s="250"/>
      <c r="N480" s="244"/>
      <c r="O480" s="244"/>
      <c r="P480" s="152"/>
      <c r="Q480" s="152"/>
      <c r="R480" s="253"/>
      <c r="S480" s="348"/>
      <c r="T480" s="349"/>
      <c r="U480" s="348"/>
      <c r="V480" s="348"/>
      <c r="W480" s="348"/>
      <c r="X480" s="348"/>
      <c r="Y480" s="348"/>
      <c r="Z480" s="348"/>
      <c r="AA480" s="348"/>
      <c r="AB480" s="350"/>
    </row>
    <row r="481" spans="2:28" customFormat="1" ht="15" customHeight="1" x14ac:dyDescent="0.3">
      <c r="B481" s="315"/>
      <c r="C481" s="304"/>
      <c r="D481" s="363"/>
      <c r="E481" s="363"/>
      <c r="F481" s="363"/>
      <c r="G481" s="363"/>
      <c r="H481" s="363"/>
      <c r="I481" s="364"/>
      <c r="J481" s="365"/>
      <c r="K481" s="363"/>
      <c r="L481" s="363"/>
      <c r="M481" s="250"/>
      <c r="N481" s="244"/>
      <c r="O481" s="244"/>
      <c r="P481" s="152"/>
      <c r="Q481" s="152"/>
      <c r="R481" s="253"/>
      <c r="S481" s="348"/>
      <c r="T481" s="349"/>
      <c r="U481" s="348"/>
      <c r="V481" s="348"/>
      <c r="W481" s="348"/>
      <c r="X481" s="348"/>
      <c r="Y481" s="348"/>
      <c r="Z481" s="348"/>
      <c r="AA481" s="348"/>
      <c r="AB481" s="350"/>
    </row>
    <row r="482" spans="2:28" customFormat="1" ht="15" customHeight="1" x14ac:dyDescent="0.3">
      <c r="B482" s="315"/>
      <c r="C482" s="152"/>
      <c r="D482" s="363"/>
      <c r="E482" s="363"/>
      <c r="F482" s="363"/>
      <c r="G482" s="363"/>
      <c r="H482" s="363"/>
      <c r="I482" s="364"/>
      <c r="J482" s="365"/>
      <c r="K482" s="363"/>
      <c r="L482" s="363"/>
      <c r="M482" s="250"/>
      <c r="N482" s="244"/>
      <c r="O482" s="244"/>
      <c r="P482" s="152"/>
      <c r="Q482" s="152"/>
      <c r="R482" s="253"/>
      <c r="S482" s="348"/>
      <c r="T482" s="349"/>
      <c r="U482" s="348"/>
      <c r="V482" s="348"/>
      <c r="W482" s="348"/>
      <c r="X482" s="348"/>
      <c r="Y482" s="348"/>
      <c r="Z482" s="348"/>
      <c r="AA482" s="348"/>
      <c r="AB482" s="350"/>
    </row>
    <row r="483" spans="2:28" customFormat="1" ht="15" customHeight="1" x14ac:dyDescent="0.3">
      <c r="B483" s="315"/>
      <c r="C483" s="152"/>
      <c r="D483" s="363"/>
      <c r="E483" s="363"/>
      <c r="F483" s="363"/>
      <c r="G483" s="363"/>
      <c r="H483" s="363"/>
      <c r="I483" s="364"/>
      <c r="J483" s="365"/>
      <c r="K483" s="363"/>
      <c r="L483" s="363"/>
      <c r="M483" s="250"/>
      <c r="N483" s="244"/>
      <c r="O483" s="244"/>
      <c r="P483" s="152"/>
      <c r="Q483" s="152"/>
      <c r="R483" s="253"/>
      <c r="S483" s="348"/>
      <c r="T483" s="349"/>
      <c r="U483" s="348"/>
      <c r="V483" s="348"/>
      <c r="W483" s="348"/>
      <c r="X483" s="348"/>
      <c r="Y483" s="348"/>
      <c r="Z483" s="348"/>
      <c r="AA483" s="348"/>
      <c r="AB483" s="350"/>
    </row>
    <row r="484" spans="2:28" customFormat="1" ht="33.6" customHeight="1" x14ac:dyDescent="0.3">
      <c r="B484" s="315"/>
      <c r="C484" s="304"/>
      <c r="D484" s="363"/>
      <c r="E484" s="363"/>
      <c r="F484" s="363"/>
      <c r="G484" s="363"/>
      <c r="H484" s="363"/>
      <c r="I484" s="364"/>
      <c r="J484" s="365"/>
      <c r="K484" s="363"/>
      <c r="L484" s="363"/>
      <c r="M484" s="250"/>
      <c r="N484" s="244"/>
      <c r="O484" s="244"/>
      <c r="P484" s="152"/>
      <c r="Q484" s="152"/>
      <c r="R484" s="253"/>
      <c r="S484" s="348"/>
      <c r="T484" s="349"/>
      <c r="U484" s="348"/>
      <c r="V484" s="348"/>
      <c r="W484" s="348"/>
      <c r="X484" s="348"/>
      <c r="Y484" s="348"/>
      <c r="Z484" s="348"/>
      <c r="AA484" s="348"/>
      <c r="AB484" s="350"/>
    </row>
    <row r="485" spans="2:28" customFormat="1" ht="15" customHeight="1" x14ac:dyDescent="0.3">
      <c r="B485" s="315"/>
      <c r="C485" s="304"/>
      <c r="D485" s="363"/>
      <c r="E485" s="363"/>
      <c r="F485" s="363"/>
      <c r="G485" s="363"/>
      <c r="H485" s="363"/>
      <c r="I485" s="364"/>
      <c r="J485" s="365"/>
      <c r="K485" s="363"/>
      <c r="L485" s="363"/>
      <c r="M485" s="250"/>
      <c r="N485" s="244"/>
      <c r="O485" s="244"/>
      <c r="P485" s="152"/>
      <c r="Q485" s="152"/>
      <c r="R485" s="253"/>
      <c r="S485" s="348"/>
      <c r="T485" s="349"/>
      <c r="U485" s="348"/>
      <c r="V485" s="348"/>
      <c r="W485" s="348"/>
      <c r="X485" s="348"/>
      <c r="Y485" s="348"/>
      <c r="Z485" s="348"/>
      <c r="AA485" s="348"/>
      <c r="AB485" s="350"/>
    </row>
    <row r="486" spans="2:28" customFormat="1" ht="15" customHeight="1" x14ac:dyDescent="0.3">
      <c r="B486" s="315"/>
      <c r="C486" s="304"/>
      <c r="D486" s="363"/>
      <c r="E486" s="363"/>
      <c r="F486" s="363"/>
      <c r="G486" s="363"/>
      <c r="H486" s="363"/>
      <c r="I486" s="364"/>
      <c r="J486" s="365"/>
      <c r="K486" s="363"/>
      <c r="L486" s="363"/>
      <c r="M486" s="250"/>
      <c r="N486" s="244"/>
      <c r="O486" s="244"/>
      <c r="P486" s="152"/>
      <c r="Q486" s="152"/>
      <c r="R486" s="253"/>
      <c r="S486" s="348"/>
      <c r="T486" s="349"/>
      <c r="U486" s="348"/>
      <c r="V486" s="348"/>
      <c r="W486" s="348"/>
      <c r="X486" s="348"/>
      <c r="Y486" s="348"/>
      <c r="Z486" s="348"/>
      <c r="AA486" s="348"/>
      <c r="AB486" s="350"/>
    </row>
    <row r="487" spans="2:28" customFormat="1" ht="15" customHeight="1" x14ac:dyDescent="0.3">
      <c r="B487" s="315"/>
      <c r="C487" s="304"/>
      <c r="D487" s="363"/>
      <c r="E487" s="363"/>
      <c r="F487" s="363"/>
      <c r="G487" s="363"/>
      <c r="H487" s="363"/>
      <c r="I487" s="364"/>
      <c r="J487" s="365"/>
      <c r="K487" s="363"/>
      <c r="L487" s="363"/>
      <c r="M487" s="250"/>
      <c r="N487" s="244"/>
      <c r="O487" s="244"/>
      <c r="P487" s="152"/>
      <c r="Q487" s="152"/>
      <c r="R487" s="253"/>
      <c r="S487" s="348"/>
      <c r="T487" s="349"/>
      <c r="U487" s="348"/>
      <c r="V487" s="348"/>
      <c r="W487" s="348"/>
      <c r="X487" s="348"/>
      <c r="Y487" s="348"/>
      <c r="Z487" s="348"/>
      <c r="AA487" s="348"/>
      <c r="AB487" s="350"/>
    </row>
    <row r="488" spans="2:28" customFormat="1" ht="15" customHeight="1" x14ac:dyDescent="0.3">
      <c r="B488" s="315"/>
      <c r="C488" s="304"/>
      <c r="D488" s="363"/>
      <c r="E488" s="363"/>
      <c r="F488" s="363"/>
      <c r="G488" s="363"/>
      <c r="H488" s="363"/>
      <c r="I488" s="364"/>
      <c r="J488" s="365"/>
      <c r="K488" s="363"/>
      <c r="L488" s="363"/>
      <c r="M488" s="250"/>
      <c r="N488" s="244"/>
      <c r="O488" s="244"/>
      <c r="P488" s="152"/>
      <c r="Q488" s="152"/>
      <c r="R488" s="253"/>
      <c r="S488" s="348"/>
      <c r="T488" s="349"/>
      <c r="U488" s="348"/>
      <c r="V488" s="348"/>
      <c r="W488" s="348"/>
      <c r="X488" s="348"/>
      <c r="Y488" s="348"/>
      <c r="Z488" s="348"/>
      <c r="AA488" s="348"/>
      <c r="AB488" s="350"/>
    </row>
    <row r="489" spans="2:28" customFormat="1" ht="15" customHeight="1" x14ac:dyDescent="0.3">
      <c r="B489" s="315"/>
      <c r="C489" s="304"/>
      <c r="D489" s="363"/>
      <c r="E489" s="363"/>
      <c r="F489" s="363"/>
      <c r="G489" s="363"/>
      <c r="H489" s="363"/>
      <c r="I489" s="364"/>
      <c r="J489" s="365"/>
      <c r="K489" s="363"/>
      <c r="L489" s="363"/>
      <c r="M489" s="250"/>
      <c r="N489" s="244"/>
      <c r="O489" s="244"/>
      <c r="P489" s="152"/>
      <c r="Q489" s="152"/>
      <c r="R489" s="253"/>
      <c r="S489" s="348"/>
      <c r="T489" s="349"/>
      <c r="U489" s="348"/>
      <c r="V489" s="348"/>
      <c r="W489" s="348"/>
      <c r="X489" s="348"/>
      <c r="Y489" s="348"/>
      <c r="Z489" s="348"/>
      <c r="AA489" s="348"/>
      <c r="AB489" s="350"/>
    </row>
    <row r="490" spans="2:28" customFormat="1" ht="15" customHeight="1" x14ac:dyDescent="0.3">
      <c r="B490" s="315"/>
      <c r="C490" s="304"/>
      <c r="D490" s="363"/>
      <c r="E490" s="363"/>
      <c r="F490" s="363"/>
      <c r="G490" s="363"/>
      <c r="H490" s="363"/>
      <c r="I490" s="364"/>
      <c r="J490" s="365"/>
      <c r="K490" s="363"/>
      <c r="L490" s="363"/>
      <c r="M490" s="250"/>
      <c r="N490" s="244"/>
      <c r="O490" s="244"/>
      <c r="P490" s="152"/>
      <c r="Q490" s="152"/>
      <c r="R490" s="253"/>
      <c r="S490" s="348"/>
      <c r="T490" s="349"/>
      <c r="U490" s="348"/>
      <c r="V490" s="348"/>
      <c r="W490" s="348"/>
      <c r="X490" s="348"/>
      <c r="Y490" s="348"/>
      <c r="Z490" s="348"/>
      <c r="AA490" s="348"/>
      <c r="AB490" s="350"/>
    </row>
    <row r="491" spans="2:28" customFormat="1" ht="15" customHeight="1" x14ac:dyDescent="0.3">
      <c r="B491" s="315"/>
      <c r="C491" s="304"/>
      <c r="D491" s="363"/>
      <c r="E491" s="363"/>
      <c r="F491" s="363"/>
      <c r="G491" s="363"/>
      <c r="H491" s="363"/>
      <c r="I491" s="364"/>
      <c r="J491" s="365"/>
      <c r="K491" s="363"/>
      <c r="L491" s="363"/>
      <c r="M491" s="250"/>
      <c r="N491" s="244"/>
      <c r="O491" s="244"/>
      <c r="P491" s="152"/>
      <c r="Q491" s="152"/>
      <c r="R491" s="253"/>
      <c r="S491" s="348"/>
      <c r="T491" s="349"/>
      <c r="U491" s="348"/>
      <c r="V491" s="348"/>
      <c r="W491" s="348"/>
      <c r="X491" s="348"/>
      <c r="Y491" s="348"/>
      <c r="Z491" s="348"/>
      <c r="AA491" s="348"/>
      <c r="AB491" s="350"/>
    </row>
    <row r="492" spans="2:28" customFormat="1" ht="15" customHeight="1" x14ac:dyDescent="0.3">
      <c r="B492" s="315"/>
      <c r="C492" s="304"/>
      <c r="D492" s="363"/>
      <c r="E492" s="363"/>
      <c r="F492" s="363"/>
      <c r="G492" s="363"/>
      <c r="H492" s="363"/>
      <c r="I492" s="364"/>
      <c r="J492" s="365"/>
      <c r="K492" s="363"/>
      <c r="L492" s="363"/>
      <c r="M492" s="250"/>
      <c r="N492" s="244"/>
      <c r="O492" s="244"/>
      <c r="P492" s="152"/>
      <c r="Q492" s="152"/>
      <c r="R492" s="253"/>
      <c r="S492" s="348"/>
      <c r="T492" s="349"/>
      <c r="U492" s="348"/>
      <c r="V492" s="348"/>
      <c r="W492" s="348"/>
      <c r="X492" s="348"/>
      <c r="Y492" s="348"/>
      <c r="Z492" s="348"/>
      <c r="AA492" s="348"/>
      <c r="AB492" s="350"/>
    </row>
    <row r="493" spans="2:28" customFormat="1" ht="15" customHeight="1" x14ac:dyDescent="0.3">
      <c r="B493" s="315"/>
      <c r="C493" s="304"/>
      <c r="D493" s="363"/>
      <c r="E493" s="363"/>
      <c r="F493" s="363"/>
      <c r="G493" s="363"/>
      <c r="H493" s="363"/>
      <c r="I493" s="364"/>
      <c r="J493" s="365"/>
      <c r="K493" s="363"/>
      <c r="L493" s="363"/>
      <c r="M493" s="250"/>
      <c r="N493" s="244"/>
      <c r="O493" s="244"/>
      <c r="P493" s="152"/>
      <c r="Q493" s="152"/>
      <c r="R493" s="253"/>
      <c r="S493" s="348"/>
      <c r="T493" s="349"/>
      <c r="U493" s="348"/>
      <c r="V493" s="348"/>
      <c r="W493" s="348"/>
      <c r="X493" s="348"/>
      <c r="Y493" s="348"/>
      <c r="Z493" s="348"/>
      <c r="AA493" s="348"/>
      <c r="AB493" s="350"/>
    </row>
    <row r="494" spans="2:28" customFormat="1" ht="15" customHeight="1" x14ac:dyDescent="0.3">
      <c r="B494" s="315"/>
      <c r="C494" s="304"/>
      <c r="D494" s="363"/>
      <c r="E494" s="363"/>
      <c r="F494" s="363"/>
      <c r="G494" s="363"/>
      <c r="H494" s="363"/>
      <c r="I494" s="364"/>
      <c r="J494" s="365"/>
      <c r="K494" s="363"/>
      <c r="L494" s="363"/>
      <c r="M494" s="250"/>
      <c r="N494" s="244"/>
      <c r="O494" s="244"/>
      <c r="P494" s="152"/>
      <c r="Q494" s="152"/>
      <c r="R494" s="253"/>
      <c r="S494" s="348"/>
      <c r="T494" s="349"/>
      <c r="U494" s="348"/>
      <c r="V494" s="348"/>
      <c r="W494" s="348"/>
      <c r="X494" s="348"/>
      <c r="Y494" s="348"/>
      <c r="Z494" s="348"/>
      <c r="AA494" s="348"/>
      <c r="AB494" s="350"/>
    </row>
    <row r="495" spans="2:28" customFormat="1" ht="15" customHeight="1" x14ac:dyDescent="0.3">
      <c r="B495" s="315"/>
      <c r="C495" s="304"/>
      <c r="D495" s="363"/>
      <c r="E495" s="363"/>
      <c r="F495" s="363"/>
      <c r="G495" s="363"/>
      <c r="H495" s="363"/>
      <c r="I495" s="364"/>
      <c r="J495" s="365"/>
      <c r="K495" s="363"/>
      <c r="L495" s="363"/>
      <c r="M495" s="250"/>
      <c r="N495" s="244"/>
      <c r="O495" s="244"/>
      <c r="P495" s="152"/>
      <c r="Q495" s="152"/>
      <c r="R495" s="253"/>
      <c r="S495" s="348"/>
      <c r="T495" s="349"/>
      <c r="U495" s="348"/>
      <c r="V495" s="348"/>
      <c r="W495" s="348"/>
      <c r="X495" s="348"/>
      <c r="Y495" s="348"/>
      <c r="Z495" s="348"/>
      <c r="AA495" s="348"/>
      <c r="AB495" s="350"/>
    </row>
    <row r="496" spans="2:28" customFormat="1" ht="15" customHeight="1" x14ac:dyDescent="0.3">
      <c r="B496" s="315"/>
      <c r="C496" s="304"/>
      <c r="D496" s="363"/>
      <c r="E496" s="363"/>
      <c r="F496" s="363"/>
      <c r="G496" s="363"/>
      <c r="H496" s="363"/>
      <c r="I496" s="364"/>
      <c r="J496" s="365"/>
      <c r="K496" s="363"/>
      <c r="L496" s="363"/>
      <c r="M496" s="250"/>
      <c r="N496" s="244"/>
      <c r="O496" s="244"/>
      <c r="P496" s="152"/>
      <c r="Q496" s="152"/>
      <c r="R496" s="253"/>
      <c r="S496" s="348"/>
      <c r="T496" s="349"/>
      <c r="U496" s="348"/>
      <c r="V496" s="348"/>
      <c r="W496" s="348"/>
      <c r="X496" s="348"/>
      <c r="Y496" s="348"/>
      <c r="Z496" s="348"/>
      <c r="AA496" s="348"/>
      <c r="AB496" s="350"/>
    </row>
    <row r="497" spans="2:28" customFormat="1" ht="15" customHeight="1" x14ac:dyDescent="0.3">
      <c r="B497" s="315"/>
      <c r="C497" s="304"/>
      <c r="D497" s="363"/>
      <c r="E497" s="363"/>
      <c r="F497" s="363"/>
      <c r="G497" s="363"/>
      <c r="H497" s="363"/>
      <c r="I497" s="364"/>
      <c r="J497" s="365"/>
      <c r="K497" s="363"/>
      <c r="L497" s="363"/>
      <c r="M497" s="250"/>
      <c r="N497" s="244"/>
      <c r="O497" s="244"/>
      <c r="P497" s="152"/>
      <c r="Q497" s="152"/>
      <c r="R497" s="253"/>
      <c r="S497" s="348"/>
      <c r="T497" s="349"/>
      <c r="U497" s="348"/>
      <c r="V497" s="348"/>
      <c r="W497" s="348"/>
      <c r="X497" s="348"/>
      <c r="Y497" s="348"/>
      <c r="Z497" s="348"/>
      <c r="AA497" s="348"/>
      <c r="AB497" s="350"/>
    </row>
    <row r="498" spans="2:28" customFormat="1" ht="15" customHeight="1" x14ac:dyDescent="0.3">
      <c r="B498" s="315"/>
      <c r="C498" s="304"/>
      <c r="D498" s="363"/>
      <c r="E498" s="363"/>
      <c r="F498" s="363"/>
      <c r="G498" s="363"/>
      <c r="H498" s="363"/>
      <c r="I498" s="364"/>
      <c r="J498" s="365"/>
      <c r="K498" s="363"/>
      <c r="L498" s="363"/>
      <c r="M498" s="250"/>
      <c r="N498" s="244"/>
      <c r="O498" s="244"/>
      <c r="P498" s="152"/>
      <c r="Q498" s="152"/>
      <c r="R498" s="253"/>
      <c r="S498" s="348"/>
      <c r="T498" s="349"/>
      <c r="U498" s="348"/>
      <c r="V498" s="348"/>
      <c r="W498" s="348"/>
      <c r="X498" s="348"/>
      <c r="Y498" s="348"/>
      <c r="Z498" s="348"/>
      <c r="AA498" s="348"/>
      <c r="AB498" s="350"/>
    </row>
    <row r="499" spans="2:28" customFormat="1" ht="15" customHeight="1" x14ac:dyDescent="0.3">
      <c r="B499" s="315"/>
      <c r="C499" s="304"/>
      <c r="D499" s="363"/>
      <c r="E499" s="363"/>
      <c r="F499" s="363"/>
      <c r="G499" s="363"/>
      <c r="H499" s="363"/>
      <c r="I499" s="364"/>
      <c r="J499" s="365"/>
      <c r="K499" s="363"/>
      <c r="L499" s="363"/>
      <c r="M499" s="250"/>
      <c r="N499" s="244"/>
      <c r="O499" s="244"/>
      <c r="P499" s="152"/>
      <c r="Q499" s="152"/>
      <c r="R499" s="253"/>
      <c r="S499" s="348"/>
      <c r="T499" s="349"/>
      <c r="U499" s="348"/>
      <c r="V499" s="348"/>
      <c r="W499" s="348"/>
      <c r="X499" s="348"/>
      <c r="Y499" s="348"/>
      <c r="Z499" s="348"/>
      <c r="AA499" s="348"/>
      <c r="AB499" s="350"/>
    </row>
    <row r="500" spans="2:28" customFormat="1" ht="15" customHeight="1" x14ac:dyDescent="0.3">
      <c r="B500" s="315"/>
      <c r="C500" s="304"/>
      <c r="D500" s="363"/>
      <c r="E500" s="363"/>
      <c r="F500" s="363"/>
      <c r="G500" s="363"/>
      <c r="H500" s="363"/>
      <c r="I500" s="364"/>
      <c r="J500" s="365"/>
      <c r="K500" s="363"/>
      <c r="L500" s="363"/>
      <c r="M500" s="250"/>
      <c r="N500" s="244"/>
      <c r="O500" s="244"/>
      <c r="P500" s="152"/>
      <c r="Q500" s="152"/>
      <c r="R500" s="253"/>
      <c r="S500" s="348"/>
      <c r="T500" s="349"/>
      <c r="U500" s="348"/>
      <c r="V500" s="348"/>
      <c r="W500" s="348"/>
      <c r="X500" s="348"/>
      <c r="Y500" s="348"/>
      <c r="Z500" s="348"/>
      <c r="AA500" s="348"/>
      <c r="AB500" s="350"/>
    </row>
    <row r="501" spans="2:28" customFormat="1" ht="15" customHeight="1" x14ac:dyDescent="0.3">
      <c r="B501" s="315"/>
      <c r="C501" s="304"/>
      <c r="D501" s="363"/>
      <c r="E501" s="363"/>
      <c r="F501" s="363"/>
      <c r="G501" s="363"/>
      <c r="H501" s="363"/>
      <c r="I501" s="364"/>
      <c r="J501" s="365"/>
      <c r="K501" s="363"/>
      <c r="L501" s="363"/>
      <c r="M501" s="250"/>
      <c r="N501" s="244"/>
      <c r="O501" s="244"/>
      <c r="P501" s="152"/>
      <c r="Q501" s="152"/>
      <c r="R501" s="253"/>
      <c r="S501" s="348"/>
      <c r="T501" s="349"/>
      <c r="U501" s="348"/>
      <c r="V501" s="348"/>
      <c r="W501" s="348"/>
      <c r="X501" s="348"/>
      <c r="Y501" s="348"/>
      <c r="Z501" s="348"/>
      <c r="AA501" s="348"/>
      <c r="AB501" s="350"/>
    </row>
    <row r="502" spans="2:28" customFormat="1" ht="15" customHeight="1" x14ac:dyDescent="0.3">
      <c r="B502" s="315"/>
      <c r="C502" s="304"/>
      <c r="D502" s="363"/>
      <c r="E502" s="363"/>
      <c r="F502" s="363"/>
      <c r="G502" s="363"/>
      <c r="H502" s="363"/>
      <c r="I502" s="364"/>
      <c r="J502" s="365"/>
      <c r="K502" s="363"/>
      <c r="L502" s="363"/>
      <c r="M502" s="250"/>
      <c r="N502" s="244"/>
      <c r="O502" s="244"/>
      <c r="P502" s="152"/>
      <c r="Q502" s="152"/>
      <c r="R502" s="253"/>
      <c r="S502" s="348"/>
      <c r="T502" s="349"/>
      <c r="U502" s="348"/>
      <c r="V502" s="348"/>
      <c r="W502" s="348"/>
      <c r="X502" s="348"/>
      <c r="Y502" s="348"/>
      <c r="Z502" s="348"/>
      <c r="AA502" s="348"/>
      <c r="AB502" s="350"/>
    </row>
    <row r="503" spans="2:28" customFormat="1" ht="15" customHeight="1" x14ac:dyDescent="0.3">
      <c r="B503" s="315"/>
      <c r="C503" s="304"/>
      <c r="D503" s="363"/>
      <c r="E503" s="363"/>
      <c r="F503" s="363"/>
      <c r="G503" s="363"/>
      <c r="H503" s="363"/>
      <c r="I503" s="364"/>
      <c r="J503" s="365"/>
      <c r="K503" s="363"/>
      <c r="L503" s="363"/>
      <c r="M503" s="250"/>
      <c r="N503" s="244"/>
      <c r="O503" s="244"/>
      <c r="P503" s="152"/>
      <c r="Q503" s="152"/>
      <c r="R503" s="253"/>
      <c r="S503" s="348"/>
      <c r="T503" s="349"/>
      <c r="U503" s="348"/>
      <c r="V503" s="348"/>
      <c r="W503" s="348"/>
      <c r="X503" s="348"/>
      <c r="Y503" s="348"/>
      <c r="Z503" s="348"/>
      <c r="AA503" s="348"/>
      <c r="AB503" s="350"/>
    </row>
    <row r="504" spans="2:28" customFormat="1" ht="15" customHeight="1" x14ac:dyDescent="0.3">
      <c r="B504" s="315"/>
      <c r="C504" s="304"/>
      <c r="D504" s="363"/>
      <c r="E504" s="363"/>
      <c r="F504" s="363"/>
      <c r="G504" s="363"/>
      <c r="H504" s="363"/>
      <c r="I504" s="364"/>
      <c r="J504" s="365"/>
      <c r="K504" s="363"/>
      <c r="L504" s="363"/>
      <c r="M504" s="250"/>
      <c r="N504" s="244"/>
      <c r="O504" s="244"/>
      <c r="P504" s="152"/>
      <c r="Q504" s="152"/>
      <c r="R504" s="253"/>
      <c r="S504" s="348"/>
      <c r="T504" s="349"/>
      <c r="U504" s="348"/>
      <c r="V504" s="348"/>
      <c r="W504" s="348"/>
      <c r="X504" s="348"/>
      <c r="Y504" s="348"/>
      <c r="Z504" s="348"/>
      <c r="AA504" s="348"/>
      <c r="AB504" s="350"/>
    </row>
    <row r="505" spans="2:28" customFormat="1" ht="15" customHeight="1" x14ac:dyDescent="0.3">
      <c r="B505" s="315"/>
      <c r="C505" s="304"/>
      <c r="D505" s="363"/>
      <c r="E505" s="363"/>
      <c r="F505" s="363"/>
      <c r="G505" s="363"/>
      <c r="H505" s="363"/>
      <c r="I505" s="364"/>
      <c r="J505" s="365"/>
      <c r="K505" s="363"/>
      <c r="L505" s="363"/>
      <c r="M505" s="250"/>
      <c r="N505" s="244"/>
      <c r="O505" s="244"/>
      <c r="P505" s="152"/>
      <c r="Q505" s="152"/>
      <c r="R505" s="253"/>
      <c r="S505" s="348"/>
      <c r="T505" s="349"/>
      <c r="U505" s="348"/>
      <c r="V505" s="348"/>
      <c r="W505" s="348"/>
      <c r="X505" s="348"/>
      <c r="Y505" s="348"/>
      <c r="Z505" s="348"/>
      <c r="AA505" s="348"/>
      <c r="AB505" s="350"/>
    </row>
    <row r="506" spans="2:28" customFormat="1" ht="36.75" customHeight="1" x14ac:dyDescent="0.3">
      <c r="B506" s="315"/>
      <c r="C506" s="304"/>
      <c r="D506" s="363"/>
      <c r="E506" s="363"/>
      <c r="F506" s="363"/>
      <c r="G506" s="363"/>
      <c r="H506" s="363"/>
      <c r="I506" s="364"/>
      <c r="J506" s="365"/>
      <c r="K506" s="363"/>
      <c r="L506" s="363"/>
      <c r="M506" s="250"/>
      <c r="N506" s="244"/>
      <c r="O506" s="244"/>
      <c r="P506" s="152"/>
      <c r="Q506" s="152"/>
      <c r="R506" s="253"/>
      <c r="S506" s="348"/>
      <c r="T506" s="349"/>
      <c r="U506" s="348"/>
      <c r="V506" s="348"/>
      <c r="W506" s="348"/>
      <c r="X506" s="348"/>
      <c r="Y506" s="348"/>
      <c r="Z506" s="348"/>
      <c r="AA506" s="348"/>
      <c r="AB506" s="350"/>
    </row>
    <row r="507" spans="2:28" customFormat="1" ht="15" customHeight="1" x14ac:dyDescent="0.3">
      <c r="B507" s="315"/>
      <c r="C507" s="304"/>
      <c r="D507" s="363"/>
      <c r="E507" s="363"/>
      <c r="F507" s="363"/>
      <c r="G507" s="363"/>
      <c r="H507" s="363"/>
      <c r="I507" s="364"/>
      <c r="J507" s="365"/>
      <c r="K507" s="363"/>
      <c r="L507" s="363"/>
      <c r="M507" s="250"/>
      <c r="N507" s="244"/>
      <c r="O507" s="244"/>
      <c r="P507" s="152"/>
      <c r="Q507" s="152"/>
      <c r="R507" s="253"/>
      <c r="S507" s="348"/>
      <c r="T507" s="349"/>
      <c r="U507" s="348"/>
      <c r="V507" s="348"/>
      <c r="W507" s="348"/>
      <c r="X507" s="348"/>
      <c r="Y507" s="348"/>
      <c r="Z507" s="348"/>
      <c r="AA507" s="348"/>
      <c r="AB507" s="350"/>
    </row>
    <row r="508" spans="2:28" customFormat="1" ht="15" customHeight="1" x14ac:dyDescent="0.3">
      <c r="B508" s="315"/>
      <c r="C508" s="304"/>
      <c r="D508" s="363"/>
      <c r="E508" s="363"/>
      <c r="F508" s="363"/>
      <c r="G508" s="363"/>
      <c r="H508" s="363"/>
      <c r="I508" s="364"/>
      <c r="J508" s="365"/>
      <c r="K508" s="363"/>
      <c r="L508" s="363"/>
      <c r="M508" s="250"/>
      <c r="N508" s="244"/>
      <c r="O508" s="244"/>
      <c r="P508" s="152"/>
      <c r="Q508" s="152"/>
      <c r="R508" s="253"/>
      <c r="S508" s="348"/>
      <c r="T508" s="349"/>
      <c r="U508" s="348"/>
      <c r="V508" s="348"/>
      <c r="W508" s="348"/>
      <c r="X508" s="348"/>
      <c r="Y508" s="348"/>
      <c r="Z508" s="348"/>
      <c r="AA508" s="348"/>
      <c r="AB508" s="350"/>
    </row>
    <row r="509" spans="2:28" customFormat="1" ht="15" customHeight="1" x14ac:dyDescent="0.3">
      <c r="B509" s="315"/>
      <c r="C509" s="304"/>
      <c r="D509" s="363"/>
      <c r="E509" s="363"/>
      <c r="F509" s="363"/>
      <c r="G509" s="363"/>
      <c r="H509" s="363"/>
      <c r="I509" s="364"/>
      <c r="J509" s="365"/>
      <c r="K509" s="363"/>
      <c r="L509" s="363"/>
      <c r="M509" s="250"/>
      <c r="N509" s="244"/>
      <c r="O509" s="244"/>
      <c r="P509" s="152"/>
      <c r="Q509" s="152"/>
      <c r="R509" s="253"/>
      <c r="S509" s="348"/>
      <c r="T509" s="349"/>
      <c r="U509" s="348"/>
      <c r="V509" s="348"/>
      <c r="W509" s="348"/>
      <c r="X509" s="348"/>
      <c r="Y509" s="348"/>
      <c r="Z509" s="348"/>
      <c r="AA509" s="348"/>
      <c r="AB509" s="350"/>
    </row>
    <row r="510" spans="2:28" customFormat="1" ht="15" customHeight="1" x14ac:dyDescent="0.3">
      <c r="B510" s="315"/>
      <c r="C510" s="304"/>
      <c r="D510" s="363"/>
      <c r="E510" s="363"/>
      <c r="F510" s="363"/>
      <c r="G510" s="363"/>
      <c r="H510" s="363"/>
      <c r="I510" s="364"/>
      <c r="J510" s="365"/>
      <c r="K510" s="363"/>
      <c r="L510" s="363"/>
      <c r="M510" s="250"/>
      <c r="N510" s="244"/>
      <c r="O510" s="244"/>
      <c r="P510" s="152"/>
      <c r="Q510" s="152"/>
      <c r="R510" s="253"/>
      <c r="S510" s="348"/>
      <c r="T510" s="349"/>
      <c r="U510" s="348"/>
      <c r="V510" s="348"/>
      <c r="W510" s="348"/>
      <c r="X510" s="348"/>
      <c r="Y510" s="348"/>
      <c r="Z510" s="348"/>
      <c r="AA510" s="348"/>
      <c r="AB510" s="350"/>
    </row>
    <row r="511" spans="2:28" customFormat="1" ht="15" customHeight="1" x14ac:dyDescent="0.3">
      <c r="B511" s="315"/>
      <c r="C511" s="304"/>
      <c r="D511" s="363"/>
      <c r="E511" s="363"/>
      <c r="F511" s="363"/>
      <c r="G511" s="363"/>
      <c r="H511" s="363"/>
      <c r="I511" s="364"/>
      <c r="J511" s="365"/>
      <c r="K511" s="363"/>
      <c r="L511" s="363"/>
      <c r="M511" s="250"/>
      <c r="N511" s="244"/>
      <c r="O511" s="244"/>
      <c r="P511" s="152"/>
      <c r="Q511" s="152"/>
      <c r="R511" s="253"/>
      <c r="S511" s="348"/>
      <c r="T511" s="349"/>
      <c r="U511" s="348"/>
      <c r="V511" s="348"/>
      <c r="W511" s="348"/>
      <c r="X511" s="348"/>
      <c r="Y511" s="348"/>
      <c r="Z511" s="348"/>
      <c r="AA511" s="348"/>
      <c r="AB511" s="350"/>
    </row>
    <row r="512" spans="2:28" customFormat="1" ht="15" customHeight="1" x14ac:dyDescent="0.3">
      <c r="B512" s="315"/>
      <c r="C512" s="304"/>
      <c r="D512" s="363"/>
      <c r="E512" s="363"/>
      <c r="F512" s="363"/>
      <c r="G512" s="363"/>
      <c r="H512" s="363"/>
      <c r="I512" s="364"/>
      <c r="J512" s="365"/>
      <c r="K512" s="363"/>
      <c r="L512" s="363"/>
      <c r="M512" s="250"/>
      <c r="N512" s="244"/>
      <c r="O512" s="244"/>
      <c r="P512" s="152"/>
      <c r="Q512" s="152"/>
      <c r="R512" s="253"/>
      <c r="S512" s="348"/>
      <c r="T512" s="349"/>
      <c r="U512" s="348"/>
      <c r="V512" s="348"/>
      <c r="W512" s="348"/>
      <c r="X512" s="348"/>
      <c r="Y512" s="348"/>
      <c r="Z512" s="348"/>
      <c r="AA512" s="348"/>
      <c r="AB512" s="350"/>
    </row>
    <row r="513" spans="2:28" customFormat="1" ht="15" customHeight="1" x14ac:dyDescent="0.3">
      <c r="B513" s="315"/>
      <c r="C513" s="304"/>
      <c r="D513" s="363"/>
      <c r="E513" s="363"/>
      <c r="F513" s="363"/>
      <c r="G513" s="363"/>
      <c r="H513" s="363"/>
      <c r="I513" s="364"/>
      <c r="J513" s="365"/>
      <c r="K513" s="363"/>
      <c r="L513" s="363"/>
      <c r="M513" s="250"/>
      <c r="N513" s="244"/>
      <c r="O513" s="244"/>
      <c r="P513" s="152"/>
      <c r="Q513" s="152"/>
      <c r="R513" s="253"/>
      <c r="S513" s="348"/>
      <c r="T513" s="349"/>
      <c r="U513" s="348"/>
      <c r="V513" s="348"/>
      <c r="W513" s="348"/>
      <c r="X513" s="348"/>
      <c r="Y513" s="348"/>
      <c r="Z513" s="348"/>
      <c r="AA513" s="348"/>
      <c r="AB513" s="350"/>
    </row>
    <row r="514" spans="2:28" customFormat="1" ht="15" customHeight="1" x14ac:dyDescent="0.3">
      <c r="B514" s="315"/>
      <c r="C514" s="304"/>
      <c r="D514" s="363"/>
      <c r="E514" s="363"/>
      <c r="F514" s="363"/>
      <c r="G514" s="363"/>
      <c r="H514" s="363"/>
      <c r="I514" s="364"/>
      <c r="J514" s="365"/>
      <c r="K514" s="363"/>
      <c r="L514" s="363"/>
      <c r="M514" s="250"/>
      <c r="N514" s="244"/>
      <c r="O514" s="244"/>
      <c r="P514" s="152"/>
      <c r="Q514" s="152"/>
      <c r="R514" s="253"/>
      <c r="S514" s="348"/>
      <c r="T514" s="349"/>
      <c r="U514" s="348"/>
      <c r="V514" s="348"/>
      <c r="W514" s="348"/>
      <c r="X514" s="348"/>
      <c r="Y514" s="348"/>
      <c r="Z514" s="348"/>
      <c r="AA514" s="348"/>
      <c r="AB514" s="350"/>
    </row>
    <row r="515" spans="2:28" customFormat="1" ht="15" customHeight="1" x14ac:dyDescent="0.3">
      <c r="B515" s="315"/>
      <c r="C515" s="304"/>
      <c r="D515" s="363"/>
      <c r="E515" s="363"/>
      <c r="F515" s="363"/>
      <c r="G515" s="363"/>
      <c r="H515" s="363"/>
      <c r="I515" s="364"/>
      <c r="J515" s="365"/>
      <c r="K515" s="363"/>
      <c r="L515" s="363"/>
      <c r="M515" s="250"/>
      <c r="N515" s="244"/>
      <c r="O515" s="244"/>
      <c r="P515" s="152"/>
      <c r="Q515" s="152"/>
      <c r="R515" s="253"/>
      <c r="S515" s="348"/>
      <c r="T515" s="349"/>
      <c r="U515" s="348"/>
      <c r="V515" s="348"/>
      <c r="W515" s="348"/>
      <c r="X515" s="348"/>
      <c r="Y515" s="348"/>
      <c r="Z515" s="348"/>
      <c r="AA515" s="348"/>
      <c r="AB515" s="350"/>
    </row>
    <row r="516" spans="2:28" customFormat="1" ht="15" customHeight="1" x14ac:dyDescent="0.3">
      <c r="B516" s="315"/>
      <c r="C516" s="304"/>
      <c r="D516" s="363"/>
      <c r="E516" s="363"/>
      <c r="F516" s="363"/>
      <c r="G516" s="363"/>
      <c r="H516" s="363"/>
      <c r="I516" s="364"/>
      <c r="J516" s="365"/>
      <c r="K516" s="363"/>
      <c r="L516" s="363"/>
      <c r="M516" s="250"/>
      <c r="N516" s="244"/>
      <c r="O516" s="244"/>
      <c r="P516" s="152"/>
      <c r="Q516" s="152"/>
      <c r="R516" s="253"/>
      <c r="S516" s="348"/>
      <c r="T516" s="349"/>
      <c r="U516" s="348"/>
      <c r="V516" s="348"/>
      <c r="W516" s="348"/>
      <c r="X516" s="348"/>
      <c r="Y516" s="348"/>
      <c r="Z516" s="348"/>
      <c r="AA516" s="348"/>
      <c r="AB516" s="350"/>
    </row>
    <row r="517" spans="2:28" customFormat="1" ht="15" customHeight="1" x14ac:dyDescent="0.3">
      <c r="B517" s="315"/>
      <c r="C517" s="304"/>
      <c r="D517" s="363"/>
      <c r="E517" s="363"/>
      <c r="F517" s="363"/>
      <c r="G517" s="363"/>
      <c r="H517" s="363"/>
      <c r="I517" s="364"/>
      <c r="J517" s="365"/>
      <c r="K517" s="363"/>
      <c r="L517" s="363"/>
      <c r="M517" s="250"/>
      <c r="N517" s="244"/>
      <c r="O517" s="244"/>
      <c r="P517" s="152"/>
      <c r="Q517" s="152"/>
      <c r="R517" s="253"/>
      <c r="S517" s="348"/>
      <c r="T517" s="349"/>
      <c r="U517" s="348"/>
      <c r="V517" s="348"/>
      <c r="W517" s="348"/>
      <c r="X517" s="348"/>
      <c r="Y517" s="348"/>
      <c r="Z517" s="348"/>
      <c r="AA517" s="348"/>
      <c r="AB517" s="350"/>
    </row>
    <row r="518" spans="2:28" customFormat="1" ht="15" customHeight="1" x14ac:dyDescent="0.3">
      <c r="B518" s="315"/>
      <c r="C518" s="304"/>
      <c r="D518" s="363"/>
      <c r="E518" s="363"/>
      <c r="F518" s="363"/>
      <c r="G518" s="363"/>
      <c r="H518" s="363"/>
      <c r="I518" s="364"/>
      <c r="J518" s="365"/>
      <c r="K518" s="363"/>
      <c r="L518" s="363"/>
      <c r="M518" s="250"/>
      <c r="N518" s="244"/>
      <c r="O518" s="244"/>
      <c r="P518" s="152"/>
      <c r="Q518" s="152"/>
      <c r="R518" s="253"/>
      <c r="S518" s="348"/>
      <c r="T518" s="349"/>
      <c r="U518" s="348"/>
      <c r="V518" s="348"/>
      <c r="W518" s="348"/>
      <c r="X518" s="348"/>
      <c r="Y518" s="348"/>
      <c r="Z518" s="348"/>
      <c r="AA518" s="348"/>
      <c r="AB518" s="350"/>
    </row>
    <row r="519" spans="2:28" customFormat="1" ht="15" customHeight="1" x14ac:dyDescent="0.3">
      <c r="B519" s="315"/>
      <c r="C519" s="304"/>
      <c r="D519" s="363"/>
      <c r="E519" s="363"/>
      <c r="F519" s="363"/>
      <c r="G519" s="363"/>
      <c r="H519" s="363"/>
      <c r="I519" s="364"/>
      <c r="J519" s="365"/>
      <c r="K519" s="363"/>
      <c r="L519" s="363"/>
      <c r="M519" s="250"/>
      <c r="N519" s="244"/>
      <c r="O519" s="244"/>
      <c r="P519" s="152"/>
      <c r="Q519" s="152"/>
      <c r="R519" s="253"/>
      <c r="S519" s="348"/>
      <c r="T519" s="349"/>
      <c r="U519" s="348"/>
      <c r="V519" s="348"/>
      <c r="W519" s="348"/>
      <c r="X519" s="348"/>
      <c r="Y519" s="348"/>
      <c r="Z519" s="348"/>
      <c r="AA519" s="348"/>
      <c r="AB519" s="350"/>
    </row>
    <row r="520" spans="2:28" customFormat="1" ht="36.75" customHeight="1" x14ac:dyDescent="0.3">
      <c r="B520" s="315"/>
      <c r="C520" s="304"/>
      <c r="D520" s="363"/>
      <c r="E520" s="363"/>
      <c r="F520" s="363"/>
      <c r="G520" s="363"/>
      <c r="H520" s="363"/>
      <c r="I520" s="364"/>
      <c r="J520" s="365"/>
      <c r="K520" s="363"/>
      <c r="L520" s="363"/>
      <c r="M520" s="250"/>
      <c r="N520" s="244"/>
      <c r="O520" s="244"/>
      <c r="P520" s="152"/>
      <c r="Q520" s="152"/>
      <c r="R520" s="253"/>
      <c r="S520" s="348"/>
      <c r="T520" s="349"/>
      <c r="U520" s="348"/>
      <c r="V520" s="348"/>
      <c r="W520" s="348"/>
      <c r="X520" s="348"/>
      <c r="Y520" s="348"/>
      <c r="Z520" s="348"/>
      <c r="AA520" s="348"/>
      <c r="AB520" s="350"/>
    </row>
    <row r="521" spans="2:28" customFormat="1" ht="15" customHeight="1" x14ac:dyDescent="0.3">
      <c r="B521" s="315"/>
      <c r="C521" s="304"/>
      <c r="D521" s="363"/>
      <c r="E521" s="363"/>
      <c r="F521" s="363"/>
      <c r="G521" s="363"/>
      <c r="H521" s="363"/>
      <c r="I521" s="364"/>
      <c r="J521" s="365"/>
      <c r="K521" s="363"/>
      <c r="L521" s="363"/>
      <c r="M521" s="250"/>
      <c r="N521" s="244"/>
      <c r="O521" s="244"/>
      <c r="P521" s="152"/>
      <c r="Q521" s="152"/>
      <c r="R521" s="253"/>
      <c r="S521" s="348"/>
      <c r="T521" s="349"/>
      <c r="U521" s="348"/>
      <c r="V521" s="348"/>
      <c r="W521" s="348"/>
      <c r="X521" s="348"/>
      <c r="Y521" s="348"/>
      <c r="Z521" s="348"/>
      <c r="AA521" s="348"/>
      <c r="AB521" s="350"/>
    </row>
    <row r="522" spans="2:28" customFormat="1" ht="15" customHeight="1" x14ac:dyDescent="0.3">
      <c r="B522" s="368"/>
      <c r="C522" s="304"/>
      <c r="D522" s="363"/>
      <c r="E522" s="363"/>
      <c r="F522" s="363"/>
      <c r="G522" s="363"/>
      <c r="H522" s="363"/>
      <c r="I522" s="364"/>
      <c r="J522" s="365"/>
      <c r="K522" s="363"/>
      <c r="L522" s="363"/>
      <c r="M522" s="250"/>
      <c r="N522" s="244"/>
      <c r="O522" s="244"/>
      <c r="P522" s="152"/>
      <c r="Q522" s="152"/>
      <c r="R522" s="253"/>
      <c r="S522" s="348"/>
      <c r="T522" s="349"/>
      <c r="U522" s="348"/>
      <c r="V522" s="348"/>
      <c r="W522" s="348"/>
      <c r="X522" s="348"/>
      <c r="Y522" s="348"/>
      <c r="Z522" s="348"/>
      <c r="AA522" s="348"/>
      <c r="AB522" s="350"/>
    </row>
    <row r="523" spans="2:28" customFormat="1" ht="15" customHeight="1" x14ac:dyDescent="0.3">
      <c r="B523" s="315"/>
      <c r="C523" s="304"/>
      <c r="D523" s="363"/>
      <c r="E523" s="363"/>
      <c r="F523" s="363"/>
      <c r="G523" s="363"/>
      <c r="H523" s="363"/>
      <c r="I523" s="364"/>
      <c r="J523" s="365"/>
      <c r="K523" s="363"/>
      <c r="L523" s="363"/>
      <c r="M523" s="250"/>
      <c r="N523" s="244"/>
      <c r="O523" s="244"/>
      <c r="P523" s="152"/>
      <c r="Q523" s="152"/>
      <c r="R523" s="253"/>
      <c r="S523" s="348"/>
      <c r="T523" s="349"/>
      <c r="U523" s="348"/>
      <c r="V523" s="348"/>
      <c r="W523" s="348"/>
      <c r="X523" s="348"/>
      <c r="Y523" s="348"/>
      <c r="Z523" s="348"/>
      <c r="AA523" s="348"/>
      <c r="AB523" s="350"/>
    </row>
    <row r="524" spans="2:28" customFormat="1" ht="15" customHeight="1" x14ac:dyDescent="0.3">
      <c r="B524" s="315"/>
      <c r="C524" s="304"/>
      <c r="D524" s="363"/>
      <c r="E524" s="363"/>
      <c r="F524" s="363"/>
      <c r="G524" s="363"/>
      <c r="H524" s="363"/>
      <c r="I524" s="364"/>
      <c r="J524" s="365"/>
      <c r="K524" s="363"/>
      <c r="L524" s="363"/>
      <c r="M524" s="250"/>
      <c r="N524" s="244"/>
      <c r="O524" s="244"/>
      <c r="P524" s="152"/>
      <c r="Q524" s="152"/>
      <c r="R524" s="253"/>
      <c r="S524" s="348"/>
      <c r="T524" s="349"/>
      <c r="U524" s="348"/>
      <c r="V524" s="348"/>
      <c r="W524" s="348"/>
      <c r="X524" s="348"/>
      <c r="Y524" s="348"/>
      <c r="Z524" s="348"/>
      <c r="AA524" s="348"/>
      <c r="AB524" s="350"/>
    </row>
    <row r="525" spans="2:28" customFormat="1" ht="15" customHeight="1" x14ac:dyDescent="0.3">
      <c r="B525" s="315"/>
      <c r="C525" s="304"/>
      <c r="D525" s="363"/>
      <c r="E525" s="363"/>
      <c r="F525" s="363"/>
      <c r="G525" s="363"/>
      <c r="H525" s="363"/>
      <c r="I525" s="364"/>
      <c r="J525" s="365"/>
      <c r="K525" s="363"/>
      <c r="L525" s="363"/>
      <c r="M525" s="250"/>
      <c r="N525" s="244"/>
      <c r="O525" s="244"/>
      <c r="P525" s="152"/>
      <c r="Q525" s="152"/>
      <c r="R525" s="253"/>
      <c r="S525" s="348"/>
      <c r="T525" s="349"/>
      <c r="U525" s="348"/>
      <c r="V525" s="348"/>
      <c r="W525" s="348"/>
      <c r="X525" s="348"/>
      <c r="Y525" s="348"/>
      <c r="Z525" s="348"/>
      <c r="AA525" s="348"/>
      <c r="AB525" s="350"/>
    </row>
    <row r="526" spans="2:28" customFormat="1" ht="15" customHeight="1" x14ac:dyDescent="0.3">
      <c r="B526" s="315"/>
      <c r="C526" s="304"/>
      <c r="D526" s="363"/>
      <c r="E526" s="363"/>
      <c r="F526" s="363"/>
      <c r="G526" s="363"/>
      <c r="H526" s="363"/>
      <c r="I526" s="364"/>
      <c r="J526" s="365"/>
      <c r="K526" s="363"/>
      <c r="L526" s="363"/>
      <c r="M526" s="250"/>
      <c r="N526" s="244"/>
      <c r="O526" s="244"/>
      <c r="P526" s="152"/>
      <c r="Q526" s="152"/>
      <c r="R526" s="253"/>
      <c r="S526" s="348"/>
      <c r="T526" s="349"/>
      <c r="U526" s="348"/>
      <c r="V526" s="348"/>
      <c r="W526" s="348"/>
      <c r="X526" s="348"/>
      <c r="Y526" s="348"/>
      <c r="Z526" s="348"/>
      <c r="AA526" s="348"/>
      <c r="AB526" s="350"/>
    </row>
    <row r="527" spans="2:28" customFormat="1" ht="15" customHeight="1" x14ac:dyDescent="0.3">
      <c r="B527" s="315"/>
      <c r="C527" s="304"/>
      <c r="D527" s="363"/>
      <c r="E527" s="363"/>
      <c r="F527" s="363"/>
      <c r="G527" s="363"/>
      <c r="H527" s="363"/>
      <c r="I527" s="364"/>
      <c r="J527" s="365"/>
      <c r="K527" s="363"/>
      <c r="L527" s="363"/>
      <c r="M527" s="250"/>
      <c r="N527" s="244"/>
      <c r="O527" s="244"/>
      <c r="P527" s="152"/>
      <c r="Q527" s="152"/>
      <c r="R527" s="253"/>
      <c r="S527" s="348"/>
      <c r="T527" s="349"/>
      <c r="U527" s="348"/>
      <c r="V527" s="348"/>
      <c r="W527" s="348"/>
      <c r="X527" s="348"/>
      <c r="Y527" s="348"/>
      <c r="Z527" s="348"/>
      <c r="AA527" s="348"/>
      <c r="AB527" s="350"/>
    </row>
    <row r="528" spans="2:28" customFormat="1" ht="15" customHeight="1" x14ac:dyDescent="0.3">
      <c r="B528" s="315"/>
      <c r="C528" s="304"/>
      <c r="D528" s="363"/>
      <c r="E528" s="363"/>
      <c r="F528" s="363"/>
      <c r="G528" s="363"/>
      <c r="H528" s="363"/>
      <c r="I528" s="364"/>
      <c r="J528" s="365"/>
      <c r="K528" s="363"/>
      <c r="L528" s="363"/>
      <c r="M528" s="250"/>
      <c r="N528" s="244"/>
      <c r="O528" s="244"/>
      <c r="P528" s="152"/>
      <c r="Q528" s="152"/>
      <c r="R528" s="253"/>
      <c r="S528" s="348"/>
      <c r="T528" s="349"/>
      <c r="U528" s="348"/>
      <c r="V528" s="348"/>
      <c r="W528" s="348"/>
      <c r="X528" s="348"/>
      <c r="Y528" s="348"/>
      <c r="Z528" s="348"/>
      <c r="AA528" s="348"/>
      <c r="AB528" s="350"/>
    </row>
    <row r="529" spans="2:28" customFormat="1" ht="15" customHeight="1" x14ac:dyDescent="0.3">
      <c r="B529" s="315"/>
      <c r="C529" s="304"/>
      <c r="D529" s="363"/>
      <c r="E529" s="363"/>
      <c r="F529" s="363"/>
      <c r="G529" s="363"/>
      <c r="H529" s="363"/>
      <c r="I529" s="364"/>
      <c r="J529" s="365"/>
      <c r="K529" s="363"/>
      <c r="L529" s="363"/>
      <c r="M529" s="250"/>
      <c r="N529" s="244"/>
      <c r="O529" s="244"/>
      <c r="P529" s="152"/>
      <c r="Q529" s="152"/>
      <c r="R529" s="253"/>
      <c r="S529" s="348"/>
      <c r="T529" s="349"/>
      <c r="U529" s="348"/>
      <c r="V529" s="348"/>
      <c r="W529" s="348"/>
      <c r="X529" s="348"/>
      <c r="Y529" s="348"/>
      <c r="Z529" s="348"/>
      <c r="AA529" s="348"/>
      <c r="AB529" s="350"/>
    </row>
    <row r="530" spans="2:28" customFormat="1" ht="15" customHeight="1" x14ac:dyDescent="0.3">
      <c r="B530" s="315"/>
      <c r="C530" s="304"/>
      <c r="D530" s="363"/>
      <c r="E530" s="363"/>
      <c r="F530" s="363"/>
      <c r="G530" s="363"/>
      <c r="H530" s="363"/>
      <c r="I530" s="364"/>
      <c r="J530" s="365"/>
      <c r="K530" s="363"/>
      <c r="L530" s="363"/>
      <c r="M530" s="250"/>
      <c r="N530" s="244"/>
      <c r="O530" s="244"/>
      <c r="P530" s="152"/>
      <c r="Q530" s="152"/>
      <c r="R530" s="253"/>
      <c r="S530" s="348"/>
      <c r="T530" s="349"/>
      <c r="U530" s="348"/>
      <c r="V530" s="348"/>
      <c r="W530" s="348"/>
      <c r="X530" s="348"/>
      <c r="Y530" s="348"/>
      <c r="Z530" s="348"/>
      <c r="AA530" s="348"/>
      <c r="AB530" s="350"/>
    </row>
    <row r="531" spans="2:28" customFormat="1" ht="15" customHeight="1" x14ac:dyDescent="0.3">
      <c r="B531" s="315"/>
      <c r="C531" s="304"/>
      <c r="D531" s="363"/>
      <c r="E531" s="363"/>
      <c r="F531" s="363"/>
      <c r="G531" s="363"/>
      <c r="H531" s="363"/>
      <c r="I531" s="364"/>
      <c r="J531" s="365"/>
      <c r="K531" s="363"/>
      <c r="L531" s="363"/>
      <c r="M531" s="250"/>
      <c r="N531" s="244"/>
      <c r="O531" s="244"/>
      <c r="P531" s="152"/>
      <c r="Q531" s="152"/>
      <c r="R531" s="253"/>
      <c r="S531" s="348"/>
      <c r="T531" s="349"/>
      <c r="U531" s="348"/>
      <c r="V531" s="348"/>
      <c r="W531" s="348"/>
      <c r="X531" s="348"/>
      <c r="Y531" s="348"/>
      <c r="Z531" s="348"/>
      <c r="AA531" s="348"/>
      <c r="AB531" s="350"/>
    </row>
    <row r="532" spans="2:28" customFormat="1" ht="15" customHeight="1" x14ac:dyDescent="0.3">
      <c r="B532" s="315"/>
      <c r="C532" s="304"/>
      <c r="D532" s="363"/>
      <c r="E532" s="363"/>
      <c r="F532" s="363"/>
      <c r="G532" s="363"/>
      <c r="H532" s="363"/>
      <c r="I532" s="364"/>
      <c r="J532" s="365"/>
      <c r="K532" s="363"/>
      <c r="L532" s="363"/>
      <c r="M532" s="250"/>
      <c r="N532" s="244"/>
      <c r="O532" s="244"/>
      <c r="P532" s="152"/>
      <c r="Q532" s="152"/>
      <c r="R532" s="253"/>
      <c r="S532" s="348"/>
      <c r="T532" s="349"/>
      <c r="U532" s="348"/>
      <c r="V532" s="348"/>
      <c r="W532" s="348"/>
      <c r="X532" s="348"/>
      <c r="Y532" s="348"/>
      <c r="Z532" s="348"/>
      <c r="AA532" s="348"/>
      <c r="AB532" s="350"/>
    </row>
    <row r="533" spans="2:28" customFormat="1" ht="15" customHeight="1" x14ac:dyDescent="0.3">
      <c r="B533" s="315"/>
      <c r="C533" s="304"/>
      <c r="D533" s="363"/>
      <c r="E533" s="363"/>
      <c r="F533" s="363"/>
      <c r="G533" s="363"/>
      <c r="H533" s="363"/>
      <c r="I533" s="364"/>
      <c r="J533" s="365"/>
      <c r="K533" s="363"/>
      <c r="L533" s="363"/>
      <c r="M533" s="250"/>
      <c r="N533" s="244"/>
      <c r="O533" s="244"/>
      <c r="P533" s="152"/>
      <c r="Q533" s="152"/>
      <c r="R533" s="253"/>
      <c r="S533" s="348"/>
      <c r="T533" s="349"/>
      <c r="U533" s="348"/>
      <c r="V533" s="348"/>
      <c r="W533" s="348"/>
      <c r="X533" s="348"/>
      <c r="Y533" s="348"/>
      <c r="Z533" s="348"/>
      <c r="AA533" s="348"/>
      <c r="AB533" s="350"/>
    </row>
    <row r="534" spans="2:28" customFormat="1" ht="15" customHeight="1" x14ac:dyDescent="0.3">
      <c r="B534" s="315"/>
      <c r="C534" s="304"/>
      <c r="D534" s="363"/>
      <c r="E534" s="363"/>
      <c r="F534" s="363"/>
      <c r="G534" s="363"/>
      <c r="H534" s="363"/>
      <c r="I534" s="364"/>
      <c r="J534" s="365"/>
      <c r="K534" s="363"/>
      <c r="L534" s="363"/>
      <c r="M534" s="250"/>
      <c r="N534" s="244"/>
      <c r="O534" s="244"/>
      <c r="P534" s="152"/>
      <c r="Q534" s="152"/>
      <c r="R534" s="253"/>
      <c r="S534" s="348"/>
      <c r="T534" s="349"/>
      <c r="U534" s="348"/>
      <c r="V534" s="348"/>
      <c r="W534" s="348"/>
      <c r="X534" s="348"/>
      <c r="Y534" s="348"/>
      <c r="Z534" s="348"/>
      <c r="AA534" s="348"/>
      <c r="AB534" s="350"/>
    </row>
    <row r="535" spans="2:28" customFormat="1" ht="15" customHeight="1" x14ac:dyDescent="0.3">
      <c r="B535" s="315"/>
      <c r="C535" s="304"/>
      <c r="D535" s="363"/>
      <c r="E535" s="363"/>
      <c r="F535" s="363"/>
      <c r="G535" s="363"/>
      <c r="H535" s="363"/>
      <c r="I535" s="364"/>
      <c r="J535" s="365"/>
      <c r="K535" s="363"/>
      <c r="L535" s="363"/>
      <c r="M535" s="250"/>
      <c r="N535" s="244"/>
      <c r="O535" s="244"/>
      <c r="P535" s="152"/>
      <c r="Q535" s="152"/>
      <c r="R535" s="253"/>
      <c r="S535" s="348"/>
      <c r="T535" s="349"/>
      <c r="U535" s="348"/>
      <c r="V535" s="348"/>
      <c r="W535" s="348"/>
      <c r="X535" s="348"/>
      <c r="Y535" s="348"/>
      <c r="Z535" s="348"/>
      <c r="AA535" s="348"/>
      <c r="AB535" s="350"/>
    </row>
    <row r="536" spans="2:28" customFormat="1" ht="15" customHeight="1" x14ac:dyDescent="0.3">
      <c r="B536" s="315"/>
      <c r="C536" s="304"/>
      <c r="D536" s="363"/>
      <c r="E536" s="363"/>
      <c r="F536" s="363"/>
      <c r="G536" s="363"/>
      <c r="H536" s="363"/>
      <c r="I536" s="364"/>
      <c r="J536" s="365"/>
      <c r="K536" s="363"/>
      <c r="L536" s="363"/>
      <c r="M536" s="250"/>
      <c r="N536" s="244"/>
      <c r="O536" s="244"/>
      <c r="P536" s="152"/>
      <c r="Q536" s="152"/>
      <c r="R536" s="253"/>
      <c r="S536" s="348"/>
      <c r="T536" s="349"/>
      <c r="U536" s="348"/>
      <c r="V536" s="348"/>
      <c r="W536" s="348"/>
      <c r="X536" s="348"/>
      <c r="Y536" s="348"/>
      <c r="Z536" s="348"/>
      <c r="AA536" s="348"/>
      <c r="AB536" s="350"/>
    </row>
    <row r="537" spans="2:28" customFormat="1" ht="15" customHeight="1" x14ac:dyDescent="0.3">
      <c r="B537" s="315"/>
      <c r="C537" s="304"/>
      <c r="D537" s="363"/>
      <c r="E537" s="363"/>
      <c r="F537" s="363"/>
      <c r="G537" s="363"/>
      <c r="H537" s="363"/>
      <c r="I537" s="364"/>
      <c r="J537" s="365"/>
      <c r="K537" s="363"/>
      <c r="L537" s="363"/>
      <c r="M537" s="250"/>
      <c r="N537" s="244"/>
      <c r="O537" s="244"/>
      <c r="P537" s="152"/>
      <c r="Q537" s="152"/>
      <c r="R537" s="253"/>
      <c r="S537" s="348"/>
      <c r="T537" s="349"/>
      <c r="U537" s="348"/>
      <c r="V537" s="348"/>
      <c r="W537" s="348"/>
      <c r="X537" s="348"/>
      <c r="Y537" s="348"/>
      <c r="Z537" s="348"/>
      <c r="AA537" s="348"/>
      <c r="AB537" s="350"/>
    </row>
    <row r="538" spans="2:28" customFormat="1" ht="15" customHeight="1" x14ac:dyDescent="0.3">
      <c r="B538" s="315"/>
      <c r="C538" s="304"/>
      <c r="D538" s="363"/>
      <c r="E538" s="363"/>
      <c r="F538" s="363"/>
      <c r="G538" s="363"/>
      <c r="H538" s="363"/>
      <c r="I538" s="364"/>
      <c r="J538" s="365"/>
      <c r="K538" s="363"/>
      <c r="L538" s="363"/>
      <c r="M538" s="250"/>
      <c r="N538" s="244"/>
      <c r="O538" s="244"/>
      <c r="P538" s="152"/>
      <c r="Q538" s="152"/>
      <c r="R538" s="253"/>
      <c r="S538" s="348"/>
      <c r="T538" s="349"/>
      <c r="U538" s="348"/>
      <c r="V538" s="348"/>
      <c r="W538" s="348"/>
      <c r="X538" s="348"/>
      <c r="Y538" s="348"/>
      <c r="Z538" s="348"/>
      <c r="AA538" s="348"/>
      <c r="AB538" s="350"/>
    </row>
    <row r="539" spans="2:28" customFormat="1" ht="15" customHeight="1" x14ac:dyDescent="0.3">
      <c r="B539" s="315"/>
      <c r="C539" s="304"/>
      <c r="D539" s="363"/>
      <c r="E539" s="363"/>
      <c r="F539" s="363"/>
      <c r="G539" s="363"/>
      <c r="H539" s="363"/>
      <c r="I539" s="364"/>
      <c r="J539" s="365"/>
      <c r="K539" s="363"/>
      <c r="L539" s="363"/>
      <c r="M539" s="250"/>
      <c r="N539" s="244"/>
      <c r="O539" s="244"/>
      <c r="P539" s="152"/>
      <c r="Q539" s="152"/>
      <c r="R539" s="253"/>
      <c r="S539" s="348"/>
      <c r="T539" s="349"/>
      <c r="U539" s="348"/>
      <c r="V539" s="348"/>
      <c r="W539" s="348"/>
      <c r="X539" s="348"/>
      <c r="Y539" s="348"/>
      <c r="Z539" s="348"/>
      <c r="AA539" s="348"/>
      <c r="AB539" s="350"/>
    </row>
    <row r="540" spans="2:28" customFormat="1" ht="15" customHeight="1" x14ac:dyDescent="0.3">
      <c r="B540" s="315"/>
      <c r="C540" s="304"/>
      <c r="D540" s="363"/>
      <c r="E540" s="363"/>
      <c r="F540" s="363"/>
      <c r="G540" s="363"/>
      <c r="H540" s="363"/>
      <c r="I540" s="364"/>
      <c r="J540" s="365"/>
      <c r="K540" s="363"/>
      <c r="L540" s="363"/>
      <c r="M540" s="250"/>
      <c r="N540" s="244"/>
      <c r="O540" s="244"/>
      <c r="P540" s="152"/>
      <c r="Q540" s="152"/>
      <c r="R540" s="253"/>
      <c r="S540" s="348"/>
      <c r="T540" s="349"/>
      <c r="U540" s="348"/>
      <c r="V540" s="348"/>
      <c r="W540" s="348"/>
      <c r="X540" s="348"/>
      <c r="Y540" s="348"/>
      <c r="Z540" s="348"/>
      <c r="AA540" s="348"/>
      <c r="AB540" s="350"/>
    </row>
    <row r="541" spans="2:28" customFormat="1" ht="15" customHeight="1" x14ac:dyDescent="0.3">
      <c r="B541" s="315"/>
      <c r="C541" s="304"/>
      <c r="D541" s="363"/>
      <c r="E541" s="363"/>
      <c r="F541" s="363"/>
      <c r="G541" s="363"/>
      <c r="H541" s="363"/>
      <c r="I541" s="364"/>
      <c r="J541" s="365"/>
      <c r="K541" s="363"/>
      <c r="L541" s="363"/>
      <c r="M541" s="250"/>
      <c r="N541" s="244"/>
      <c r="O541" s="244"/>
      <c r="P541" s="152"/>
      <c r="Q541" s="152"/>
      <c r="R541" s="253"/>
      <c r="S541" s="348"/>
      <c r="T541" s="349"/>
      <c r="U541" s="348"/>
      <c r="V541" s="348"/>
      <c r="W541" s="348"/>
      <c r="X541" s="348"/>
      <c r="Y541" s="348"/>
      <c r="Z541" s="348"/>
      <c r="AA541" s="348"/>
      <c r="AB541" s="350"/>
    </row>
    <row r="542" spans="2:28" customFormat="1" ht="15" customHeight="1" x14ac:dyDescent="0.3">
      <c r="B542" s="315"/>
      <c r="C542" s="304"/>
      <c r="D542" s="363"/>
      <c r="E542" s="363"/>
      <c r="F542" s="363"/>
      <c r="G542" s="363"/>
      <c r="H542" s="363"/>
      <c r="I542" s="364"/>
      <c r="J542" s="365"/>
      <c r="K542" s="363"/>
      <c r="L542" s="363"/>
      <c r="M542" s="250"/>
      <c r="N542" s="244"/>
      <c r="O542" s="244"/>
      <c r="P542" s="152"/>
      <c r="Q542" s="152"/>
      <c r="R542" s="253"/>
      <c r="S542" s="348"/>
      <c r="T542" s="349"/>
      <c r="U542" s="348"/>
      <c r="V542" s="348"/>
      <c r="W542" s="348"/>
      <c r="X542" s="348"/>
      <c r="Y542" s="348"/>
      <c r="Z542" s="348"/>
      <c r="AA542" s="348"/>
      <c r="AB542" s="350"/>
    </row>
    <row r="543" spans="2:28" customFormat="1" ht="15" customHeight="1" x14ac:dyDescent="0.3">
      <c r="B543" s="315"/>
      <c r="C543" s="304"/>
      <c r="D543" s="363"/>
      <c r="E543" s="363"/>
      <c r="F543" s="363"/>
      <c r="G543" s="363"/>
      <c r="H543" s="363"/>
      <c r="I543" s="364"/>
      <c r="J543" s="365"/>
      <c r="K543" s="363"/>
      <c r="L543" s="363"/>
      <c r="M543" s="250"/>
      <c r="N543" s="244"/>
      <c r="O543" s="244"/>
      <c r="P543" s="152"/>
      <c r="Q543" s="152"/>
      <c r="R543" s="253"/>
      <c r="S543" s="348"/>
      <c r="T543" s="349"/>
      <c r="U543" s="348"/>
      <c r="V543" s="348"/>
      <c r="W543" s="348"/>
      <c r="X543" s="348"/>
      <c r="Y543" s="348"/>
      <c r="Z543" s="348"/>
      <c r="AA543" s="348"/>
      <c r="AB543" s="350"/>
    </row>
    <row r="544" spans="2:28" customFormat="1" ht="15" customHeight="1" x14ac:dyDescent="0.3">
      <c r="B544" s="315"/>
      <c r="C544" s="304"/>
      <c r="D544" s="363"/>
      <c r="E544" s="363"/>
      <c r="F544" s="363"/>
      <c r="G544" s="363"/>
      <c r="H544" s="363"/>
      <c r="I544" s="364"/>
      <c r="J544" s="365"/>
      <c r="K544" s="363"/>
      <c r="L544" s="363"/>
      <c r="M544" s="250"/>
      <c r="N544" s="244"/>
      <c r="O544" s="244"/>
      <c r="P544" s="152"/>
      <c r="Q544" s="152"/>
      <c r="R544" s="253"/>
      <c r="S544" s="348"/>
      <c r="T544" s="349"/>
      <c r="U544" s="348"/>
      <c r="V544" s="348"/>
      <c r="W544" s="348"/>
      <c r="X544" s="348"/>
      <c r="Y544" s="348"/>
      <c r="Z544" s="348"/>
      <c r="AA544" s="348"/>
      <c r="AB544" s="350"/>
    </row>
    <row r="545" spans="2:28" customFormat="1" ht="15" customHeight="1" x14ac:dyDescent="0.3">
      <c r="B545" s="315"/>
      <c r="C545" s="304"/>
      <c r="D545" s="363"/>
      <c r="E545" s="363"/>
      <c r="F545" s="363"/>
      <c r="G545" s="363"/>
      <c r="H545" s="363"/>
      <c r="I545" s="364"/>
      <c r="J545" s="365"/>
      <c r="K545" s="363"/>
      <c r="L545" s="363"/>
      <c r="M545" s="250"/>
      <c r="N545" s="244"/>
      <c r="O545" s="244"/>
      <c r="P545" s="152"/>
      <c r="Q545" s="152"/>
      <c r="R545" s="253"/>
      <c r="S545" s="348"/>
      <c r="T545" s="349"/>
      <c r="U545" s="348"/>
      <c r="V545" s="348"/>
      <c r="W545" s="348"/>
      <c r="X545" s="348"/>
      <c r="Y545" s="348"/>
      <c r="Z545" s="348"/>
      <c r="AA545" s="348"/>
      <c r="AB545" s="350"/>
    </row>
    <row r="546" spans="2:28" customFormat="1" ht="15" customHeight="1" x14ac:dyDescent="0.3">
      <c r="B546" s="315"/>
      <c r="C546" s="304"/>
      <c r="D546" s="363"/>
      <c r="E546" s="363"/>
      <c r="F546" s="363"/>
      <c r="G546" s="363"/>
      <c r="H546" s="363"/>
      <c r="I546" s="364"/>
      <c r="J546" s="365"/>
      <c r="K546" s="363"/>
      <c r="L546" s="363"/>
      <c r="M546" s="250"/>
      <c r="N546" s="244"/>
      <c r="O546" s="244"/>
      <c r="P546" s="152"/>
      <c r="Q546" s="152"/>
      <c r="R546" s="253"/>
      <c r="S546" s="348"/>
      <c r="T546" s="349"/>
      <c r="U546" s="348"/>
      <c r="V546" s="348"/>
      <c r="W546" s="348"/>
      <c r="X546" s="348"/>
      <c r="Y546" s="348"/>
      <c r="Z546" s="348"/>
      <c r="AA546" s="348"/>
      <c r="AB546" s="350"/>
    </row>
    <row r="547" spans="2:28" customFormat="1" ht="15" customHeight="1" x14ac:dyDescent="0.3">
      <c r="B547" s="315"/>
      <c r="C547" s="304"/>
      <c r="D547" s="363"/>
      <c r="E547" s="363"/>
      <c r="F547" s="363"/>
      <c r="G547" s="363"/>
      <c r="H547" s="363"/>
      <c r="I547" s="364"/>
      <c r="J547" s="365"/>
      <c r="K547" s="363"/>
      <c r="L547" s="363"/>
      <c r="M547" s="250"/>
      <c r="N547" s="244"/>
      <c r="O547" s="244"/>
      <c r="P547" s="152"/>
      <c r="Q547" s="152"/>
      <c r="R547" s="253"/>
      <c r="S547" s="348"/>
      <c r="T547" s="349"/>
      <c r="U547" s="348"/>
      <c r="V547" s="348"/>
      <c r="W547" s="348"/>
      <c r="X547" s="348"/>
      <c r="Y547" s="348"/>
      <c r="Z547" s="348"/>
      <c r="AA547" s="348"/>
      <c r="AB547" s="350"/>
    </row>
    <row r="548" spans="2:28" customFormat="1" ht="15" customHeight="1" x14ac:dyDescent="0.3">
      <c r="B548" s="315"/>
      <c r="C548" s="304"/>
      <c r="D548" s="363"/>
      <c r="E548" s="363"/>
      <c r="F548" s="363"/>
      <c r="G548" s="363"/>
      <c r="H548" s="363"/>
      <c r="I548" s="364"/>
      <c r="J548" s="365"/>
      <c r="K548" s="363"/>
      <c r="L548" s="363"/>
      <c r="M548" s="250"/>
      <c r="N548" s="244"/>
      <c r="O548" s="244"/>
      <c r="P548" s="152"/>
      <c r="Q548" s="152"/>
      <c r="R548" s="253"/>
      <c r="S548" s="348"/>
      <c r="T548" s="349"/>
      <c r="U548" s="348"/>
      <c r="V548" s="348"/>
      <c r="W548" s="348"/>
      <c r="X548" s="348"/>
      <c r="Y548" s="348"/>
      <c r="Z548" s="348"/>
      <c r="AA548" s="348"/>
      <c r="AB548" s="350"/>
    </row>
    <row r="549" spans="2:28" customFormat="1" ht="15" customHeight="1" x14ac:dyDescent="0.3">
      <c r="B549" s="315"/>
      <c r="C549" s="304"/>
      <c r="D549" s="363"/>
      <c r="E549" s="363"/>
      <c r="F549" s="363"/>
      <c r="G549" s="363"/>
      <c r="H549" s="363"/>
      <c r="I549" s="364"/>
      <c r="J549" s="365"/>
      <c r="K549" s="363"/>
      <c r="L549" s="363"/>
      <c r="M549" s="250"/>
      <c r="N549" s="244"/>
      <c r="O549" s="244"/>
      <c r="P549" s="152"/>
      <c r="Q549" s="152"/>
      <c r="R549" s="253"/>
      <c r="S549" s="348"/>
      <c r="T549" s="349"/>
      <c r="U549" s="348"/>
      <c r="V549" s="348"/>
      <c r="W549" s="348"/>
      <c r="X549" s="348"/>
      <c r="Y549" s="348"/>
      <c r="Z549" s="348"/>
      <c r="AA549" s="348"/>
      <c r="AB549" s="350"/>
    </row>
    <row r="550" spans="2:28" customFormat="1" ht="15" customHeight="1" x14ac:dyDescent="0.3">
      <c r="B550" s="315"/>
      <c r="C550" s="304"/>
      <c r="D550" s="363"/>
      <c r="E550" s="363"/>
      <c r="F550" s="363"/>
      <c r="G550" s="363"/>
      <c r="H550" s="363"/>
      <c r="I550" s="364"/>
      <c r="J550" s="365"/>
      <c r="K550" s="363"/>
      <c r="L550" s="363"/>
      <c r="M550" s="250"/>
      <c r="N550" s="244"/>
      <c r="O550" s="244"/>
      <c r="P550" s="152"/>
      <c r="Q550" s="152"/>
      <c r="R550" s="253"/>
      <c r="S550" s="348"/>
      <c r="T550" s="349"/>
      <c r="U550" s="348"/>
      <c r="V550" s="348"/>
      <c r="W550" s="348"/>
      <c r="X550" s="348"/>
      <c r="Y550" s="348"/>
      <c r="Z550" s="348"/>
      <c r="AA550" s="348"/>
      <c r="AB550" s="350"/>
    </row>
    <row r="551" spans="2:28" customFormat="1" ht="15" customHeight="1" x14ac:dyDescent="0.3">
      <c r="B551" s="315"/>
      <c r="C551" s="304"/>
      <c r="D551" s="363"/>
      <c r="E551" s="363"/>
      <c r="F551" s="363"/>
      <c r="G551" s="363"/>
      <c r="H551" s="363"/>
      <c r="I551" s="364"/>
      <c r="J551" s="365"/>
      <c r="K551" s="363"/>
      <c r="L551" s="363"/>
      <c r="M551" s="250"/>
      <c r="N551" s="244"/>
      <c r="O551" s="244"/>
      <c r="P551" s="152"/>
      <c r="Q551" s="152"/>
      <c r="R551" s="253"/>
      <c r="S551" s="348"/>
      <c r="T551" s="349"/>
      <c r="U551" s="348"/>
      <c r="V551" s="348"/>
      <c r="W551" s="348"/>
      <c r="X551" s="348"/>
      <c r="Y551" s="348"/>
      <c r="Z551" s="348"/>
      <c r="AA551" s="348"/>
      <c r="AB551" s="350"/>
    </row>
    <row r="552" spans="2:28" customFormat="1" ht="15" customHeight="1" x14ac:dyDescent="0.3">
      <c r="B552" s="315"/>
      <c r="C552" s="304"/>
      <c r="D552" s="363"/>
      <c r="E552" s="363"/>
      <c r="F552" s="363"/>
      <c r="G552" s="363"/>
      <c r="H552" s="363"/>
      <c r="I552" s="364"/>
      <c r="J552" s="365"/>
      <c r="K552" s="363"/>
      <c r="L552" s="363"/>
      <c r="M552" s="250"/>
      <c r="N552" s="244"/>
      <c r="O552" s="244"/>
      <c r="P552" s="152"/>
      <c r="Q552" s="152"/>
      <c r="R552" s="253"/>
      <c r="S552" s="348"/>
      <c r="T552" s="349"/>
      <c r="U552" s="348"/>
      <c r="V552" s="348"/>
      <c r="W552" s="348"/>
      <c r="X552" s="348"/>
      <c r="Y552" s="348"/>
      <c r="Z552" s="348"/>
      <c r="AA552" s="348"/>
      <c r="AB552" s="350"/>
    </row>
    <row r="553" spans="2:28" customFormat="1" ht="15" customHeight="1" x14ac:dyDescent="0.3">
      <c r="B553" s="315"/>
      <c r="C553" s="304"/>
      <c r="D553" s="363"/>
      <c r="E553" s="363"/>
      <c r="F553" s="363"/>
      <c r="G553" s="363"/>
      <c r="H553" s="363"/>
      <c r="I553" s="364"/>
      <c r="J553" s="365"/>
      <c r="K553" s="363"/>
      <c r="L553" s="363"/>
      <c r="M553" s="250"/>
      <c r="N553" s="244"/>
      <c r="O553" s="244"/>
      <c r="P553" s="152"/>
      <c r="Q553" s="152"/>
      <c r="R553" s="253"/>
      <c r="S553" s="348"/>
      <c r="T553" s="349"/>
      <c r="U553" s="348"/>
      <c r="V553" s="348"/>
      <c r="W553" s="348"/>
      <c r="X553" s="348"/>
      <c r="Y553" s="348"/>
      <c r="Z553" s="348"/>
      <c r="AA553" s="348"/>
      <c r="AB553" s="350"/>
    </row>
    <row r="554" spans="2:28" customFormat="1" ht="15" customHeight="1" x14ac:dyDescent="0.3">
      <c r="B554" s="315"/>
      <c r="C554" s="304"/>
      <c r="D554" s="363"/>
      <c r="E554" s="363"/>
      <c r="F554" s="363"/>
      <c r="G554" s="363"/>
      <c r="H554" s="363"/>
      <c r="I554" s="364"/>
      <c r="J554" s="365"/>
      <c r="K554" s="363"/>
      <c r="L554" s="363"/>
      <c r="M554" s="250"/>
      <c r="N554" s="244"/>
      <c r="O554" s="244"/>
      <c r="P554" s="152"/>
      <c r="Q554" s="152"/>
      <c r="R554" s="253"/>
      <c r="S554" s="348"/>
      <c r="T554" s="349"/>
      <c r="U554" s="348"/>
      <c r="V554" s="348"/>
      <c r="W554" s="348"/>
      <c r="X554" s="348"/>
      <c r="Y554" s="348"/>
      <c r="Z554" s="348"/>
      <c r="AA554" s="348"/>
      <c r="AB554" s="350"/>
    </row>
    <row r="555" spans="2:28" customFormat="1" ht="15" customHeight="1" x14ac:dyDescent="0.3">
      <c r="B555" s="315"/>
      <c r="C555" s="304"/>
      <c r="D555" s="363"/>
      <c r="E555" s="363"/>
      <c r="F555" s="363"/>
      <c r="G555" s="363"/>
      <c r="H555" s="363"/>
      <c r="I555" s="364"/>
      <c r="J555" s="365"/>
      <c r="K555" s="363"/>
      <c r="L555" s="363"/>
      <c r="M555" s="250"/>
      <c r="N555" s="244"/>
      <c r="O555" s="244"/>
      <c r="P555" s="152"/>
      <c r="Q555" s="152"/>
      <c r="R555" s="253"/>
      <c r="S555" s="348"/>
      <c r="T555" s="349"/>
      <c r="U555" s="348"/>
      <c r="V555" s="348"/>
      <c r="W555" s="348"/>
      <c r="X555" s="348"/>
      <c r="Y555" s="348"/>
      <c r="Z555" s="348"/>
      <c r="AA555" s="348"/>
      <c r="AB555" s="350"/>
    </row>
    <row r="556" spans="2:28" customFormat="1" ht="15" customHeight="1" x14ac:dyDescent="0.3">
      <c r="B556" s="315"/>
      <c r="C556" s="304"/>
      <c r="D556" s="363"/>
      <c r="E556" s="363"/>
      <c r="F556" s="363"/>
      <c r="G556" s="363"/>
      <c r="H556" s="363"/>
      <c r="I556" s="364"/>
      <c r="J556" s="365"/>
      <c r="K556" s="363"/>
      <c r="L556" s="363"/>
      <c r="M556" s="250"/>
      <c r="N556" s="244"/>
      <c r="O556" s="244"/>
      <c r="P556" s="152"/>
      <c r="Q556" s="152"/>
      <c r="R556" s="253"/>
      <c r="S556" s="348"/>
      <c r="T556" s="349"/>
      <c r="U556" s="348"/>
      <c r="V556" s="348"/>
      <c r="W556" s="348"/>
      <c r="X556" s="348"/>
      <c r="Y556" s="348"/>
      <c r="Z556" s="348"/>
      <c r="AA556" s="348"/>
      <c r="AB556" s="350"/>
    </row>
    <row r="557" spans="2:28" customFormat="1" ht="15" customHeight="1" x14ac:dyDescent="0.3">
      <c r="B557" s="315"/>
      <c r="C557" s="304"/>
      <c r="D557" s="363"/>
      <c r="E557" s="363"/>
      <c r="F557" s="363"/>
      <c r="G557" s="363"/>
      <c r="H557" s="363"/>
      <c r="I557" s="364"/>
      <c r="J557" s="365"/>
      <c r="K557" s="363"/>
      <c r="L557" s="363"/>
      <c r="M557" s="250"/>
      <c r="N557" s="244"/>
      <c r="O557" s="244"/>
      <c r="P557" s="152"/>
      <c r="Q557" s="152"/>
      <c r="R557" s="253"/>
      <c r="S557" s="348"/>
      <c r="T557" s="349"/>
      <c r="U557" s="348"/>
      <c r="V557" s="348"/>
      <c r="W557" s="348"/>
      <c r="X557" s="348"/>
      <c r="Y557" s="348"/>
      <c r="Z557" s="348"/>
      <c r="AA557" s="348"/>
      <c r="AB557" s="350"/>
    </row>
    <row r="558" spans="2:28" customFormat="1" ht="15" customHeight="1" x14ac:dyDescent="0.3">
      <c r="B558" s="315"/>
      <c r="C558" s="304"/>
      <c r="D558" s="363"/>
      <c r="E558" s="363"/>
      <c r="F558" s="363"/>
      <c r="G558" s="363"/>
      <c r="H558" s="363"/>
      <c r="I558" s="364"/>
      <c r="J558" s="365"/>
      <c r="K558" s="363"/>
      <c r="L558" s="363"/>
      <c r="M558" s="250"/>
      <c r="N558" s="244"/>
      <c r="O558" s="244"/>
      <c r="P558" s="152"/>
      <c r="Q558" s="152"/>
      <c r="R558" s="253"/>
      <c r="S558" s="348"/>
      <c r="T558" s="349"/>
      <c r="U558" s="348"/>
      <c r="V558" s="348"/>
      <c r="W558" s="348"/>
      <c r="X558" s="348"/>
      <c r="Y558" s="348"/>
      <c r="Z558" s="348"/>
      <c r="AA558" s="348"/>
      <c r="AB558" s="350"/>
    </row>
    <row r="559" spans="2:28" customFormat="1" ht="15" customHeight="1" x14ac:dyDescent="0.3">
      <c r="B559" s="315"/>
      <c r="C559" s="304"/>
      <c r="D559" s="363"/>
      <c r="E559" s="363"/>
      <c r="F559" s="363"/>
      <c r="G559" s="363"/>
      <c r="H559" s="363"/>
      <c r="I559" s="364"/>
      <c r="J559" s="365"/>
      <c r="K559" s="363"/>
      <c r="L559" s="363"/>
      <c r="M559" s="250"/>
      <c r="N559" s="244"/>
      <c r="O559" s="244"/>
      <c r="P559" s="152"/>
      <c r="Q559" s="152"/>
      <c r="R559" s="253"/>
      <c r="S559" s="348"/>
      <c r="T559" s="349"/>
      <c r="U559" s="348"/>
      <c r="V559" s="348"/>
      <c r="W559" s="348"/>
      <c r="X559" s="348"/>
      <c r="Y559" s="348"/>
      <c r="Z559" s="348"/>
      <c r="AA559" s="348"/>
      <c r="AB559" s="350"/>
    </row>
    <row r="560" spans="2:28" customFormat="1" ht="15" customHeight="1" x14ac:dyDescent="0.3">
      <c r="B560" s="315"/>
      <c r="C560" s="304"/>
      <c r="D560" s="363"/>
      <c r="E560" s="363"/>
      <c r="F560" s="363"/>
      <c r="G560" s="363"/>
      <c r="H560" s="363"/>
      <c r="I560" s="364"/>
      <c r="J560" s="365"/>
      <c r="K560" s="363"/>
      <c r="L560" s="363"/>
      <c r="M560" s="250"/>
      <c r="N560" s="244"/>
      <c r="O560" s="244"/>
      <c r="P560" s="152"/>
      <c r="Q560" s="152"/>
      <c r="R560" s="253"/>
      <c r="S560" s="348"/>
      <c r="T560" s="349"/>
      <c r="U560" s="348"/>
      <c r="V560" s="348"/>
      <c r="W560" s="348"/>
      <c r="X560" s="348"/>
      <c r="Y560" s="348"/>
      <c r="Z560" s="348"/>
      <c r="AA560" s="348"/>
      <c r="AB560" s="350"/>
    </row>
    <row r="561" spans="2:28" customFormat="1" ht="15" customHeight="1" x14ac:dyDescent="0.3">
      <c r="B561" s="315"/>
      <c r="C561" s="304"/>
      <c r="D561" s="363"/>
      <c r="E561" s="363"/>
      <c r="F561" s="363"/>
      <c r="G561" s="363"/>
      <c r="H561" s="363"/>
      <c r="I561" s="364"/>
      <c r="J561" s="365"/>
      <c r="K561" s="363"/>
      <c r="L561" s="363"/>
      <c r="M561" s="250"/>
      <c r="N561" s="244"/>
      <c r="O561" s="244"/>
      <c r="P561" s="152"/>
      <c r="Q561" s="152"/>
      <c r="R561" s="253"/>
      <c r="S561" s="348"/>
      <c r="T561" s="349"/>
      <c r="U561" s="348"/>
      <c r="V561" s="348"/>
      <c r="W561" s="348"/>
      <c r="X561" s="348"/>
      <c r="Y561" s="348"/>
      <c r="Z561" s="348"/>
      <c r="AA561" s="348"/>
      <c r="AB561" s="350"/>
    </row>
    <row r="562" spans="2:28" customFormat="1" ht="15" customHeight="1" x14ac:dyDescent="0.3">
      <c r="B562" s="315"/>
      <c r="C562" s="304"/>
      <c r="D562" s="363"/>
      <c r="E562" s="363"/>
      <c r="F562" s="363"/>
      <c r="G562" s="363"/>
      <c r="H562" s="363"/>
      <c r="I562" s="364"/>
      <c r="J562" s="365"/>
      <c r="K562" s="363"/>
      <c r="L562" s="363"/>
      <c r="M562" s="250"/>
      <c r="N562" s="244"/>
      <c r="O562" s="244"/>
      <c r="P562" s="152"/>
      <c r="Q562" s="152"/>
      <c r="R562" s="253"/>
      <c r="S562" s="348"/>
      <c r="T562" s="349"/>
      <c r="U562" s="348"/>
      <c r="V562" s="348"/>
      <c r="W562" s="348"/>
      <c r="X562" s="348"/>
      <c r="Y562" s="348"/>
      <c r="Z562" s="348"/>
      <c r="AA562" s="348"/>
      <c r="AB562" s="350"/>
    </row>
    <row r="563" spans="2:28" customFormat="1" ht="15" customHeight="1" x14ac:dyDescent="0.3">
      <c r="B563" s="315"/>
      <c r="C563" s="304"/>
      <c r="D563" s="363"/>
      <c r="E563" s="363"/>
      <c r="F563" s="363"/>
      <c r="G563" s="363"/>
      <c r="H563" s="363"/>
      <c r="I563" s="364"/>
      <c r="J563" s="365"/>
      <c r="K563" s="363"/>
      <c r="L563" s="363"/>
      <c r="M563" s="250"/>
      <c r="N563" s="244"/>
      <c r="O563" s="244"/>
      <c r="P563" s="152"/>
      <c r="Q563" s="152"/>
      <c r="R563" s="253"/>
      <c r="S563" s="348"/>
      <c r="T563" s="349"/>
      <c r="U563" s="348"/>
      <c r="V563" s="348"/>
      <c r="W563" s="348"/>
      <c r="X563" s="348"/>
      <c r="Y563" s="348"/>
      <c r="Z563" s="348"/>
      <c r="AA563" s="348"/>
      <c r="AB563" s="350"/>
    </row>
    <row r="564" spans="2:28" customFormat="1" ht="15" customHeight="1" x14ac:dyDescent="0.3">
      <c r="B564" s="315"/>
      <c r="C564" s="304"/>
      <c r="D564" s="363"/>
      <c r="E564" s="363"/>
      <c r="F564" s="363"/>
      <c r="G564" s="363"/>
      <c r="H564" s="363"/>
      <c r="I564" s="364"/>
      <c r="J564" s="365"/>
      <c r="K564" s="363"/>
      <c r="L564" s="363"/>
      <c r="M564" s="250"/>
      <c r="N564" s="244"/>
      <c r="O564" s="244"/>
      <c r="P564" s="152"/>
      <c r="Q564" s="152"/>
      <c r="R564" s="253"/>
      <c r="S564" s="348"/>
      <c r="T564" s="349"/>
      <c r="U564" s="348"/>
      <c r="V564" s="348"/>
      <c r="W564" s="348"/>
      <c r="X564" s="348"/>
      <c r="Y564" s="348"/>
      <c r="Z564" s="348"/>
      <c r="AA564" s="348"/>
      <c r="AB564" s="350"/>
    </row>
    <row r="565" spans="2:28" customFormat="1" ht="15" customHeight="1" x14ac:dyDescent="0.3">
      <c r="B565" s="315"/>
      <c r="C565" s="304"/>
      <c r="D565" s="363"/>
      <c r="E565" s="363"/>
      <c r="F565" s="363"/>
      <c r="G565" s="363"/>
      <c r="H565" s="363"/>
      <c r="I565" s="364"/>
      <c r="J565" s="365"/>
      <c r="K565" s="363"/>
      <c r="L565" s="363"/>
      <c r="M565" s="250"/>
      <c r="N565" s="244"/>
      <c r="O565" s="244"/>
      <c r="P565" s="152"/>
      <c r="Q565" s="152"/>
      <c r="R565" s="253"/>
      <c r="S565" s="348"/>
      <c r="T565" s="349"/>
      <c r="U565" s="348"/>
      <c r="V565" s="348"/>
      <c r="W565" s="348"/>
      <c r="X565" s="348"/>
      <c r="Y565" s="348"/>
      <c r="Z565" s="348"/>
      <c r="AA565" s="348"/>
      <c r="AB565" s="350"/>
    </row>
    <row r="566" spans="2:28" customFormat="1" ht="15" customHeight="1" x14ac:dyDescent="0.3">
      <c r="B566" s="315"/>
      <c r="C566" s="304"/>
      <c r="D566" s="363"/>
      <c r="E566" s="363"/>
      <c r="F566" s="363"/>
      <c r="G566" s="363"/>
      <c r="H566" s="363"/>
      <c r="I566" s="364"/>
      <c r="J566" s="365"/>
      <c r="K566" s="363"/>
      <c r="L566" s="363"/>
      <c r="M566" s="250"/>
      <c r="N566" s="244"/>
      <c r="O566" s="244"/>
      <c r="P566" s="152"/>
      <c r="Q566" s="152"/>
      <c r="R566" s="253"/>
      <c r="S566" s="348"/>
      <c r="T566" s="349"/>
      <c r="U566" s="348"/>
      <c r="V566" s="348"/>
      <c r="W566" s="348"/>
      <c r="X566" s="348"/>
      <c r="Y566" s="348"/>
      <c r="Z566" s="348"/>
      <c r="AA566" s="348"/>
      <c r="AB566" s="350"/>
    </row>
    <row r="567" spans="2:28" customFormat="1" ht="15" customHeight="1" x14ac:dyDescent="0.3">
      <c r="B567" s="315"/>
      <c r="C567" s="304"/>
      <c r="D567" s="363"/>
      <c r="E567" s="363"/>
      <c r="F567" s="363"/>
      <c r="G567" s="363"/>
      <c r="H567" s="363"/>
      <c r="I567" s="364"/>
      <c r="J567" s="365"/>
      <c r="K567" s="363"/>
      <c r="L567" s="363"/>
      <c r="M567" s="250"/>
      <c r="N567" s="244"/>
      <c r="O567" s="244"/>
      <c r="P567" s="152"/>
      <c r="Q567" s="152"/>
      <c r="R567" s="253"/>
      <c r="S567" s="348"/>
      <c r="T567" s="349"/>
      <c r="U567" s="348"/>
      <c r="V567" s="348"/>
      <c r="W567" s="348"/>
      <c r="X567" s="348"/>
      <c r="Y567" s="348"/>
      <c r="Z567" s="348"/>
      <c r="AA567" s="348"/>
      <c r="AB567" s="350"/>
    </row>
    <row r="568" spans="2:28" customFormat="1" ht="15" customHeight="1" x14ac:dyDescent="0.3">
      <c r="B568" s="315"/>
      <c r="C568" s="304"/>
      <c r="D568" s="363"/>
      <c r="E568" s="363"/>
      <c r="F568" s="363"/>
      <c r="G568" s="363"/>
      <c r="H568" s="363"/>
      <c r="I568" s="364"/>
      <c r="J568" s="365"/>
      <c r="K568" s="363"/>
      <c r="L568" s="363"/>
      <c r="M568" s="250"/>
      <c r="N568" s="244"/>
      <c r="O568" s="244"/>
      <c r="P568" s="152"/>
      <c r="Q568" s="152"/>
      <c r="R568" s="253"/>
      <c r="S568" s="348"/>
      <c r="T568" s="349"/>
      <c r="U568" s="348"/>
      <c r="V568" s="348"/>
      <c r="W568" s="348"/>
      <c r="X568" s="348"/>
      <c r="Y568" s="348"/>
      <c r="Z568" s="348"/>
      <c r="AA568" s="348"/>
      <c r="AB568" s="350"/>
    </row>
    <row r="569" spans="2:28" customFormat="1" ht="15" customHeight="1" x14ac:dyDescent="0.3">
      <c r="B569" s="315"/>
      <c r="C569" s="304"/>
      <c r="D569" s="363"/>
      <c r="E569" s="363"/>
      <c r="F569" s="363"/>
      <c r="G569" s="363"/>
      <c r="H569" s="363"/>
      <c r="I569" s="364"/>
      <c r="J569" s="365"/>
      <c r="K569" s="363"/>
      <c r="L569" s="363"/>
      <c r="M569" s="250"/>
      <c r="N569" s="244"/>
      <c r="O569" s="244"/>
      <c r="P569" s="152"/>
      <c r="Q569" s="152"/>
      <c r="R569" s="253"/>
      <c r="S569" s="348"/>
      <c r="T569" s="349"/>
      <c r="U569" s="348"/>
      <c r="V569" s="348"/>
      <c r="W569" s="348"/>
      <c r="X569" s="348"/>
      <c r="Y569" s="348"/>
      <c r="Z569" s="348"/>
      <c r="AA569" s="348"/>
      <c r="AB569" s="350"/>
    </row>
    <row r="570" spans="2:28" customFormat="1" ht="15" customHeight="1" x14ac:dyDescent="0.3">
      <c r="B570" s="315"/>
      <c r="C570" s="304"/>
      <c r="D570" s="363"/>
      <c r="E570" s="363"/>
      <c r="F570" s="363"/>
      <c r="G570" s="363"/>
      <c r="H570" s="363"/>
      <c r="I570" s="364"/>
      <c r="J570" s="365"/>
      <c r="K570" s="363"/>
      <c r="L570" s="363"/>
      <c r="M570" s="250"/>
      <c r="N570" s="244"/>
      <c r="O570" s="244"/>
      <c r="P570" s="152"/>
      <c r="Q570" s="152"/>
      <c r="R570" s="253"/>
      <c r="S570" s="348"/>
      <c r="T570" s="349"/>
      <c r="U570" s="348"/>
      <c r="V570" s="348"/>
      <c r="W570" s="348"/>
      <c r="X570" s="348"/>
      <c r="Y570" s="348"/>
      <c r="Z570" s="348"/>
      <c r="AA570" s="348"/>
      <c r="AB570" s="350"/>
    </row>
    <row r="571" spans="2:28" customFormat="1" ht="15" customHeight="1" x14ac:dyDescent="0.3">
      <c r="B571" s="315"/>
      <c r="C571" s="304"/>
      <c r="D571" s="363"/>
      <c r="E571" s="363"/>
      <c r="F571" s="363"/>
      <c r="G571" s="363"/>
      <c r="H571" s="363"/>
      <c r="I571" s="364"/>
      <c r="J571" s="365"/>
      <c r="K571" s="363"/>
      <c r="L571" s="363"/>
      <c r="M571" s="250"/>
      <c r="N571" s="244"/>
      <c r="O571" s="244"/>
      <c r="P571" s="152"/>
      <c r="Q571" s="152"/>
      <c r="R571" s="253"/>
      <c r="S571" s="348"/>
      <c r="T571" s="349"/>
      <c r="U571" s="348"/>
      <c r="V571" s="348"/>
      <c r="W571" s="348"/>
      <c r="X571" s="348"/>
      <c r="Y571" s="348"/>
      <c r="Z571" s="348"/>
      <c r="AA571" s="348"/>
      <c r="AB571" s="350"/>
    </row>
    <row r="572" spans="2:28" customFormat="1" ht="15" customHeight="1" x14ac:dyDescent="0.3">
      <c r="B572" s="315"/>
      <c r="C572" s="304"/>
      <c r="D572" s="363"/>
      <c r="E572" s="363"/>
      <c r="F572" s="363"/>
      <c r="G572" s="363"/>
      <c r="H572" s="363"/>
      <c r="I572" s="364"/>
      <c r="J572" s="365"/>
      <c r="K572" s="363"/>
      <c r="L572" s="363"/>
      <c r="M572" s="250"/>
      <c r="N572" s="244"/>
      <c r="O572" s="244"/>
      <c r="P572" s="152"/>
      <c r="Q572" s="152"/>
      <c r="R572" s="253"/>
      <c r="S572" s="348"/>
      <c r="T572" s="349"/>
      <c r="U572" s="348"/>
      <c r="V572" s="348"/>
      <c r="W572" s="348"/>
      <c r="X572" s="348"/>
      <c r="Y572" s="348"/>
      <c r="Z572" s="348"/>
      <c r="AA572" s="348"/>
      <c r="AB572" s="350"/>
    </row>
    <row r="573" spans="2:28" customFormat="1" ht="15" customHeight="1" x14ac:dyDescent="0.3">
      <c r="B573" s="315"/>
      <c r="C573" s="304"/>
      <c r="D573" s="363"/>
      <c r="E573" s="363"/>
      <c r="F573" s="363"/>
      <c r="G573" s="363"/>
      <c r="H573" s="363"/>
      <c r="I573" s="364"/>
      <c r="J573" s="365"/>
      <c r="K573" s="363"/>
      <c r="L573" s="363"/>
      <c r="M573" s="250"/>
      <c r="N573" s="244"/>
      <c r="O573" s="244"/>
      <c r="P573" s="152"/>
      <c r="Q573" s="152"/>
      <c r="R573" s="253"/>
      <c r="S573" s="348"/>
      <c r="T573" s="349"/>
      <c r="U573" s="348"/>
      <c r="V573" s="348"/>
      <c r="W573" s="348"/>
      <c r="X573" s="348"/>
      <c r="Y573" s="348"/>
      <c r="Z573" s="348"/>
      <c r="AA573" s="348"/>
      <c r="AB573" s="350"/>
    </row>
    <row r="574" spans="2:28" customFormat="1" ht="15" customHeight="1" x14ac:dyDescent="0.3">
      <c r="B574" s="315"/>
      <c r="C574" s="304"/>
      <c r="D574" s="363"/>
      <c r="E574" s="363"/>
      <c r="F574" s="363"/>
      <c r="G574" s="363"/>
      <c r="H574" s="363"/>
      <c r="I574" s="364"/>
      <c r="J574" s="365"/>
      <c r="K574" s="363"/>
      <c r="L574" s="363"/>
      <c r="M574" s="250"/>
      <c r="N574" s="244"/>
      <c r="O574" s="244"/>
      <c r="P574" s="152"/>
      <c r="Q574" s="152"/>
      <c r="R574" s="253"/>
      <c r="S574" s="348"/>
      <c r="T574" s="349"/>
      <c r="U574" s="348"/>
      <c r="V574" s="348"/>
      <c r="W574" s="348"/>
      <c r="X574" s="348"/>
      <c r="Y574" s="348"/>
      <c r="Z574" s="348"/>
      <c r="AA574" s="348"/>
      <c r="AB574" s="350"/>
    </row>
    <row r="575" spans="2:28" customFormat="1" ht="15" customHeight="1" x14ac:dyDescent="0.3">
      <c r="B575" s="315"/>
      <c r="C575" s="304"/>
      <c r="D575" s="363"/>
      <c r="E575" s="363"/>
      <c r="F575" s="363"/>
      <c r="G575" s="363"/>
      <c r="H575" s="363"/>
      <c r="I575" s="364"/>
      <c r="J575" s="365"/>
      <c r="K575" s="363"/>
      <c r="L575" s="363"/>
      <c r="M575" s="250"/>
      <c r="N575" s="244"/>
      <c r="O575" s="244"/>
      <c r="P575" s="152"/>
      <c r="Q575" s="152"/>
      <c r="R575" s="253"/>
      <c r="S575" s="348"/>
      <c r="T575" s="349"/>
      <c r="U575" s="348"/>
      <c r="V575" s="348"/>
      <c r="W575" s="348"/>
      <c r="X575" s="348"/>
      <c r="Y575" s="348"/>
      <c r="Z575" s="348"/>
      <c r="AA575" s="348"/>
      <c r="AB575" s="350"/>
    </row>
    <row r="576" spans="2:28" customFormat="1" ht="15" customHeight="1" x14ac:dyDescent="0.3">
      <c r="B576" s="315"/>
      <c r="C576" s="304"/>
      <c r="D576" s="363"/>
      <c r="E576" s="363"/>
      <c r="F576" s="363"/>
      <c r="G576" s="363"/>
      <c r="H576" s="363"/>
      <c r="I576" s="364"/>
      <c r="J576" s="365"/>
      <c r="K576" s="363"/>
      <c r="L576" s="363"/>
      <c r="M576" s="250"/>
      <c r="N576" s="244"/>
      <c r="O576" s="244"/>
      <c r="P576" s="152"/>
      <c r="Q576" s="152"/>
      <c r="R576" s="253"/>
      <c r="S576" s="348"/>
      <c r="T576" s="349"/>
      <c r="U576" s="348"/>
      <c r="V576" s="348"/>
      <c r="W576" s="348"/>
      <c r="X576" s="348"/>
      <c r="Y576" s="348"/>
      <c r="Z576" s="348"/>
      <c r="AA576" s="348"/>
      <c r="AB576" s="350"/>
    </row>
    <row r="577" spans="2:28" customFormat="1" ht="15" customHeight="1" x14ac:dyDescent="0.3">
      <c r="B577" s="315"/>
      <c r="C577" s="304"/>
      <c r="D577" s="363"/>
      <c r="E577" s="363"/>
      <c r="F577" s="363"/>
      <c r="G577" s="363"/>
      <c r="H577" s="363"/>
      <c r="I577" s="364"/>
      <c r="J577" s="365"/>
      <c r="K577" s="363"/>
      <c r="L577" s="363"/>
      <c r="M577" s="250"/>
      <c r="N577" s="244"/>
      <c r="O577" s="244"/>
      <c r="P577" s="152"/>
      <c r="Q577" s="152"/>
      <c r="R577" s="253"/>
      <c r="S577" s="348"/>
      <c r="T577" s="349"/>
      <c r="U577" s="348"/>
      <c r="V577" s="348"/>
      <c r="W577" s="348"/>
      <c r="X577" s="348"/>
      <c r="Y577" s="348"/>
      <c r="Z577" s="348"/>
      <c r="AA577" s="348"/>
      <c r="AB577" s="350"/>
    </row>
    <row r="578" spans="2:28" customFormat="1" ht="15" customHeight="1" x14ac:dyDescent="0.3">
      <c r="B578" s="315"/>
      <c r="C578" s="304"/>
      <c r="D578" s="363"/>
      <c r="E578" s="363"/>
      <c r="F578" s="363"/>
      <c r="G578" s="363"/>
      <c r="H578" s="363"/>
      <c r="I578" s="364"/>
      <c r="J578" s="365"/>
      <c r="K578" s="363"/>
      <c r="L578" s="363"/>
      <c r="M578" s="250"/>
      <c r="N578" s="244"/>
      <c r="O578" s="244"/>
      <c r="P578" s="152"/>
      <c r="Q578" s="152"/>
      <c r="R578" s="253"/>
      <c r="S578" s="348"/>
      <c r="T578" s="349"/>
      <c r="U578" s="348"/>
      <c r="V578" s="348"/>
      <c r="W578" s="348"/>
      <c r="X578" s="348"/>
      <c r="Y578" s="348"/>
      <c r="Z578" s="348"/>
      <c r="AA578" s="348"/>
      <c r="AB578" s="350"/>
    </row>
    <row r="579" spans="2:28" customFormat="1" ht="15" customHeight="1" x14ac:dyDescent="0.3">
      <c r="B579" s="315"/>
      <c r="C579" s="304"/>
      <c r="D579" s="363"/>
      <c r="E579" s="363"/>
      <c r="F579" s="363"/>
      <c r="G579" s="363"/>
      <c r="H579" s="363"/>
      <c r="I579" s="364"/>
      <c r="J579" s="365"/>
      <c r="K579" s="363"/>
      <c r="L579" s="363"/>
      <c r="M579" s="250"/>
      <c r="N579" s="244"/>
      <c r="O579" s="244"/>
      <c r="P579" s="152"/>
      <c r="Q579" s="152"/>
      <c r="R579" s="253"/>
      <c r="S579" s="348"/>
      <c r="T579" s="349"/>
      <c r="U579" s="348"/>
      <c r="V579" s="348"/>
      <c r="W579" s="348"/>
      <c r="X579" s="348"/>
      <c r="Y579" s="348"/>
      <c r="Z579" s="348"/>
      <c r="AA579" s="348"/>
      <c r="AB579" s="350"/>
    </row>
    <row r="580" spans="2:28" customFormat="1" ht="15" customHeight="1" x14ac:dyDescent="0.3">
      <c r="B580" s="315"/>
      <c r="C580" s="304"/>
      <c r="D580" s="363"/>
      <c r="E580" s="363"/>
      <c r="F580" s="363"/>
      <c r="G580" s="363"/>
      <c r="H580" s="363"/>
      <c r="I580" s="364"/>
      <c r="J580" s="365"/>
      <c r="K580" s="363"/>
      <c r="L580" s="363"/>
      <c r="M580" s="250"/>
      <c r="N580" s="244"/>
      <c r="O580" s="244"/>
      <c r="P580" s="152"/>
      <c r="Q580" s="152"/>
      <c r="R580" s="253"/>
      <c r="S580" s="348"/>
      <c r="T580" s="349"/>
      <c r="U580" s="348"/>
      <c r="V580" s="348"/>
      <c r="W580" s="348"/>
      <c r="X580" s="348"/>
      <c r="Y580" s="348"/>
      <c r="Z580" s="348"/>
      <c r="AA580" s="348"/>
      <c r="AB580" s="350"/>
    </row>
    <row r="581" spans="2:28" customFormat="1" ht="15" customHeight="1" x14ac:dyDescent="0.3">
      <c r="B581" s="315"/>
      <c r="C581" s="304"/>
      <c r="D581" s="363"/>
      <c r="E581" s="363"/>
      <c r="F581" s="363"/>
      <c r="G581" s="363"/>
      <c r="H581" s="363"/>
      <c r="I581" s="364"/>
      <c r="J581" s="365"/>
      <c r="K581" s="363"/>
      <c r="L581" s="363"/>
      <c r="M581" s="250"/>
      <c r="N581" s="244"/>
      <c r="O581" s="244"/>
      <c r="P581" s="152"/>
      <c r="Q581" s="152"/>
      <c r="R581" s="253"/>
      <c r="S581" s="348"/>
      <c r="T581" s="349"/>
      <c r="U581" s="348"/>
      <c r="V581" s="348"/>
      <c r="W581" s="348"/>
      <c r="X581" s="348"/>
      <c r="Y581" s="348"/>
      <c r="Z581" s="348"/>
      <c r="AA581" s="348"/>
      <c r="AB581" s="350"/>
    </row>
    <row r="582" spans="2:28" customFormat="1" ht="15" customHeight="1" x14ac:dyDescent="0.3">
      <c r="B582" s="315"/>
      <c r="C582" s="304"/>
      <c r="D582" s="363"/>
      <c r="E582" s="363"/>
      <c r="F582" s="363"/>
      <c r="G582" s="363"/>
      <c r="H582" s="363"/>
      <c r="I582" s="364"/>
      <c r="J582" s="365"/>
      <c r="K582" s="363"/>
      <c r="L582" s="363"/>
      <c r="M582" s="250"/>
      <c r="N582" s="244"/>
      <c r="O582" s="244"/>
      <c r="P582" s="152"/>
      <c r="Q582" s="152"/>
      <c r="R582" s="253"/>
      <c r="S582" s="348"/>
      <c r="T582" s="349"/>
      <c r="U582" s="348"/>
      <c r="V582" s="348"/>
      <c r="W582" s="348"/>
      <c r="X582" s="348"/>
      <c r="Y582" s="348"/>
      <c r="Z582" s="348"/>
      <c r="AA582" s="348"/>
      <c r="AB582" s="350"/>
    </row>
    <row r="583" spans="2:28" customFormat="1" ht="15" customHeight="1" x14ac:dyDescent="0.3">
      <c r="B583" s="315"/>
      <c r="C583" s="304"/>
      <c r="D583" s="363"/>
      <c r="E583" s="363"/>
      <c r="F583" s="363"/>
      <c r="G583" s="363"/>
      <c r="H583" s="363"/>
      <c r="I583" s="364"/>
      <c r="J583" s="365"/>
      <c r="K583" s="363"/>
      <c r="L583" s="363"/>
      <c r="M583" s="250"/>
      <c r="N583" s="244"/>
      <c r="O583" s="244"/>
      <c r="P583" s="152"/>
      <c r="Q583" s="152"/>
      <c r="R583" s="253"/>
      <c r="S583" s="348"/>
      <c r="T583" s="349"/>
      <c r="U583" s="348"/>
      <c r="V583" s="348"/>
      <c r="W583" s="348"/>
      <c r="X583" s="348"/>
      <c r="Y583" s="348"/>
      <c r="Z583" s="348"/>
      <c r="AA583" s="348"/>
      <c r="AB583" s="350"/>
    </row>
    <row r="584" spans="2:28" customFormat="1" ht="15" customHeight="1" x14ac:dyDescent="0.3">
      <c r="B584" s="315"/>
      <c r="C584" s="304"/>
      <c r="D584" s="363"/>
      <c r="E584" s="363"/>
      <c r="F584" s="363"/>
      <c r="G584" s="363"/>
      <c r="H584" s="363"/>
      <c r="I584" s="364"/>
      <c r="J584" s="365"/>
      <c r="K584" s="363"/>
      <c r="L584" s="363"/>
      <c r="M584" s="250"/>
      <c r="N584" s="244"/>
      <c r="O584" s="244"/>
      <c r="P584" s="152"/>
      <c r="Q584" s="152"/>
      <c r="R584" s="253"/>
      <c r="S584" s="348"/>
      <c r="T584" s="349"/>
      <c r="U584" s="348"/>
      <c r="V584" s="348"/>
      <c r="W584" s="348"/>
      <c r="X584" s="348"/>
      <c r="Y584" s="348"/>
      <c r="Z584" s="348"/>
      <c r="AA584" s="348"/>
      <c r="AB584" s="350"/>
    </row>
    <row r="585" spans="2:28" customFormat="1" ht="15" customHeight="1" x14ac:dyDescent="0.3">
      <c r="B585" s="315"/>
      <c r="C585" s="304"/>
      <c r="D585" s="363"/>
      <c r="E585" s="363"/>
      <c r="F585" s="363"/>
      <c r="G585" s="363"/>
      <c r="H585" s="363"/>
      <c r="I585" s="364"/>
      <c r="J585" s="365"/>
      <c r="K585" s="363"/>
      <c r="L585" s="363"/>
      <c r="M585" s="250"/>
      <c r="N585" s="244"/>
      <c r="O585" s="244"/>
      <c r="P585" s="152"/>
      <c r="Q585" s="152"/>
      <c r="R585" s="253"/>
      <c r="S585" s="348"/>
      <c r="T585" s="349"/>
      <c r="U585" s="348"/>
      <c r="V585" s="348"/>
      <c r="W585" s="348"/>
      <c r="X585" s="348"/>
      <c r="Y585" s="348"/>
      <c r="Z585" s="348"/>
      <c r="AA585" s="348"/>
      <c r="AB585" s="350"/>
    </row>
    <row r="586" spans="2:28" customFormat="1" ht="15" customHeight="1" x14ac:dyDescent="0.3">
      <c r="B586" s="315"/>
      <c r="C586" s="304"/>
      <c r="D586" s="363"/>
      <c r="E586" s="363"/>
      <c r="F586" s="363"/>
      <c r="G586" s="363"/>
      <c r="H586" s="363"/>
      <c r="I586" s="364"/>
      <c r="J586" s="365"/>
      <c r="K586" s="363"/>
      <c r="L586" s="363"/>
      <c r="M586" s="250"/>
      <c r="N586" s="244"/>
      <c r="O586" s="244"/>
      <c r="P586" s="152"/>
      <c r="Q586" s="152"/>
      <c r="R586" s="253"/>
      <c r="S586" s="348"/>
      <c r="T586" s="349"/>
      <c r="U586" s="348"/>
      <c r="V586" s="348"/>
      <c r="W586" s="348"/>
      <c r="X586" s="348"/>
      <c r="Y586" s="348"/>
      <c r="Z586" s="348"/>
      <c r="AA586" s="348"/>
      <c r="AB586" s="350"/>
    </row>
    <row r="587" spans="2:28" customFormat="1" ht="15" customHeight="1" x14ac:dyDescent="0.3">
      <c r="B587" s="315"/>
      <c r="C587" s="304"/>
      <c r="D587" s="363"/>
      <c r="E587" s="363"/>
      <c r="F587" s="363"/>
      <c r="G587" s="363"/>
      <c r="H587" s="363"/>
      <c r="I587" s="364"/>
      <c r="J587" s="365"/>
      <c r="K587" s="363"/>
      <c r="L587" s="363"/>
      <c r="M587" s="250"/>
      <c r="N587" s="244"/>
      <c r="O587" s="244"/>
      <c r="P587" s="152"/>
      <c r="Q587" s="152"/>
      <c r="R587" s="253"/>
      <c r="S587" s="348"/>
      <c r="T587" s="349"/>
      <c r="U587" s="348"/>
      <c r="V587" s="348"/>
      <c r="W587" s="348"/>
      <c r="X587" s="348"/>
      <c r="Y587" s="348"/>
      <c r="Z587" s="348"/>
      <c r="AA587" s="348"/>
      <c r="AB587" s="350"/>
    </row>
    <row r="588" spans="2:28" customFormat="1" ht="15" customHeight="1" x14ac:dyDescent="0.3">
      <c r="B588" s="315"/>
      <c r="C588" s="304"/>
      <c r="D588" s="363"/>
      <c r="E588" s="363"/>
      <c r="F588" s="363"/>
      <c r="G588" s="363"/>
      <c r="H588" s="363"/>
      <c r="I588" s="364"/>
      <c r="J588" s="365"/>
      <c r="K588" s="363"/>
      <c r="L588" s="363"/>
      <c r="M588" s="250"/>
      <c r="N588" s="244"/>
      <c r="O588" s="244"/>
      <c r="P588" s="152"/>
      <c r="Q588" s="152"/>
      <c r="R588" s="253"/>
      <c r="S588" s="348"/>
      <c r="T588" s="349"/>
      <c r="U588" s="348"/>
      <c r="V588" s="348"/>
      <c r="W588" s="348"/>
      <c r="X588" s="348"/>
      <c r="Y588" s="348"/>
      <c r="Z588" s="348"/>
      <c r="AA588" s="348"/>
      <c r="AB588" s="350"/>
    </row>
    <row r="589" spans="2:28" customFormat="1" ht="15" customHeight="1" x14ac:dyDescent="0.3">
      <c r="B589" s="315"/>
      <c r="C589" s="304"/>
      <c r="D589" s="363"/>
      <c r="E589" s="363"/>
      <c r="F589" s="363"/>
      <c r="G589" s="363"/>
      <c r="H589" s="363"/>
      <c r="I589" s="364"/>
      <c r="J589" s="365"/>
      <c r="K589" s="363"/>
      <c r="L589" s="363"/>
      <c r="M589" s="250"/>
      <c r="N589" s="244"/>
      <c r="O589" s="244"/>
      <c r="P589" s="152"/>
      <c r="Q589" s="152"/>
      <c r="R589" s="253"/>
      <c r="S589" s="348"/>
      <c r="T589" s="349"/>
      <c r="U589" s="348"/>
      <c r="V589" s="348"/>
      <c r="W589" s="348"/>
      <c r="X589" s="348"/>
      <c r="Y589" s="348"/>
      <c r="Z589" s="348"/>
      <c r="AA589" s="348"/>
      <c r="AB589" s="350"/>
    </row>
    <row r="590" spans="2:28" customFormat="1" ht="15" customHeight="1" x14ac:dyDescent="0.3">
      <c r="B590" s="315"/>
      <c r="C590" s="366"/>
      <c r="D590" s="363"/>
      <c r="E590" s="363"/>
      <c r="F590" s="363"/>
      <c r="G590" s="363"/>
      <c r="H590" s="363"/>
      <c r="I590" s="364"/>
      <c r="J590" s="365"/>
      <c r="K590" s="363"/>
      <c r="L590" s="363"/>
      <c r="M590" s="250"/>
      <c r="N590" s="244"/>
      <c r="O590" s="244"/>
      <c r="P590" s="152"/>
      <c r="Q590" s="152"/>
      <c r="R590" s="253"/>
      <c r="S590" s="348"/>
      <c r="T590" s="349"/>
      <c r="U590" s="348"/>
      <c r="V590" s="348"/>
      <c r="W590" s="348"/>
      <c r="X590" s="348"/>
      <c r="Y590" s="348"/>
      <c r="Z590" s="348"/>
      <c r="AA590" s="348"/>
      <c r="AB590" s="350"/>
    </row>
    <row r="591" spans="2:28" customFormat="1" ht="15" customHeight="1" x14ac:dyDescent="0.3">
      <c r="B591" s="315"/>
      <c r="C591" s="366"/>
      <c r="D591" s="363"/>
      <c r="E591" s="363"/>
      <c r="F591" s="363"/>
      <c r="G591" s="363"/>
      <c r="H591" s="363"/>
      <c r="I591" s="364"/>
      <c r="J591" s="365"/>
      <c r="K591" s="363"/>
      <c r="L591" s="363"/>
      <c r="M591" s="250"/>
      <c r="N591" s="244"/>
      <c r="O591" s="244"/>
      <c r="P591" s="152"/>
      <c r="Q591" s="152"/>
      <c r="R591" s="253"/>
      <c r="S591" s="348"/>
      <c r="T591" s="349"/>
      <c r="U591" s="348"/>
      <c r="V591" s="348"/>
      <c r="W591" s="348"/>
      <c r="X591" s="348"/>
      <c r="Y591" s="348"/>
      <c r="Z591" s="348"/>
      <c r="AA591" s="348"/>
      <c r="AB591" s="350"/>
    </row>
    <row r="592" spans="2:28" customFormat="1" ht="15" customHeight="1" x14ac:dyDescent="0.3">
      <c r="B592" s="315"/>
      <c r="C592" s="304"/>
      <c r="D592" s="363"/>
      <c r="E592" s="363"/>
      <c r="F592" s="363"/>
      <c r="G592" s="363"/>
      <c r="H592" s="363"/>
      <c r="I592" s="364"/>
      <c r="J592" s="365"/>
      <c r="K592" s="363"/>
      <c r="L592" s="363"/>
      <c r="M592" s="250"/>
      <c r="N592" s="244"/>
      <c r="O592" s="244"/>
      <c r="P592" s="152"/>
      <c r="Q592" s="152"/>
      <c r="R592" s="253"/>
      <c r="S592" s="348"/>
      <c r="T592" s="349"/>
      <c r="U592" s="348"/>
      <c r="V592" s="348"/>
      <c r="W592" s="348"/>
      <c r="X592" s="348"/>
      <c r="Y592" s="348"/>
      <c r="Z592" s="348"/>
      <c r="AA592" s="348"/>
      <c r="AB592" s="350"/>
    </row>
    <row r="593" spans="2:28" customFormat="1" ht="15" customHeight="1" x14ac:dyDescent="0.3">
      <c r="B593" s="315"/>
      <c r="C593" s="304"/>
      <c r="D593" s="363"/>
      <c r="E593" s="363"/>
      <c r="F593" s="363"/>
      <c r="G593" s="363"/>
      <c r="H593" s="363"/>
      <c r="I593" s="364"/>
      <c r="J593" s="365"/>
      <c r="K593" s="363"/>
      <c r="L593" s="363"/>
      <c r="M593" s="250"/>
      <c r="N593" s="244"/>
      <c r="O593" s="244"/>
      <c r="P593" s="152"/>
      <c r="Q593" s="152"/>
      <c r="R593" s="253"/>
      <c r="S593" s="348"/>
      <c r="T593" s="349"/>
      <c r="U593" s="348"/>
      <c r="V593" s="348"/>
      <c r="W593" s="348"/>
      <c r="X593" s="348"/>
      <c r="Y593" s="348"/>
      <c r="Z593" s="348"/>
      <c r="AA593" s="348"/>
      <c r="AB593" s="350"/>
    </row>
    <row r="594" spans="2:28" customFormat="1" ht="15" customHeight="1" x14ac:dyDescent="0.3">
      <c r="B594" s="315"/>
      <c r="C594" s="304"/>
      <c r="D594" s="363"/>
      <c r="E594" s="363"/>
      <c r="F594" s="363"/>
      <c r="G594" s="363"/>
      <c r="H594" s="363"/>
      <c r="I594" s="364"/>
      <c r="J594" s="365"/>
      <c r="K594" s="363"/>
      <c r="L594" s="363"/>
      <c r="M594" s="250"/>
      <c r="N594" s="244"/>
      <c r="O594" s="244"/>
      <c r="P594" s="152"/>
      <c r="Q594" s="152"/>
      <c r="R594" s="253"/>
      <c r="S594" s="348"/>
      <c r="T594" s="349"/>
      <c r="U594" s="348"/>
      <c r="V594" s="348"/>
      <c r="W594" s="348"/>
      <c r="X594" s="348"/>
      <c r="Y594" s="348"/>
      <c r="Z594" s="348"/>
      <c r="AA594" s="348"/>
      <c r="AB594" s="350"/>
    </row>
    <row r="595" spans="2:28" customFormat="1" ht="15" customHeight="1" x14ac:dyDescent="0.3">
      <c r="B595" s="315"/>
      <c r="C595" s="304"/>
      <c r="D595" s="363"/>
      <c r="E595" s="363"/>
      <c r="F595" s="363"/>
      <c r="G595" s="363"/>
      <c r="H595" s="363"/>
      <c r="I595" s="364"/>
      <c r="J595" s="365"/>
      <c r="K595" s="363"/>
      <c r="L595" s="363"/>
      <c r="M595" s="250"/>
      <c r="N595" s="244"/>
      <c r="O595" s="244"/>
      <c r="P595" s="152"/>
      <c r="Q595" s="152"/>
      <c r="R595" s="253"/>
      <c r="S595" s="348"/>
      <c r="T595" s="349"/>
      <c r="U595" s="348"/>
      <c r="V595" s="348"/>
      <c r="W595" s="348"/>
      <c r="X595" s="348"/>
      <c r="Y595" s="348"/>
      <c r="Z595" s="348"/>
      <c r="AA595" s="348"/>
      <c r="AB595" s="350"/>
    </row>
    <row r="596" spans="2:28" customFormat="1" ht="15" customHeight="1" x14ac:dyDescent="0.3">
      <c r="B596" s="315"/>
      <c r="C596" s="366"/>
      <c r="D596" s="363"/>
      <c r="E596" s="363"/>
      <c r="F596" s="363"/>
      <c r="G596" s="363"/>
      <c r="H596" s="363"/>
      <c r="I596" s="364"/>
      <c r="J596" s="365"/>
      <c r="K596" s="363"/>
      <c r="L596" s="363"/>
      <c r="M596" s="250"/>
      <c r="N596" s="244"/>
      <c r="O596" s="244"/>
      <c r="P596" s="152"/>
      <c r="Q596" s="152"/>
      <c r="R596" s="253"/>
      <c r="S596" s="348"/>
      <c r="T596" s="349"/>
      <c r="U596" s="348"/>
      <c r="V596" s="348"/>
      <c r="W596" s="348"/>
      <c r="X596" s="348"/>
      <c r="Y596" s="348"/>
      <c r="Z596" s="348"/>
      <c r="AA596" s="348"/>
      <c r="AB596" s="350"/>
    </row>
    <row r="597" spans="2:28" customFormat="1" ht="15" customHeight="1" x14ac:dyDescent="0.3">
      <c r="B597" s="315"/>
      <c r="C597" s="366"/>
      <c r="D597" s="363"/>
      <c r="E597" s="363"/>
      <c r="F597" s="363"/>
      <c r="G597" s="363"/>
      <c r="H597" s="363"/>
      <c r="I597" s="364"/>
      <c r="J597" s="365"/>
      <c r="K597" s="363"/>
      <c r="L597" s="363"/>
      <c r="M597" s="250"/>
      <c r="N597" s="244"/>
      <c r="O597" s="244"/>
      <c r="P597" s="152"/>
      <c r="Q597" s="152"/>
      <c r="R597" s="253"/>
      <c r="S597" s="348"/>
      <c r="T597" s="349"/>
      <c r="U597" s="348"/>
      <c r="V597" s="348"/>
      <c r="W597" s="348"/>
      <c r="X597" s="348"/>
      <c r="Y597" s="348"/>
      <c r="Z597" s="348"/>
      <c r="AA597" s="348"/>
      <c r="AB597" s="350"/>
    </row>
    <row r="598" spans="2:28" customFormat="1" ht="15" customHeight="1" x14ac:dyDescent="0.3">
      <c r="B598" s="315"/>
      <c r="C598" s="304"/>
      <c r="D598" s="363"/>
      <c r="E598" s="363"/>
      <c r="F598" s="363"/>
      <c r="G598" s="363"/>
      <c r="H598" s="363"/>
      <c r="I598" s="364"/>
      <c r="J598" s="365"/>
      <c r="K598" s="363"/>
      <c r="L598" s="363"/>
      <c r="M598" s="250"/>
      <c r="N598" s="244"/>
      <c r="O598" s="244"/>
      <c r="P598" s="152"/>
      <c r="Q598" s="152"/>
      <c r="R598" s="253"/>
      <c r="S598" s="348"/>
      <c r="T598" s="349"/>
      <c r="U598" s="348"/>
      <c r="V598" s="348"/>
      <c r="W598" s="348"/>
      <c r="X598" s="348"/>
      <c r="Y598" s="348"/>
      <c r="Z598" s="348"/>
      <c r="AA598" s="348"/>
      <c r="AB598" s="350"/>
    </row>
    <row r="599" spans="2:28" customFormat="1" ht="15" customHeight="1" x14ac:dyDescent="0.3">
      <c r="B599" s="315"/>
      <c r="C599" s="304"/>
      <c r="D599" s="363"/>
      <c r="E599" s="363"/>
      <c r="F599" s="363"/>
      <c r="G599" s="363"/>
      <c r="H599" s="363"/>
      <c r="I599" s="364"/>
      <c r="J599" s="365"/>
      <c r="K599" s="363"/>
      <c r="L599" s="363"/>
      <c r="M599" s="250"/>
      <c r="N599" s="244"/>
      <c r="O599" s="244"/>
      <c r="P599" s="152"/>
      <c r="Q599" s="152"/>
      <c r="R599" s="253"/>
      <c r="S599" s="348"/>
      <c r="T599" s="349"/>
      <c r="U599" s="348"/>
      <c r="V599" s="348"/>
      <c r="W599" s="348"/>
      <c r="X599" s="348"/>
      <c r="Y599" s="348"/>
      <c r="Z599" s="348"/>
      <c r="AA599" s="348"/>
      <c r="AB599" s="350"/>
    </row>
    <row r="600" spans="2:28" customFormat="1" ht="15" customHeight="1" x14ac:dyDescent="0.3">
      <c r="B600" s="315"/>
      <c r="C600" s="304"/>
      <c r="D600" s="363"/>
      <c r="E600" s="363"/>
      <c r="F600" s="363"/>
      <c r="G600" s="363"/>
      <c r="H600" s="363"/>
      <c r="I600" s="364"/>
      <c r="J600" s="365"/>
      <c r="K600" s="363"/>
      <c r="L600" s="363"/>
      <c r="M600" s="250"/>
      <c r="N600" s="244"/>
      <c r="O600" s="244"/>
      <c r="P600" s="152"/>
      <c r="Q600" s="152"/>
      <c r="R600" s="253"/>
      <c r="S600" s="348"/>
      <c r="T600" s="349"/>
      <c r="U600" s="348"/>
      <c r="V600" s="348"/>
      <c r="W600" s="348"/>
      <c r="X600" s="348"/>
      <c r="Y600" s="348"/>
      <c r="Z600" s="348"/>
      <c r="AA600" s="348"/>
      <c r="AB600" s="350"/>
    </row>
    <row r="601" spans="2:28" customFormat="1" ht="15" customHeight="1" x14ac:dyDescent="0.3">
      <c r="B601" s="315"/>
      <c r="C601" s="304"/>
      <c r="D601" s="363"/>
      <c r="E601" s="363"/>
      <c r="F601" s="363"/>
      <c r="G601" s="363"/>
      <c r="H601" s="363"/>
      <c r="I601" s="364"/>
      <c r="J601" s="365"/>
      <c r="K601" s="363"/>
      <c r="L601" s="363"/>
      <c r="M601" s="250"/>
      <c r="N601" s="244"/>
      <c r="O601" s="244"/>
      <c r="P601" s="152"/>
      <c r="Q601" s="152"/>
      <c r="R601" s="253"/>
      <c r="S601" s="348"/>
      <c r="T601" s="349"/>
      <c r="U601" s="348"/>
      <c r="V601" s="348"/>
      <c r="W601" s="348"/>
      <c r="X601" s="348"/>
      <c r="Y601" s="348"/>
      <c r="Z601" s="348"/>
      <c r="AA601" s="348"/>
      <c r="AB601" s="350"/>
    </row>
    <row r="602" spans="2:28" customFormat="1" ht="15" customHeight="1" x14ac:dyDescent="0.3">
      <c r="B602" s="315"/>
      <c r="C602" s="304"/>
      <c r="D602" s="363"/>
      <c r="E602" s="363"/>
      <c r="F602" s="363"/>
      <c r="G602" s="363"/>
      <c r="H602" s="363"/>
      <c r="I602" s="364"/>
      <c r="J602" s="365"/>
      <c r="K602" s="363"/>
      <c r="L602" s="363"/>
      <c r="M602" s="250"/>
      <c r="N602" s="244"/>
      <c r="O602" s="244"/>
      <c r="P602" s="152"/>
      <c r="Q602" s="152"/>
      <c r="R602" s="253"/>
      <c r="S602" s="348"/>
      <c r="T602" s="349"/>
      <c r="U602" s="348"/>
      <c r="V602" s="348"/>
      <c r="W602" s="348"/>
      <c r="X602" s="348"/>
      <c r="Y602" s="348"/>
      <c r="Z602" s="348"/>
      <c r="AA602" s="348"/>
      <c r="AB602" s="350"/>
    </row>
    <row r="603" spans="2:28" customFormat="1" ht="15" customHeight="1" x14ac:dyDescent="0.3">
      <c r="B603" s="315"/>
      <c r="C603" s="304"/>
      <c r="D603" s="363"/>
      <c r="E603" s="363"/>
      <c r="F603" s="363"/>
      <c r="G603" s="363"/>
      <c r="H603" s="363"/>
      <c r="I603" s="364"/>
      <c r="J603" s="365"/>
      <c r="K603" s="363"/>
      <c r="L603" s="363"/>
      <c r="M603" s="250"/>
      <c r="N603" s="244"/>
      <c r="O603" s="244"/>
      <c r="P603" s="152"/>
      <c r="Q603" s="152"/>
      <c r="R603" s="253"/>
      <c r="S603" s="348"/>
      <c r="T603" s="349"/>
      <c r="U603" s="348"/>
      <c r="V603" s="348"/>
      <c r="W603" s="348"/>
      <c r="X603" s="348"/>
      <c r="Y603" s="348"/>
      <c r="Z603" s="348"/>
      <c r="AA603" s="348"/>
      <c r="AB603" s="350"/>
    </row>
    <row r="604" spans="2:28" customFormat="1" ht="15" customHeight="1" x14ac:dyDescent="0.3">
      <c r="B604" s="315"/>
      <c r="C604" s="304"/>
      <c r="D604" s="363"/>
      <c r="E604" s="363"/>
      <c r="F604" s="363"/>
      <c r="G604" s="363"/>
      <c r="H604" s="363"/>
      <c r="I604" s="364"/>
      <c r="J604" s="365"/>
      <c r="K604" s="363"/>
      <c r="L604" s="363"/>
      <c r="M604" s="250"/>
      <c r="N604" s="244"/>
      <c r="O604" s="244"/>
      <c r="P604" s="152"/>
      <c r="Q604" s="152"/>
      <c r="R604" s="253"/>
      <c r="S604" s="348"/>
      <c r="T604" s="349"/>
      <c r="U604" s="348"/>
      <c r="V604" s="348"/>
      <c r="W604" s="348"/>
      <c r="X604" s="348"/>
      <c r="Y604" s="348"/>
      <c r="Z604" s="348"/>
      <c r="AA604" s="348"/>
      <c r="AB604" s="350"/>
    </row>
    <row r="605" spans="2:28" customFormat="1" ht="15" customHeight="1" x14ac:dyDescent="0.3">
      <c r="B605" s="315"/>
      <c r="C605" s="366"/>
      <c r="D605" s="363"/>
      <c r="E605" s="363"/>
      <c r="F605" s="363"/>
      <c r="G605" s="363"/>
      <c r="H605" s="363"/>
      <c r="I605" s="364"/>
      <c r="J605" s="365"/>
      <c r="K605" s="363"/>
      <c r="L605" s="363"/>
      <c r="M605" s="250"/>
      <c r="N605" s="244"/>
      <c r="O605" s="244"/>
      <c r="P605" s="152"/>
      <c r="Q605" s="152"/>
      <c r="R605" s="253"/>
      <c r="S605" s="348"/>
      <c r="T605" s="349"/>
      <c r="U605" s="348"/>
      <c r="V605" s="348"/>
      <c r="W605" s="348"/>
      <c r="X605" s="348"/>
      <c r="Y605" s="348"/>
      <c r="Z605" s="348"/>
      <c r="AA605" s="348"/>
      <c r="AB605" s="350"/>
    </row>
    <row r="606" spans="2:28" customFormat="1" ht="15" customHeight="1" x14ac:dyDescent="0.3">
      <c r="B606" s="315"/>
      <c r="C606" s="366"/>
      <c r="D606" s="363"/>
      <c r="E606" s="363"/>
      <c r="F606" s="363"/>
      <c r="G606" s="363"/>
      <c r="H606" s="363"/>
      <c r="I606" s="364"/>
      <c r="J606" s="365"/>
      <c r="K606" s="363"/>
      <c r="L606" s="363"/>
      <c r="M606" s="250"/>
      <c r="N606" s="244"/>
      <c r="O606" s="244"/>
      <c r="P606" s="152"/>
      <c r="Q606" s="152"/>
      <c r="R606" s="253"/>
      <c r="S606" s="348"/>
      <c r="T606" s="349"/>
      <c r="U606" s="348"/>
      <c r="V606" s="348"/>
      <c r="W606" s="348"/>
      <c r="X606" s="348"/>
      <c r="Y606" s="348"/>
      <c r="Z606" s="348"/>
      <c r="AA606" s="348"/>
      <c r="AB606" s="350"/>
    </row>
    <row r="607" spans="2:28" customFormat="1" ht="15" customHeight="1" x14ac:dyDescent="0.3">
      <c r="B607" s="315"/>
      <c r="C607" s="304"/>
      <c r="D607" s="363"/>
      <c r="E607" s="363"/>
      <c r="F607" s="363"/>
      <c r="G607" s="363"/>
      <c r="H607" s="363"/>
      <c r="I607" s="364"/>
      <c r="J607" s="365"/>
      <c r="K607" s="363"/>
      <c r="L607" s="363"/>
      <c r="M607" s="250"/>
      <c r="N607" s="244"/>
      <c r="O607" s="244"/>
      <c r="P607" s="152"/>
      <c r="Q607" s="152"/>
      <c r="R607" s="253"/>
      <c r="S607" s="348"/>
      <c r="T607" s="349"/>
      <c r="U607" s="348"/>
      <c r="V607" s="348"/>
      <c r="W607" s="348"/>
      <c r="X607" s="348"/>
      <c r="Y607" s="348"/>
      <c r="Z607" s="348"/>
      <c r="AA607" s="348"/>
      <c r="AB607" s="350"/>
    </row>
    <row r="608" spans="2:28" customFormat="1" ht="15" customHeight="1" x14ac:dyDescent="0.3">
      <c r="B608" s="315"/>
      <c r="C608" s="304"/>
      <c r="D608" s="363"/>
      <c r="E608" s="363"/>
      <c r="F608" s="363"/>
      <c r="G608" s="363"/>
      <c r="H608" s="363"/>
      <c r="I608" s="364"/>
      <c r="J608" s="365"/>
      <c r="K608" s="363"/>
      <c r="L608" s="363"/>
      <c r="M608" s="250"/>
      <c r="N608" s="244"/>
      <c r="O608" s="244"/>
      <c r="P608" s="152"/>
      <c r="Q608" s="152"/>
      <c r="R608" s="253"/>
      <c r="S608" s="348"/>
      <c r="T608" s="349"/>
      <c r="U608" s="348"/>
      <c r="V608" s="348"/>
      <c r="W608" s="348"/>
      <c r="X608" s="348"/>
      <c r="Y608" s="348"/>
      <c r="Z608" s="348"/>
      <c r="AA608" s="348"/>
      <c r="AB608" s="350"/>
    </row>
    <row r="609" spans="2:28" customFormat="1" ht="15" customHeight="1" x14ac:dyDescent="0.3">
      <c r="B609" s="315"/>
      <c r="C609" s="304"/>
      <c r="D609" s="363"/>
      <c r="E609" s="363"/>
      <c r="F609" s="363"/>
      <c r="G609" s="363"/>
      <c r="H609" s="363"/>
      <c r="I609" s="364"/>
      <c r="J609" s="365"/>
      <c r="K609" s="363"/>
      <c r="L609" s="363"/>
      <c r="M609" s="250"/>
      <c r="N609" s="244"/>
      <c r="O609" s="244"/>
      <c r="P609" s="152"/>
      <c r="Q609" s="152"/>
      <c r="R609" s="253"/>
      <c r="S609" s="348"/>
      <c r="T609" s="349"/>
      <c r="U609" s="348"/>
      <c r="V609" s="348"/>
      <c r="W609" s="348"/>
      <c r="X609" s="348"/>
      <c r="Y609" s="348"/>
      <c r="Z609" s="348"/>
      <c r="AA609" s="348"/>
      <c r="AB609" s="350"/>
    </row>
    <row r="610" spans="2:28" customFormat="1" ht="15" customHeight="1" x14ac:dyDescent="0.3">
      <c r="B610" s="315"/>
      <c r="C610" s="304"/>
      <c r="D610" s="363"/>
      <c r="E610" s="363"/>
      <c r="F610" s="363"/>
      <c r="G610" s="363"/>
      <c r="H610" s="363"/>
      <c r="I610" s="364"/>
      <c r="J610" s="365"/>
      <c r="K610" s="363"/>
      <c r="L610" s="363"/>
      <c r="M610" s="250"/>
      <c r="N610" s="244"/>
      <c r="O610" s="244"/>
      <c r="P610" s="152"/>
      <c r="Q610" s="152"/>
      <c r="R610" s="253"/>
      <c r="S610" s="348"/>
      <c r="T610" s="349"/>
      <c r="U610" s="348"/>
      <c r="V610" s="348"/>
      <c r="W610" s="348"/>
      <c r="X610" s="348"/>
      <c r="Y610" s="348"/>
      <c r="Z610" s="348"/>
      <c r="AA610" s="348"/>
      <c r="AB610" s="350"/>
    </row>
    <row r="611" spans="2:28" customFormat="1" ht="15" customHeight="1" x14ac:dyDescent="0.3">
      <c r="B611" s="315"/>
      <c r="C611" s="366"/>
      <c r="D611" s="363"/>
      <c r="E611" s="363"/>
      <c r="F611" s="363"/>
      <c r="G611" s="363"/>
      <c r="H611" s="363"/>
      <c r="I611" s="364"/>
      <c r="J611" s="365"/>
      <c r="K611" s="363"/>
      <c r="L611" s="363"/>
      <c r="M611" s="250"/>
      <c r="N611" s="244"/>
      <c r="O611" s="244"/>
      <c r="P611" s="152"/>
      <c r="Q611" s="152"/>
      <c r="R611" s="253"/>
      <c r="S611" s="348"/>
      <c r="T611" s="349"/>
      <c r="U611" s="348"/>
      <c r="V611" s="348"/>
      <c r="W611" s="348"/>
      <c r="X611" s="348"/>
      <c r="Y611" s="348"/>
      <c r="Z611" s="348"/>
      <c r="AA611" s="348"/>
      <c r="AB611" s="350"/>
    </row>
    <row r="612" spans="2:28" customFormat="1" ht="15" customHeight="1" x14ac:dyDescent="0.3">
      <c r="B612" s="315"/>
      <c r="C612" s="366"/>
      <c r="D612" s="363"/>
      <c r="E612" s="363"/>
      <c r="F612" s="363"/>
      <c r="G612" s="363"/>
      <c r="H612" s="363"/>
      <c r="I612" s="364"/>
      <c r="J612" s="365"/>
      <c r="K612" s="363"/>
      <c r="L612" s="363"/>
      <c r="M612" s="250"/>
      <c r="N612" s="244"/>
      <c r="O612" s="244"/>
      <c r="P612" s="152"/>
      <c r="Q612" s="152"/>
      <c r="R612" s="253"/>
      <c r="S612" s="348"/>
      <c r="T612" s="349"/>
      <c r="U612" s="348"/>
      <c r="V612" s="348"/>
      <c r="W612" s="348"/>
      <c r="X612" s="348"/>
      <c r="Y612" s="348"/>
      <c r="Z612" s="348"/>
      <c r="AA612" s="348"/>
      <c r="AB612" s="350"/>
    </row>
    <row r="613" spans="2:28" customFormat="1" ht="15" customHeight="1" x14ac:dyDescent="0.3">
      <c r="B613" s="315"/>
      <c r="C613" s="304"/>
      <c r="D613" s="363"/>
      <c r="E613" s="363"/>
      <c r="F613" s="363"/>
      <c r="G613" s="363"/>
      <c r="H613" s="363"/>
      <c r="I613" s="364"/>
      <c r="J613" s="365"/>
      <c r="K613" s="363"/>
      <c r="L613" s="363"/>
      <c r="M613" s="250"/>
      <c r="N613" s="244"/>
      <c r="O613" s="244"/>
      <c r="P613" s="152"/>
      <c r="Q613" s="152"/>
      <c r="R613" s="253"/>
      <c r="S613" s="348"/>
      <c r="T613" s="349"/>
      <c r="U613" s="348"/>
      <c r="V613" s="348"/>
      <c r="W613" s="348"/>
      <c r="X613" s="348"/>
      <c r="Y613" s="348"/>
      <c r="Z613" s="348"/>
      <c r="AA613" s="348"/>
      <c r="AB613" s="350"/>
    </row>
    <row r="614" spans="2:28" customFormat="1" ht="15" customHeight="1" x14ac:dyDescent="0.3">
      <c r="B614" s="315"/>
      <c r="C614" s="304"/>
      <c r="D614" s="363"/>
      <c r="E614" s="363"/>
      <c r="F614" s="363"/>
      <c r="G614" s="363"/>
      <c r="H614" s="363"/>
      <c r="I614" s="364"/>
      <c r="J614" s="365"/>
      <c r="K614" s="363"/>
      <c r="L614" s="363"/>
      <c r="M614" s="250"/>
      <c r="N614" s="244"/>
      <c r="O614" s="244"/>
      <c r="P614" s="152"/>
      <c r="Q614" s="152"/>
      <c r="R614" s="253"/>
      <c r="S614" s="348"/>
      <c r="T614" s="349"/>
      <c r="U614" s="348"/>
      <c r="V614" s="348"/>
      <c r="W614" s="348"/>
      <c r="X614" s="348"/>
      <c r="Y614" s="348"/>
      <c r="Z614" s="348"/>
      <c r="AA614" s="348"/>
      <c r="AB614" s="350"/>
    </row>
    <row r="615" spans="2:28" customFormat="1" ht="15" customHeight="1" x14ac:dyDescent="0.3">
      <c r="B615" s="315"/>
      <c r="C615" s="304"/>
      <c r="D615" s="363"/>
      <c r="E615" s="363"/>
      <c r="F615" s="363"/>
      <c r="G615" s="363"/>
      <c r="H615" s="363"/>
      <c r="I615" s="364"/>
      <c r="J615" s="365"/>
      <c r="K615" s="363"/>
      <c r="L615" s="363"/>
      <c r="M615" s="250"/>
      <c r="N615" s="244"/>
      <c r="O615" s="244"/>
      <c r="P615" s="152"/>
      <c r="Q615" s="152"/>
      <c r="R615" s="253"/>
      <c r="S615" s="348"/>
      <c r="T615" s="349"/>
      <c r="U615" s="348"/>
      <c r="V615" s="348"/>
      <c r="W615" s="348"/>
      <c r="X615" s="348"/>
      <c r="Y615" s="348"/>
      <c r="Z615" s="348"/>
      <c r="AA615" s="348"/>
      <c r="AB615" s="350"/>
    </row>
    <row r="616" spans="2:28" customFormat="1" ht="15" customHeight="1" x14ac:dyDescent="0.3">
      <c r="B616" s="315"/>
      <c r="C616" s="304"/>
      <c r="D616" s="363"/>
      <c r="E616" s="363"/>
      <c r="F616" s="363"/>
      <c r="G616" s="363"/>
      <c r="H616" s="363"/>
      <c r="I616" s="364"/>
      <c r="J616" s="365"/>
      <c r="K616" s="363"/>
      <c r="L616" s="363"/>
      <c r="M616" s="250"/>
      <c r="N616" s="244"/>
      <c r="O616" s="244"/>
      <c r="P616" s="152"/>
      <c r="Q616" s="152"/>
      <c r="R616" s="253"/>
      <c r="S616" s="348"/>
      <c r="T616" s="349"/>
      <c r="U616" s="348"/>
      <c r="V616" s="348"/>
      <c r="W616" s="348"/>
      <c r="X616" s="348"/>
      <c r="Y616" s="348"/>
      <c r="Z616" s="348"/>
      <c r="AA616" s="348"/>
      <c r="AB616" s="350"/>
    </row>
    <row r="617" spans="2:28" customFormat="1" ht="15" customHeight="1" x14ac:dyDescent="0.3">
      <c r="B617" s="315"/>
      <c r="C617" s="366"/>
      <c r="D617" s="363"/>
      <c r="E617" s="363"/>
      <c r="F617" s="363"/>
      <c r="G617" s="363"/>
      <c r="H617" s="363"/>
      <c r="I617" s="364"/>
      <c r="J617" s="365"/>
      <c r="K617" s="363"/>
      <c r="L617" s="363"/>
      <c r="M617" s="250"/>
      <c r="N617" s="244"/>
      <c r="O617" s="244"/>
      <c r="P617" s="152"/>
      <c r="Q617" s="152"/>
      <c r="R617" s="253"/>
      <c r="S617" s="348"/>
      <c r="T617" s="349"/>
      <c r="U617" s="348"/>
      <c r="V617" s="348"/>
      <c r="W617" s="348"/>
      <c r="X617" s="348"/>
      <c r="Y617" s="348"/>
      <c r="Z617" s="348"/>
      <c r="AA617" s="348"/>
      <c r="AB617" s="350"/>
    </row>
    <row r="618" spans="2:28" customFormat="1" ht="15" customHeight="1" x14ac:dyDescent="0.3">
      <c r="B618" s="315"/>
      <c r="C618" s="366"/>
      <c r="D618" s="363"/>
      <c r="E618" s="363"/>
      <c r="F618" s="363"/>
      <c r="G618" s="363"/>
      <c r="H618" s="363"/>
      <c r="I618" s="364"/>
      <c r="J618" s="365"/>
      <c r="K618" s="363"/>
      <c r="L618" s="363"/>
      <c r="M618" s="250"/>
      <c r="N618" s="244"/>
      <c r="O618" s="244"/>
      <c r="P618" s="152"/>
      <c r="Q618" s="152"/>
      <c r="R618" s="253"/>
      <c r="S618" s="348"/>
      <c r="T618" s="349"/>
      <c r="U618" s="348"/>
      <c r="V618" s="348"/>
      <c r="W618" s="348"/>
      <c r="X618" s="348"/>
      <c r="Y618" s="348"/>
      <c r="Z618" s="348"/>
      <c r="AA618" s="348"/>
      <c r="AB618" s="350"/>
    </row>
    <row r="619" spans="2:28" customFormat="1" ht="15" customHeight="1" x14ac:dyDescent="0.3">
      <c r="B619" s="315"/>
      <c r="C619" s="304"/>
      <c r="D619" s="363"/>
      <c r="E619" s="363"/>
      <c r="F619" s="363"/>
      <c r="G619" s="363"/>
      <c r="H619" s="363"/>
      <c r="I619" s="364"/>
      <c r="J619" s="365"/>
      <c r="K619" s="363"/>
      <c r="L619" s="363"/>
      <c r="M619" s="250"/>
      <c r="N619" s="244"/>
      <c r="O619" s="244"/>
      <c r="P619" s="152"/>
      <c r="Q619" s="152"/>
      <c r="R619" s="253"/>
      <c r="S619" s="348"/>
      <c r="T619" s="349"/>
      <c r="U619" s="348"/>
      <c r="V619" s="348"/>
      <c r="W619" s="348"/>
      <c r="X619" s="348"/>
      <c r="Y619" s="348"/>
      <c r="Z619" s="348"/>
      <c r="AA619" s="348"/>
      <c r="AB619" s="350"/>
    </row>
    <row r="620" spans="2:28" customFormat="1" ht="15" customHeight="1" x14ac:dyDescent="0.3">
      <c r="B620" s="315"/>
      <c r="C620" s="304"/>
      <c r="D620" s="363"/>
      <c r="E620" s="363"/>
      <c r="F620" s="363"/>
      <c r="G620" s="363"/>
      <c r="H620" s="363"/>
      <c r="I620" s="364"/>
      <c r="J620" s="365"/>
      <c r="K620" s="363"/>
      <c r="L620" s="363"/>
      <c r="M620" s="250"/>
      <c r="N620" s="244"/>
      <c r="O620" s="244"/>
      <c r="P620" s="152"/>
      <c r="Q620" s="152"/>
      <c r="R620" s="253"/>
      <c r="S620" s="348"/>
      <c r="T620" s="349"/>
      <c r="U620" s="348"/>
      <c r="V620" s="348"/>
      <c r="W620" s="348"/>
      <c r="X620" s="348"/>
      <c r="Y620" s="348"/>
      <c r="Z620" s="348"/>
      <c r="AA620" s="348"/>
      <c r="AB620" s="350"/>
    </row>
    <row r="621" spans="2:28" customFormat="1" ht="15" customHeight="1" x14ac:dyDescent="0.3">
      <c r="B621" s="315"/>
      <c r="C621" s="304"/>
      <c r="D621" s="363"/>
      <c r="E621" s="363"/>
      <c r="F621" s="363"/>
      <c r="G621" s="363"/>
      <c r="H621" s="363"/>
      <c r="I621" s="364"/>
      <c r="J621" s="365"/>
      <c r="K621" s="363"/>
      <c r="L621" s="363"/>
      <c r="M621" s="250"/>
      <c r="N621" s="244"/>
      <c r="O621" s="244"/>
      <c r="P621" s="152"/>
      <c r="Q621" s="152"/>
      <c r="R621" s="253"/>
      <c r="S621" s="348"/>
      <c r="T621" s="349"/>
      <c r="U621" s="348"/>
      <c r="V621" s="348"/>
      <c r="W621" s="348"/>
      <c r="X621" s="348"/>
      <c r="Y621" s="348"/>
      <c r="Z621" s="348"/>
      <c r="AA621" s="348"/>
      <c r="AB621" s="350"/>
    </row>
    <row r="622" spans="2:28" customFormat="1" ht="15" customHeight="1" x14ac:dyDescent="0.3">
      <c r="B622" s="315"/>
      <c r="C622" s="304"/>
      <c r="D622" s="363"/>
      <c r="E622" s="363"/>
      <c r="F622" s="363"/>
      <c r="G622" s="363"/>
      <c r="H622" s="363"/>
      <c r="I622" s="364"/>
      <c r="J622" s="365"/>
      <c r="K622" s="363"/>
      <c r="L622" s="363"/>
      <c r="M622" s="250"/>
      <c r="N622" s="244"/>
      <c r="O622" s="244"/>
      <c r="P622" s="152"/>
      <c r="Q622" s="152"/>
      <c r="R622" s="253"/>
      <c r="S622" s="348"/>
      <c r="T622" s="349"/>
      <c r="U622" s="348"/>
      <c r="V622" s="348"/>
      <c r="W622" s="348"/>
      <c r="X622" s="348"/>
      <c r="Y622" s="348"/>
      <c r="Z622" s="348"/>
      <c r="AA622" s="348"/>
      <c r="AB622" s="350"/>
    </row>
    <row r="623" spans="2:28" customFormat="1" ht="15" customHeight="1" x14ac:dyDescent="0.3">
      <c r="B623" s="315"/>
      <c r="C623" s="304"/>
      <c r="D623" s="363"/>
      <c r="E623" s="363"/>
      <c r="F623" s="363"/>
      <c r="G623" s="363"/>
      <c r="H623" s="363"/>
      <c r="I623" s="364"/>
      <c r="J623" s="365"/>
      <c r="K623" s="363"/>
      <c r="L623" s="363"/>
      <c r="M623" s="250"/>
      <c r="N623" s="244"/>
      <c r="O623" s="244"/>
      <c r="P623" s="152"/>
      <c r="Q623" s="152"/>
      <c r="R623" s="253"/>
      <c r="S623" s="348"/>
      <c r="T623" s="349"/>
      <c r="U623" s="348"/>
      <c r="V623" s="348"/>
      <c r="W623" s="348"/>
      <c r="X623" s="348"/>
      <c r="Y623" s="348"/>
      <c r="Z623" s="348"/>
      <c r="AA623" s="348"/>
      <c r="AB623" s="350"/>
    </row>
    <row r="624" spans="2:28" customFormat="1" ht="15" customHeight="1" x14ac:dyDescent="0.3">
      <c r="B624" s="315"/>
      <c r="C624" s="304"/>
      <c r="D624" s="363"/>
      <c r="E624" s="363"/>
      <c r="F624" s="363"/>
      <c r="G624" s="363"/>
      <c r="H624" s="363"/>
      <c r="I624" s="364"/>
      <c r="J624" s="365"/>
      <c r="K624" s="363"/>
      <c r="L624" s="363"/>
      <c r="M624" s="250"/>
      <c r="N624" s="244"/>
      <c r="O624" s="244"/>
      <c r="P624" s="152"/>
      <c r="Q624" s="152"/>
      <c r="R624" s="253"/>
      <c r="S624" s="348"/>
      <c r="T624" s="349"/>
      <c r="U624" s="348"/>
      <c r="V624" s="348"/>
      <c r="W624" s="348"/>
      <c r="X624" s="348"/>
      <c r="Y624" s="348"/>
      <c r="Z624" s="348"/>
      <c r="AA624" s="348"/>
      <c r="AB624" s="350"/>
    </row>
    <row r="625" spans="2:28" customFormat="1" ht="15" customHeight="1" x14ac:dyDescent="0.3">
      <c r="B625" s="315"/>
      <c r="C625" s="304"/>
      <c r="D625" s="363"/>
      <c r="E625" s="363"/>
      <c r="F625" s="363"/>
      <c r="G625" s="363"/>
      <c r="H625" s="363"/>
      <c r="I625" s="364"/>
      <c r="J625" s="365"/>
      <c r="K625" s="363"/>
      <c r="L625" s="363"/>
      <c r="M625" s="250"/>
      <c r="N625" s="244"/>
      <c r="O625" s="244"/>
      <c r="P625" s="152"/>
      <c r="Q625" s="152"/>
      <c r="R625" s="253"/>
      <c r="S625" s="348"/>
      <c r="T625" s="349"/>
      <c r="U625" s="348"/>
      <c r="V625" s="348"/>
      <c r="W625" s="348"/>
      <c r="X625" s="348"/>
      <c r="Y625" s="348"/>
      <c r="Z625" s="348"/>
      <c r="AA625" s="348"/>
      <c r="AB625" s="350"/>
    </row>
    <row r="626" spans="2:28" customFormat="1" ht="15" customHeight="1" x14ac:dyDescent="0.3">
      <c r="B626" s="315"/>
      <c r="C626" s="304"/>
      <c r="D626" s="363"/>
      <c r="E626" s="363"/>
      <c r="F626" s="363"/>
      <c r="G626" s="363"/>
      <c r="H626" s="363"/>
      <c r="I626" s="364"/>
      <c r="J626" s="365"/>
      <c r="K626" s="363"/>
      <c r="L626" s="363"/>
      <c r="M626" s="250"/>
      <c r="N626" s="244"/>
      <c r="O626" s="244"/>
      <c r="P626" s="152"/>
      <c r="Q626" s="152"/>
      <c r="R626" s="253"/>
      <c r="S626" s="348"/>
      <c r="T626" s="349"/>
      <c r="U626" s="348"/>
      <c r="V626" s="348"/>
      <c r="W626" s="348"/>
      <c r="X626" s="348"/>
      <c r="Y626" s="348"/>
      <c r="Z626" s="348"/>
      <c r="AA626" s="348"/>
      <c r="AB626" s="350"/>
    </row>
    <row r="627" spans="2:28" customFormat="1" ht="15" customHeight="1" x14ac:dyDescent="0.3">
      <c r="B627" s="315"/>
      <c r="C627" s="304"/>
      <c r="D627" s="363"/>
      <c r="E627" s="363"/>
      <c r="F627" s="363"/>
      <c r="G627" s="363"/>
      <c r="H627" s="363"/>
      <c r="I627" s="364"/>
      <c r="J627" s="365"/>
      <c r="K627" s="363"/>
      <c r="L627" s="363"/>
      <c r="M627" s="250"/>
      <c r="N627" s="244"/>
      <c r="O627" s="244"/>
      <c r="P627" s="152"/>
      <c r="Q627" s="152"/>
      <c r="R627" s="253"/>
      <c r="S627" s="348"/>
      <c r="T627" s="349"/>
      <c r="U627" s="348"/>
      <c r="V627" s="348"/>
      <c r="W627" s="348"/>
      <c r="X627" s="348"/>
      <c r="Y627" s="348"/>
      <c r="Z627" s="348"/>
      <c r="AA627" s="348"/>
      <c r="AB627" s="350"/>
    </row>
    <row r="628" spans="2:28" customFormat="1" ht="15" customHeight="1" x14ac:dyDescent="0.3">
      <c r="B628" s="315"/>
      <c r="C628" s="304"/>
      <c r="D628" s="363"/>
      <c r="E628" s="363"/>
      <c r="F628" s="363"/>
      <c r="G628" s="363"/>
      <c r="H628" s="363"/>
      <c r="I628" s="364"/>
      <c r="J628" s="365"/>
      <c r="K628" s="363"/>
      <c r="L628" s="363"/>
      <c r="M628" s="250"/>
      <c r="N628" s="244"/>
      <c r="O628" s="244"/>
      <c r="P628" s="152"/>
      <c r="Q628" s="152"/>
      <c r="R628" s="253"/>
      <c r="S628" s="348"/>
      <c r="T628" s="349"/>
      <c r="U628" s="348"/>
      <c r="V628" s="348"/>
      <c r="W628" s="348"/>
      <c r="X628" s="348"/>
      <c r="Y628" s="348"/>
      <c r="Z628" s="348"/>
      <c r="AA628" s="348"/>
      <c r="AB628" s="350"/>
    </row>
    <row r="629" spans="2:28" customFormat="1" ht="15" customHeight="1" x14ac:dyDescent="0.3">
      <c r="B629" s="315"/>
      <c r="C629" s="304"/>
      <c r="D629" s="363"/>
      <c r="E629" s="363"/>
      <c r="F629" s="363"/>
      <c r="G629" s="363"/>
      <c r="H629" s="363"/>
      <c r="I629" s="364"/>
      <c r="J629" s="365"/>
      <c r="K629" s="363"/>
      <c r="L629" s="363"/>
      <c r="M629" s="250"/>
      <c r="N629" s="244"/>
      <c r="O629" s="244"/>
      <c r="P629" s="152"/>
      <c r="Q629" s="152"/>
      <c r="R629" s="253"/>
      <c r="S629" s="348"/>
      <c r="T629" s="349"/>
      <c r="U629" s="348"/>
      <c r="V629" s="348"/>
      <c r="W629" s="348"/>
      <c r="X629" s="348"/>
      <c r="Y629" s="348"/>
      <c r="Z629" s="348"/>
      <c r="AA629" s="348"/>
      <c r="AB629" s="350"/>
    </row>
    <row r="630" spans="2:28" customFormat="1" ht="15" customHeight="1" x14ac:dyDescent="0.3">
      <c r="B630" s="315"/>
      <c r="C630" s="304"/>
      <c r="D630" s="363"/>
      <c r="E630" s="363"/>
      <c r="F630" s="363"/>
      <c r="G630" s="363"/>
      <c r="H630" s="363"/>
      <c r="I630" s="364"/>
      <c r="J630" s="365"/>
      <c r="K630" s="363"/>
      <c r="L630" s="363"/>
      <c r="M630" s="250"/>
      <c r="N630" s="244"/>
      <c r="O630" s="244"/>
      <c r="P630" s="152"/>
      <c r="Q630" s="152"/>
      <c r="R630" s="253"/>
      <c r="S630" s="348"/>
      <c r="T630" s="349"/>
      <c r="U630" s="348"/>
      <c r="V630" s="348"/>
      <c r="W630" s="348"/>
      <c r="X630" s="348"/>
      <c r="Y630" s="348"/>
      <c r="Z630" s="348"/>
      <c r="AA630" s="348"/>
      <c r="AB630" s="350"/>
    </row>
    <row r="631" spans="2:28" customFormat="1" ht="15" customHeight="1" x14ac:dyDescent="0.3">
      <c r="B631" s="315"/>
      <c r="C631" s="304"/>
      <c r="D631" s="363"/>
      <c r="E631" s="363"/>
      <c r="F631" s="363"/>
      <c r="G631" s="363"/>
      <c r="H631" s="363"/>
      <c r="I631" s="364"/>
      <c r="J631" s="365"/>
      <c r="K631" s="363"/>
      <c r="L631" s="363"/>
      <c r="M631" s="250"/>
      <c r="N631" s="244"/>
      <c r="O631" s="244"/>
      <c r="P631" s="152"/>
      <c r="Q631" s="152"/>
      <c r="R631" s="253"/>
      <c r="S631" s="348"/>
      <c r="T631" s="349"/>
      <c r="U631" s="348"/>
      <c r="V631" s="348"/>
      <c r="W631" s="348"/>
      <c r="X631" s="348"/>
      <c r="Y631" s="348"/>
      <c r="Z631" s="348"/>
      <c r="AA631" s="348"/>
      <c r="AB631" s="350"/>
    </row>
    <row r="632" spans="2:28" customFormat="1" ht="15" customHeight="1" x14ac:dyDescent="0.3">
      <c r="B632" s="315"/>
      <c r="C632" s="304"/>
      <c r="D632" s="363"/>
      <c r="E632" s="363"/>
      <c r="F632" s="363"/>
      <c r="G632" s="363"/>
      <c r="H632" s="363"/>
      <c r="I632" s="364"/>
      <c r="J632" s="365"/>
      <c r="K632" s="363"/>
      <c r="L632" s="363"/>
      <c r="M632" s="250"/>
      <c r="N632" s="244"/>
      <c r="O632" s="244"/>
      <c r="P632" s="152"/>
      <c r="Q632" s="152"/>
      <c r="R632" s="253"/>
      <c r="S632" s="348"/>
      <c r="T632" s="349"/>
      <c r="U632" s="348"/>
      <c r="V632" s="348"/>
      <c r="W632" s="348"/>
      <c r="X632" s="348"/>
      <c r="Y632" s="348"/>
      <c r="Z632" s="348"/>
      <c r="AA632" s="348"/>
      <c r="AB632" s="350"/>
    </row>
    <row r="633" spans="2:28" customFormat="1" ht="15" customHeight="1" x14ac:dyDescent="0.3">
      <c r="B633" s="315"/>
      <c r="C633" s="304"/>
      <c r="D633" s="363"/>
      <c r="E633" s="363"/>
      <c r="F633" s="363"/>
      <c r="G633" s="363"/>
      <c r="H633" s="363"/>
      <c r="I633" s="364"/>
      <c r="J633" s="365"/>
      <c r="K633" s="363"/>
      <c r="L633" s="363"/>
      <c r="M633" s="250"/>
      <c r="N633" s="244"/>
      <c r="O633" s="244"/>
      <c r="P633" s="152"/>
      <c r="Q633" s="152"/>
      <c r="R633" s="253"/>
      <c r="S633" s="348"/>
      <c r="T633" s="349"/>
      <c r="U633" s="348"/>
      <c r="V633" s="348"/>
      <c r="W633" s="348"/>
      <c r="X633" s="348"/>
      <c r="Y633" s="348"/>
      <c r="Z633" s="348"/>
      <c r="AA633" s="348"/>
      <c r="AB633" s="350"/>
    </row>
    <row r="634" spans="2:28" customFormat="1" ht="15" customHeight="1" x14ac:dyDescent="0.3">
      <c r="B634" s="315"/>
      <c r="C634" s="304"/>
      <c r="D634" s="363"/>
      <c r="E634" s="363"/>
      <c r="F634" s="363"/>
      <c r="G634" s="363"/>
      <c r="H634" s="363"/>
      <c r="I634" s="364"/>
      <c r="J634" s="365"/>
      <c r="K634" s="363"/>
      <c r="L634" s="363"/>
      <c r="M634" s="250"/>
      <c r="N634" s="244"/>
      <c r="O634" s="244"/>
      <c r="P634" s="152"/>
      <c r="Q634" s="152"/>
      <c r="R634" s="253"/>
      <c r="S634" s="348"/>
      <c r="T634" s="349"/>
      <c r="U634" s="348"/>
      <c r="V634" s="348"/>
      <c r="W634" s="348"/>
      <c r="X634" s="348"/>
      <c r="Y634" s="348"/>
      <c r="Z634" s="348"/>
      <c r="AA634" s="348"/>
      <c r="AB634" s="350"/>
    </row>
    <row r="635" spans="2:28" customFormat="1" ht="15" customHeight="1" x14ac:dyDescent="0.3">
      <c r="B635" s="315"/>
      <c r="C635" s="304"/>
      <c r="D635" s="363"/>
      <c r="E635" s="363"/>
      <c r="F635" s="363"/>
      <c r="G635" s="363"/>
      <c r="H635" s="363"/>
      <c r="I635" s="364"/>
      <c r="J635" s="365"/>
      <c r="K635" s="363"/>
      <c r="L635" s="363"/>
      <c r="M635" s="250"/>
      <c r="N635" s="244"/>
      <c r="O635" s="244"/>
      <c r="P635" s="152"/>
      <c r="Q635" s="152"/>
      <c r="R635" s="253"/>
      <c r="S635" s="348"/>
      <c r="T635" s="349"/>
      <c r="U635" s="348"/>
      <c r="V635" s="348"/>
      <c r="W635" s="348"/>
      <c r="X635" s="348"/>
      <c r="Y635" s="348"/>
      <c r="Z635" s="348"/>
      <c r="AA635" s="348"/>
      <c r="AB635" s="350"/>
    </row>
    <row r="636" spans="2:28" customFormat="1" ht="15" customHeight="1" x14ac:dyDescent="0.3">
      <c r="B636" s="315"/>
      <c r="C636" s="304"/>
      <c r="D636" s="363"/>
      <c r="E636" s="363"/>
      <c r="F636" s="363"/>
      <c r="G636" s="363"/>
      <c r="H636" s="363"/>
      <c r="I636" s="364"/>
      <c r="J636" s="365"/>
      <c r="K636" s="363"/>
      <c r="L636" s="363"/>
      <c r="M636" s="250"/>
      <c r="N636" s="244"/>
      <c r="O636" s="244"/>
      <c r="P636" s="152"/>
      <c r="Q636" s="152"/>
      <c r="R636" s="253"/>
      <c r="S636" s="348"/>
      <c r="T636" s="349"/>
      <c r="U636" s="348"/>
      <c r="V636" s="348"/>
      <c r="W636" s="348"/>
      <c r="X636" s="348"/>
      <c r="Y636" s="348"/>
      <c r="Z636" s="348"/>
      <c r="AA636" s="348"/>
      <c r="AB636" s="350"/>
    </row>
    <row r="637" spans="2:28" customFormat="1" ht="15" customHeight="1" x14ac:dyDescent="0.3">
      <c r="B637" s="315"/>
      <c r="C637" s="304"/>
      <c r="D637" s="363"/>
      <c r="E637" s="363"/>
      <c r="F637" s="363"/>
      <c r="G637" s="363"/>
      <c r="H637" s="363"/>
      <c r="I637" s="364"/>
      <c r="J637" s="365"/>
      <c r="K637" s="363"/>
      <c r="L637" s="363"/>
      <c r="M637" s="250"/>
      <c r="N637" s="244"/>
      <c r="O637" s="244"/>
      <c r="P637" s="152"/>
      <c r="Q637" s="152"/>
      <c r="R637" s="253"/>
      <c r="S637" s="348"/>
      <c r="T637" s="349"/>
      <c r="U637" s="348"/>
      <c r="V637" s="348"/>
      <c r="W637" s="348"/>
      <c r="X637" s="348"/>
      <c r="Y637" s="348"/>
      <c r="Z637" s="348"/>
      <c r="AA637" s="348"/>
      <c r="AB637" s="350"/>
    </row>
    <row r="638" spans="2:28" customFormat="1" ht="15" customHeight="1" x14ac:dyDescent="0.3">
      <c r="B638" s="315"/>
      <c r="C638" s="304"/>
      <c r="D638" s="363"/>
      <c r="E638" s="363"/>
      <c r="F638" s="363"/>
      <c r="G638" s="363"/>
      <c r="H638" s="363"/>
      <c r="I638" s="364"/>
      <c r="J638" s="365"/>
      <c r="K638" s="363"/>
      <c r="L638" s="363"/>
      <c r="M638" s="250"/>
      <c r="N638" s="244"/>
      <c r="O638" s="244"/>
      <c r="P638" s="152"/>
      <c r="Q638" s="152"/>
      <c r="R638" s="253"/>
      <c r="S638" s="348"/>
      <c r="T638" s="349"/>
      <c r="U638" s="348"/>
      <c r="V638" s="348"/>
      <c r="W638" s="348"/>
      <c r="X638" s="348"/>
      <c r="Y638" s="348"/>
      <c r="Z638" s="348"/>
      <c r="AA638" s="348"/>
      <c r="AB638" s="350"/>
    </row>
    <row r="639" spans="2:28" customFormat="1" ht="15" customHeight="1" x14ac:dyDescent="0.3">
      <c r="B639" s="315"/>
      <c r="C639" s="304"/>
      <c r="D639" s="363"/>
      <c r="E639" s="363"/>
      <c r="F639" s="363"/>
      <c r="G639" s="363"/>
      <c r="H639" s="363"/>
      <c r="I639" s="364"/>
      <c r="J639" s="365"/>
      <c r="K639" s="363"/>
      <c r="L639" s="363"/>
      <c r="M639" s="250"/>
      <c r="N639" s="244"/>
      <c r="O639" s="244"/>
      <c r="P639" s="152"/>
      <c r="Q639" s="152"/>
      <c r="R639" s="253"/>
      <c r="S639" s="348"/>
      <c r="T639" s="349"/>
      <c r="U639" s="348"/>
      <c r="V639" s="348"/>
      <c r="W639" s="348"/>
      <c r="X639" s="348"/>
      <c r="Y639" s="348"/>
      <c r="Z639" s="348"/>
      <c r="AA639" s="348"/>
      <c r="AB639" s="350"/>
    </row>
    <row r="640" spans="2:28" customFormat="1" ht="15" customHeight="1" x14ac:dyDescent="0.3">
      <c r="B640" s="315"/>
      <c r="C640" s="304"/>
      <c r="D640" s="363"/>
      <c r="E640" s="363"/>
      <c r="F640" s="363"/>
      <c r="G640" s="363"/>
      <c r="H640" s="363"/>
      <c r="I640" s="364"/>
      <c r="J640" s="365"/>
      <c r="K640" s="363"/>
      <c r="L640" s="363"/>
      <c r="M640" s="250"/>
      <c r="N640" s="244"/>
      <c r="O640" s="244"/>
      <c r="P640" s="152"/>
      <c r="Q640" s="152"/>
      <c r="R640" s="253"/>
      <c r="S640" s="348"/>
      <c r="T640" s="349"/>
      <c r="U640" s="348"/>
      <c r="V640" s="348"/>
      <c r="W640" s="348"/>
      <c r="X640" s="348"/>
      <c r="Y640" s="348"/>
      <c r="Z640" s="348"/>
      <c r="AA640" s="348"/>
      <c r="AB640" s="350"/>
    </row>
    <row r="641" spans="2:28" customFormat="1" ht="15" customHeight="1" x14ac:dyDescent="0.3">
      <c r="B641" s="315"/>
      <c r="C641" s="304"/>
      <c r="D641" s="363"/>
      <c r="E641" s="363"/>
      <c r="F641" s="363"/>
      <c r="G641" s="363"/>
      <c r="H641" s="363"/>
      <c r="I641" s="364"/>
      <c r="J641" s="365"/>
      <c r="K641" s="363"/>
      <c r="L641" s="363"/>
      <c r="M641" s="250"/>
      <c r="N641" s="244"/>
      <c r="O641" s="244"/>
      <c r="P641" s="152"/>
      <c r="Q641" s="152"/>
      <c r="R641" s="253"/>
      <c r="S641" s="348"/>
      <c r="T641" s="349"/>
      <c r="U641" s="348"/>
      <c r="V641" s="348"/>
      <c r="W641" s="348"/>
      <c r="X641" s="348"/>
      <c r="Y641" s="348"/>
      <c r="Z641" s="348"/>
      <c r="AA641" s="348"/>
      <c r="AB641" s="350"/>
    </row>
    <row r="642" spans="2:28" customFormat="1" ht="15" customHeight="1" x14ac:dyDescent="0.3">
      <c r="B642" s="315"/>
      <c r="C642" s="304"/>
      <c r="D642" s="363"/>
      <c r="E642" s="363"/>
      <c r="F642" s="363"/>
      <c r="G642" s="363"/>
      <c r="H642" s="363"/>
      <c r="I642" s="364"/>
      <c r="J642" s="365"/>
      <c r="K642" s="363"/>
      <c r="L642" s="363"/>
      <c r="M642" s="250"/>
      <c r="N642" s="244"/>
      <c r="O642" s="244"/>
      <c r="P642" s="152"/>
      <c r="Q642" s="152"/>
      <c r="R642" s="253"/>
      <c r="S642" s="348"/>
      <c r="T642" s="349"/>
      <c r="U642" s="348"/>
      <c r="V642" s="348"/>
      <c r="W642" s="348"/>
      <c r="X642" s="348"/>
      <c r="Y642" s="348"/>
      <c r="Z642" s="348"/>
      <c r="AA642" s="348"/>
      <c r="AB642" s="350"/>
    </row>
    <row r="643" spans="2:28" customFormat="1" ht="15" customHeight="1" x14ac:dyDescent="0.3">
      <c r="B643" s="315"/>
      <c r="C643" s="304"/>
      <c r="D643" s="363"/>
      <c r="E643" s="363"/>
      <c r="F643" s="363"/>
      <c r="G643" s="363"/>
      <c r="H643" s="363"/>
      <c r="I643" s="364"/>
      <c r="J643" s="365"/>
      <c r="K643" s="363"/>
      <c r="L643" s="363"/>
      <c r="M643" s="250"/>
      <c r="N643" s="244"/>
      <c r="O643" s="244"/>
      <c r="P643" s="152"/>
      <c r="Q643" s="152"/>
      <c r="R643" s="253"/>
      <c r="S643" s="348"/>
      <c r="T643" s="349"/>
      <c r="U643" s="348"/>
      <c r="V643" s="348"/>
      <c r="W643" s="348"/>
      <c r="X643" s="348"/>
      <c r="Y643" s="348"/>
      <c r="Z643" s="348"/>
      <c r="AA643" s="348"/>
      <c r="AB643" s="350"/>
    </row>
    <row r="644" spans="2:28" customFormat="1" ht="15" customHeight="1" x14ac:dyDescent="0.3">
      <c r="B644" s="315"/>
      <c r="C644" s="304"/>
      <c r="D644" s="363"/>
      <c r="E644" s="363"/>
      <c r="F644" s="363"/>
      <c r="G644" s="363"/>
      <c r="H644" s="363"/>
      <c r="I644" s="364"/>
      <c r="J644" s="365"/>
      <c r="K644" s="363"/>
      <c r="L644" s="363"/>
      <c r="M644" s="250"/>
      <c r="N644" s="244"/>
      <c r="O644" s="244"/>
      <c r="P644" s="152"/>
      <c r="Q644" s="152"/>
      <c r="R644" s="253"/>
      <c r="S644" s="348"/>
      <c r="T644" s="349"/>
      <c r="U644" s="348"/>
      <c r="V644" s="348"/>
      <c r="W644" s="348"/>
      <c r="X644" s="348"/>
      <c r="Y644" s="348"/>
      <c r="Z644" s="348"/>
      <c r="AA644" s="348"/>
      <c r="AB644" s="350"/>
    </row>
    <row r="645" spans="2:28" customFormat="1" ht="15" customHeight="1" x14ac:dyDescent="0.3">
      <c r="B645" s="315"/>
      <c r="C645" s="304"/>
      <c r="D645" s="363"/>
      <c r="E645" s="363"/>
      <c r="F645" s="363"/>
      <c r="G645" s="363"/>
      <c r="H645" s="363"/>
      <c r="I645" s="364"/>
      <c r="J645" s="365"/>
      <c r="K645" s="363"/>
      <c r="L645" s="363"/>
      <c r="M645" s="250"/>
      <c r="N645" s="244"/>
      <c r="O645" s="244"/>
      <c r="P645" s="152"/>
      <c r="Q645" s="152"/>
      <c r="R645" s="253"/>
      <c r="S645" s="348"/>
      <c r="T645" s="349"/>
      <c r="U645" s="348"/>
      <c r="V645" s="348"/>
      <c r="W645" s="348"/>
      <c r="X645" s="348"/>
      <c r="Y645" s="348"/>
      <c r="Z645" s="348"/>
      <c r="AA645" s="348"/>
      <c r="AB645" s="350"/>
    </row>
    <row r="646" spans="2:28" customFormat="1" ht="15" customHeight="1" x14ac:dyDescent="0.3">
      <c r="B646" s="315"/>
      <c r="C646" s="304"/>
      <c r="D646" s="363"/>
      <c r="E646" s="363"/>
      <c r="F646" s="363"/>
      <c r="G646" s="363"/>
      <c r="H646" s="363"/>
      <c r="I646" s="364"/>
      <c r="J646" s="365"/>
      <c r="K646" s="363"/>
      <c r="L646" s="363"/>
      <c r="M646" s="250"/>
      <c r="N646" s="244"/>
      <c r="O646" s="244"/>
      <c r="P646" s="152"/>
      <c r="Q646" s="152"/>
      <c r="R646" s="253"/>
      <c r="S646" s="348"/>
      <c r="T646" s="349"/>
      <c r="U646" s="348"/>
      <c r="V646" s="348"/>
      <c r="W646" s="348"/>
      <c r="X646" s="348"/>
      <c r="Y646" s="348"/>
      <c r="Z646" s="348"/>
      <c r="AA646" s="348"/>
      <c r="AB646" s="350"/>
    </row>
    <row r="647" spans="2:28" customFormat="1" ht="15" customHeight="1" x14ac:dyDescent="0.3">
      <c r="B647" s="315"/>
      <c r="C647" s="304"/>
      <c r="D647" s="363"/>
      <c r="E647" s="363"/>
      <c r="F647" s="363"/>
      <c r="G647" s="363"/>
      <c r="H647" s="363"/>
      <c r="I647" s="364"/>
      <c r="J647" s="365"/>
      <c r="K647" s="363"/>
      <c r="L647" s="363"/>
      <c r="M647" s="250"/>
      <c r="N647" s="244"/>
      <c r="O647" s="244"/>
      <c r="P647" s="152"/>
      <c r="Q647" s="152"/>
      <c r="R647" s="253"/>
      <c r="S647" s="348"/>
      <c r="T647" s="349"/>
      <c r="U647" s="348"/>
      <c r="V647" s="348"/>
      <c r="W647" s="348"/>
      <c r="X647" s="348"/>
      <c r="Y647" s="348"/>
      <c r="Z647" s="348"/>
      <c r="AA647" s="348"/>
      <c r="AB647" s="350"/>
    </row>
    <row r="648" spans="2:28" customFormat="1" ht="15" customHeight="1" x14ac:dyDescent="0.3">
      <c r="B648" s="315"/>
      <c r="C648" s="304"/>
      <c r="D648" s="363"/>
      <c r="E648" s="363"/>
      <c r="F648" s="363"/>
      <c r="G648" s="363"/>
      <c r="H648" s="363"/>
      <c r="I648" s="364"/>
      <c r="J648" s="365"/>
      <c r="K648" s="363"/>
      <c r="L648" s="363"/>
      <c r="M648" s="250"/>
      <c r="N648" s="244"/>
      <c r="O648" s="244"/>
      <c r="P648" s="152"/>
      <c r="Q648" s="152"/>
      <c r="R648" s="253"/>
      <c r="S648" s="348"/>
      <c r="T648" s="349"/>
      <c r="U648" s="348"/>
      <c r="V648" s="348"/>
      <c r="W648" s="348"/>
      <c r="X648" s="348"/>
      <c r="Y648" s="348"/>
      <c r="Z648" s="348"/>
      <c r="AA648" s="348"/>
      <c r="AB648" s="350"/>
    </row>
    <row r="649" spans="2:28" customFormat="1" ht="15" customHeight="1" x14ac:dyDescent="0.3">
      <c r="B649" s="315"/>
      <c r="C649" s="304"/>
      <c r="D649" s="363"/>
      <c r="E649" s="363"/>
      <c r="F649" s="363"/>
      <c r="G649" s="363"/>
      <c r="H649" s="363"/>
      <c r="I649" s="364"/>
      <c r="J649" s="365"/>
      <c r="K649" s="363"/>
      <c r="L649" s="363"/>
      <c r="M649" s="250"/>
      <c r="N649" s="244"/>
      <c r="O649" s="244"/>
      <c r="P649" s="152"/>
      <c r="Q649" s="152"/>
      <c r="R649" s="253"/>
      <c r="S649" s="348"/>
      <c r="T649" s="349"/>
      <c r="U649" s="348"/>
      <c r="V649" s="348"/>
      <c r="W649" s="348"/>
      <c r="X649" s="348"/>
      <c r="Y649" s="348"/>
      <c r="Z649" s="348"/>
      <c r="AA649" s="348"/>
      <c r="AB649" s="350"/>
    </row>
    <row r="650" spans="2:28" customFormat="1" ht="15" customHeight="1" x14ac:dyDescent="0.3">
      <c r="B650" s="315"/>
      <c r="C650" s="304"/>
      <c r="D650" s="363"/>
      <c r="E650" s="363"/>
      <c r="F650" s="363"/>
      <c r="G650" s="363"/>
      <c r="H650" s="363"/>
      <c r="I650" s="364"/>
      <c r="J650" s="365"/>
      <c r="K650" s="363"/>
      <c r="L650" s="363"/>
      <c r="M650" s="250"/>
      <c r="N650" s="244"/>
      <c r="O650" s="244"/>
      <c r="P650" s="152"/>
      <c r="Q650" s="152"/>
      <c r="R650" s="253"/>
      <c r="S650" s="348"/>
      <c r="T650" s="349"/>
      <c r="U650" s="348"/>
      <c r="V650" s="348"/>
      <c r="W650" s="348"/>
      <c r="X650" s="348"/>
      <c r="Y650" s="348"/>
      <c r="Z650" s="348"/>
      <c r="AA650" s="348"/>
      <c r="AB650" s="350"/>
    </row>
    <row r="651" spans="2:28" customFormat="1" ht="15" customHeight="1" x14ac:dyDescent="0.3">
      <c r="B651" s="315"/>
      <c r="C651" s="304"/>
      <c r="D651" s="363"/>
      <c r="E651" s="363"/>
      <c r="F651" s="363"/>
      <c r="G651" s="363"/>
      <c r="H651" s="363"/>
      <c r="I651" s="364"/>
      <c r="J651" s="365"/>
      <c r="K651" s="363"/>
      <c r="L651" s="363"/>
      <c r="M651" s="250"/>
      <c r="N651" s="244"/>
      <c r="O651" s="244"/>
      <c r="P651" s="152"/>
      <c r="Q651" s="152"/>
      <c r="R651" s="253"/>
      <c r="S651" s="348"/>
      <c r="T651" s="349"/>
      <c r="U651" s="348"/>
      <c r="V651" s="348"/>
      <c r="W651" s="348"/>
      <c r="X651" s="348"/>
      <c r="Y651" s="348"/>
      <c r="Z651" s="348"/>
      <c r="AA651" s="348"/>
      <c r="AB651" s="350"/>
    </row>
    <row r="652" spans="2:28" customFormat="1" ht="15" customHeight="1" x14ac:dyDescent="0.3">
      <c r="B652" s="315"/>
      <c r="C652" s="304"/>
      <c r="D652" s="363"/>
      <c r="E652" s="363"/>
      <c r="F652" s="363"/>
      <c r="G652" s="363"/>
      <c r="H652" s="363"/>
      <c r="I652" s="364"/>
      <c r="J652" s="365"/>
      <c r="K652" s="363"/>
      <c r="L652" s="363"/>
      <c r="M652" s="250"/>
      <c r="N652" s="244"/>
      <c r="O652" s="244"/>
      <c r="P652" s="152"/>
      <c r="Q652" s="152"/>
      <c r="R652" s="253"/>
      <c r="S652" s="348"/>
      <c r="T652" s="349"/>
      <c r="U652" s="348"/>
      <c r="V652" s="348"/>
      <c r="W652" s="348"/>
      <c r="X652" s="348"/>
      <c r="Y652" s="348"/>
      <c r="Z652" s="348"/>
      <c r="AA652" s="348"/>
      <c r="AB652" s="350"/>
    </row>
    <row r="653" spans="2:28" customFormat="1" ht="15" customHeight="1" x14ac:dyDescent="0.3">
      <c r="B653" s="315"/>
      <c r="C653" s="304"/>
      <c r="D653" s="363"/>
      <c r="E653" s="363"/>
      <c r="F653" s="363"/>
      <c r="G653" s="363"/>
      <c r="H653" s="363"/>
      <c r="I653" s="364"/>
      <c r="J653" s="365"/>
      <c r="K653" s="363"/>
      <c r="L653" s="363"/>
      <c r="M653" s="250"/>
      <c r="N653" s="244"/>
      <c r="O653" s="244"/>
      <c r="P653" s="152"/>
      <c r="Q653" s="152"/>
      <c r="R653" s="253"/>
      <c r="S653" s="348"/>
      <c r="T653" s="349"/>
      <c r="U653" s="348"/>
      <c r="V653" s="348"/>
      <c r="W653" s="348"/>
      <c r="X653" s="348"/>
      <c r="Y653" s="348"/>
      <c r="Z653" s="348"/>
      <c r="AA653" s="348"/>
      <c r="AB653" s="350"/>
    </row>
    <row r="654" spans="2:28" customFormat="1" ht="15" customHeight="1" x14ac:dyDescent="0.3">
      <c r="B654" s="315"/>
      <c r="C654" s="304"/>
      <c r="D654" s="363"/>
      <c r="E654" s="363"/>
      <c r="F654" s="363"/>
      <c r="G654" s="363"/>
      <c r="H654" s="363"/>
      <c r="I654" s="364"/>
      <c r="J654" s="365"/>
      <c r="K654" s="363"/>
      <c r="L654" s="363"/>
      <c r="M654" s="250"/>
      <c r="N654" s="244"/>
      <c r="O654" s="244"/>
      <c r="P654" s="152"/>
      <c r="Q654" s="152"/>
      <c r="R654" s="253"/>
      <c r="S654" s="348"/>
      <c r="T654" s="349"/>
      <c r="U654" s="348"/>
      <c r="V654" s="348"/>
      <c r="W654" s="348"/>
      <c r="X654" s="348"/>
      <c r="Y654" s="348"/>
      <c r="Z654" s="348"/>
      <c r="AA654" s="348"/>
      <c r="AB654" s="350"/>
    </row>
    <row r="655" spans="2:28" customFormat="1" ht="15" customHeight="1" x14ac:dyDescent="0.3">
      <c r="B655" s="315"/>
      <c r="C655" s="304"/>
      <c r="D655" s="363"/>
      <c r="E655" s="363"/>
      <c r="F655" s="363"/>
      <c r="G655" s="363"/>
      <c r="H655" s="363"/>
      <c r="I655" s="364"/>
      <c r="J655" s="365"/>
      <c r="K655" s="363"/>
      <c r="L655" s="363"/>
      <c r="M655" s="250"/>
      <c r="N655" s="244"/>
      <c r="O655" s="244"/>
      <c r="P655" s="152"/>
      <c r="Q655" s="152"/>
      <c r="R655" s="253"/>
      <c r="S655" s="348"/>
      <c r="T655" s="349"/>
      <c r="U655" s="348"/>
      <c r="V655" s="348"/>
      <c r="W655" s="348"/>
      <c r="X655" s="348"/>
      <c r="Y655" s="348"/>
      <c r="Z655" s="348"/>
      <c r="AA655" s="348"/>
      <c r="AB655" s="350"/>
    </row>
    <row r="656" spans="2:28" customFormat="1" ht="15" customHeight="1" x14ac:dyDescent="0.3">
      <c r="B656" s="315"/>
      <c r="C656" s="304"/>
      <c r="D656" s="363"/>
      <c r="E656" s="363"/>
      <c r="F656" s="363"/>
      <c r="G656" s="363"/>
      <c r="H656" s="363"/>
      <c r="I656" s="364"/>
      <c r="J656" s="365"/>
      <c r="K656" s="363"/>
      <c r="L656" s="363"/>
      <c r="M656" s="250"/>
      <c r="N656" s="244"/>
      <c r="O656" s="244"/>
      <c r="P656" s="152"/>
      <c r="Q656" s="152"/>
      <c r="R656" s="253"/>
      <c r="S656" s="348"/>
      <c r="T656" s="349"/>
      <c r="U656" s="348"/>
      <c r="V656" s="348"/>
      <c r="W656" s="348"/>
      <c r="X656" s="348"/>
      <c r="Y656" s="348"/>
      <c r="Z656" s="348"/>
      <c r="AA656" s="348"/>
      <c r="AB656" s="350"/>
    </row>
    <row r="657" spans="2:28" customFormat="1" ht="15" customHeight="1" x14ac:dyDescent="0.3">
      <c r="B657" s="315"/>
      <c r="C657" s="304"/>
      <c r="D657" s="363"/>
      <c r="E657" s="363"/>
      <c r="F657" s="363"/>
      <c r="G657" s="363"/>
      <c r="H657" s="363"/>
      <c r="I657" s="364"/>
      <c r="J657" s="365"/>
      <c r="K657" s="363"/>
      <c r="L657" s="363"/>
      <c r="M657" s="250"/>
      <c r="N657" s="244"/>
      <c r="O657" s="244"/>
      <c r="P657" s="152"/>
      <c r="Q657" s="152"/>
      <c r="R657" s="253"/>
      <c r="S657" s="348"/>
      <c r="T657" s="349"/>
      <c r="U657" s="348"/>
      <c r="V657" s="348"/>
      <c r="W657" s="348"/>
      <c r="X657" s="348"/>
      <c r="Y657" s="348"/>
      <c r="Z657" s="348"/>
      <c r="AA657" s="348"/>
      <c r="AB657" s="350"/>
    </row>
    <row r="658" spans="2:28" customFormat="1" ht="15" customHeight="1" x14ac:dyDescent="0.3">
      <c r="B658" s="315"/>
      <c r="C658" s="304"/>
      <c r="D658" s="363"/>
      <c r="E658" s="363"/>
      <c r="F658" s="363"/>
      <c r="G658" s="363"/>
      <c r="H658" s="363"/>
      <c r="I658" s="364"/>
      <c r="J658" s="365"/>
      <c r="K658" s="363"/>
      <c r="L658" s="363"/>
      <c r="M658" s="250"/>
      <c r="N658" s="244"/>
      <c r="O658" s="244"/>
      <c r="P658" s="152"/>
      <c r="Q658" s="152"/>
      <c r="R658" s="253"/>
      <c r="S658" s="348"/>
      <c r="T658" s="349"/>
      <c r="U658" s="348"/>
      <c r="V658" s="348"/>
      <c r="W658" s="348"/>
      <c r="X658" s="348"/>
      <c r="Y658" s="348"/>
      <c r="Z658" s="348"/>
      <c r="AA658" s="348"/>
      <c r="AB658" s="350"/>
    </row>
    <row r="659" spans="2:28" customFormat="1" ht="15" customHeight="1" x14ac:dyDescent="0.3">
      <c r="B659" s="315"/>
      <c r="C659" s="304"/>
      <c r="D659" s="363"/>
      <c r="E659" s="363"/>
      <c r="F659" s="363"/>
      <c r="G659" s="363"/>
      <c r="H659" s="363"/>
      <c r="I659" s="364"/>
      <c r="J659" s="365"/>
      <c r="K659" s="363"/>
      <c r="L659" s="363"/>
      <c r="M659" s="250"/>
      <c r="N659" s="244"/>
      <c r="O659" s="244"/>
      <c r="P659" s="152"/>
      <c r="Q659" s="152"/>
      <c r="R659" s="253"/>
      <c r="S659" s="348"/>
      <c r="T659" s="349"/>
      <c r="U659" s="348"/>
      <c r="V659" s="348"/>
      <c r="W659" s="348"/>
      <c r="X659" s="348"/>
      <c r="Y659" s="348"/>
      <c r="Z659" s="348"/>
      <c r="AA659" s="348"/>
      <c r="AB659" s="350"/>
    </row>
    <row r="660" spans="2:28" customFormat="1" ht="15" customHeight="1" x14ac:dyDescent="0.3">
      <c r="B660" s="315"/>
      <c r="C660" s="304"/>
      <c r="D660" s="363"/>
      <c r="E660" s="363"/>
      <c r="F660" s="363"/>
      <c r="G660" s="363"/>
      <c r="H660" s="363"/>
      <c r="I660" s="364"/>
      <c r="J660" s="365"/>
      <c r="K660" s="363"/>
      <c r="L660" s="363"/>
      <c r="M660" s="250"/>
      <c r="N660" s="244"/>
      <c r="O660" s="244"/>
      <c r="P660" s="152"/>
      <c r="Q660" s="152"/>
      <c r="R660" s="253"/>
      <c r="S660" s="348"/>
      <c r="T660" s="349"/>
      <c r="U660" s="348"/>
      <c r="V660" s="348"/>
      <c r="W660" s="348"/>
      <c r="X660" s="348"/>
      <c r="Y660" s="348"/>
      <c r="Z660" s="348"/>
      <c r="AA660" s="348"/>
      <c r="AB660" s="350"/>
    </row>
    <row r="661" spans="2:28" customFormat="1" ht="15" customHeight="1" x14ac:dyDescent="0.3">
      <c r="B661" s="315"/>
      <c r="C661" s="304"/>
      <c r="D661" s="363"/>
      <c r="E661" s="363"/>
      <c r="F661" s="363"/>
      <c r="G661" s="363"/>
      <c r="H661" s="363"/>
      <c r="I661" s="364"/>
      <c r="J661" s="365"/>
      <c r="K661" s="363"/>
      <c r="L661" s="363"/>
      <c r="M661" s="250"/>
      <c r="N661" s="244"/>
      <c r="O661" s="244"/>
      <c r="P661" s="152"/>
      <c r="Q661" s="152"/>
      <c r="R661" s="253"/>
      <c r="S661" s="348"/>
      <c r="T661" s="349"/>
      <c r="U661" s="348"/>
      <c r="V661" s="348"/>
      <c r="W661" s="348"/>
      <c r="X661" s="348"/>
      <c r="Y661" s="348"/>
      <c r="Z661" s="348"/>
      <c r="AA661" s="348"/>
      <c r="AB661" s="350"/>
    </row>
    <row r="662" spans="2:28" customFormat="1" ht="15" customHeight="1" x14ac:dyDescent="0.3">
      <c r="B662" s="315"/>
      <c r="C662" s="304"/>
      <c r="D662" s="363"/>
      <c r="E662" s="363"/>
      <c r="F662" s="363"/>
      <c r="G662" s="363"/>
      <c r="H662" s="363"/>
      <c r="I662" s="364"/>
      <c r="J662" s="365"/>
      <c r="K662" s="363"/>
      <c r="L662" s="363"/>
      <c r="M662" s="250"/>
      <c r="N662" s="244"/>
      <c r="O662" s="244"/>
      <c r="P662" s="152"/>
      <c r="Q662" s="152"/>
      <c r="R662" s="253"/>
      <c r="S662" s="348"/>
      <c r="T662" s="349"/>
      <c r="U662" s="348"/>
      <c r="V662" s="348"/>
      <c r="W662" s="348"/>
      <c r="X662" s="348"/>
      <c r="Y662" s="348"/>
      <c r="Z662" s="348"/>
      <c r="AA662" s="348"/>
      <c r="AB662" s="350"/>
    </row>
    <row r="663" spans="2:28" customFormat="1" ht="15" customHeight="1" x14ac:dyDescent="0.3">
      <c r="B663" s="315"/>
      <c r="C663" s="304"/>
      <c r="D663" s="363"/>
      <c r="E663" s="363"/>
      <c r="F663" s="363"/>
      <c r="G663" s="363"/>
      <c r="H663" s="363"/>
      <c r="I663" s="364"/>
      <c r="J663" s="365"/>
      <c r="K663" s="363"/>
      <c r="L663" s="363"/>
      <c r="M663" s="250"/>
      <c r="N663" s="244"/>
      <c r="O663" s="244"/>
      <c r="P663" s="152"/>
      <c r="Q663" s="152"/>
      <c r="R663" s="253"/>
      <c r="S663" s="348"/>
      <c r="T663" s="349"/>
      <c r="U663" s="348"/>
      <c r="V663" s="348"/>
      <c r="W663" s="348"/>
      <c r="X663" s="348"/>
      <c r="Y663" s="348"/>
      <c r="Z663" s="348"/>
      <c r="AA663" s="348"/>
      <c r="AB663" s="350"/>
    </row>
    <row r="664" spans="2:28" customFormat="1" ht="15" customHeight="1" x14ac:dyDescent="0.3">
      <c r="B664" s="315"/>
      <c r="C664" s="304"/>
      <c r="D664" s="363"/>
      <c r="E664" s="363"/>
      <c r="F664" s="363"/>
      <c r="G664" s="363"/>
      <c r="H664" s="363"/>
      <c r="I664" s="364"/>
      <c r="J664" s="365"/>
      <c r="K664" s="363"/>
      <c r="L664" s="363"/>
      <c r="M664" s="250"/>
      <c r="N664" s="244"/>
      <c r="O664" s="244"/>
      <c r="P664" s="152"/>
      <c r="Q664" s="152"/>
      <c r="R664" s="253"/>
      <c r="S664" s="348"/>
      <c r="T664" s="349"/>
      <c r="U664" s="348"/>
      <c r="V664" s="348"/>
      <c r="W664" s="348"/>
      <c r="X664" s="348"/>
      <c r="Y664" s="348"/>
      <c r="Z664" s="348"/>
      <c r="AA664" s="348"/>
      <c r="AB664" s="350"/>
    </row>
    <row r="665" spans="2:28" customFormat="1" ht="15" customHeight="1" x14ac:dyDescent="0.3">
      <c r="B665" s="315"/>
      <c r="C665" s="304"/>
      <c r="D665" s="363"/>
      <c r="E665" s="363"/>
      <c r="F665" s="363"/>
      <c r="G665" s="363"/>
      <c r="H665" s="363"/>
      <c r="I665" s="364"/>
      <c r="J665" s="365"/>
      <c r="K665" s="363"/>
      <c r="L665" s="363"/>
      <c r="M665" s="250"/>
      <c r="N665" s="244"/>
      <c r="O665" s="244"/>
      <c r="P665" s="152"/>
      <c r="Q665" s="152"/>
      <c r="R665" s="253"/>
      <c r="S665" s="348"/>
      <c r="T665" s="349"/>
      <c r="U665" s="348"/>
      <c r="V665" s="348"/>
      <c r="W665" s="348"/>
      <c r="X665" s="348"/>
      <c r="Y665" s="348"/>
      <c r="Z665" s="348"/>
      <c r="AA665" s="348"/>
      <c r="AB665" s="350"/>
    </row>
    <row r="666" spans="2:28" customFormat="1" ht="15" customHeight="1" x14ac:dyDescent="0.3">
      <c r="B666" s="315"/>
      <c r="C666" s="304"/>
      <c r="D666" s="363"/>
      <c r="E666" s="363"/>
      <c r="F666" s="363"/>
      <c r="G666" s="363"/>
      <c r="H666" s="363"/>
      <c r="I666" s="364"/>
      <c r="J666" s="365"/>
      <c r="K666" s="363"/>
      <c r="L666" s="363"/>
      <c r="M666" s="250"/>
      <c r="N666" s="244"/>
      <c r="O666" s="244"/>
      <c r="P666" s="152"/>
      <c r="Q666" s="152"/>
      <c r="R666" s="253"/>
      <c r="S666" s="348"/>
      <c r="T666" s="349"/>
      <c r="U666" s="348"/>
      <c r="V666" s="348"/>
      <c r="W666" s="348"/>
      <c r="X666" s="348"/>
      <c r="Y666" s="348"/>
      <c r="Z666" s="348"/>
      <c r="AA666" s="348"/>
      <c r="AB666" s="350"/>
    </row>
    <row r="667" spans="2:28" customFormat="1" ht="15" customHeight="1" x14ac:dyDescent="0.3">
      <c r="B667" s="315"/>
      <c r="C667" s="304"/>
      <c r="D667" s="363"/>
      <c r="E667" s="363"/>
      <c r="F667" s="363"/>
      <c r="G667" s="363"/>
      <c r="H667" s="363"/>
      <c r="I667" s="364"/>
      <c r="J667" s="365"/>
      <c r="K667" s="363"/>
      <c r="L667" s="363"/>
      <c r="M667" s="250"/>
      <c r="N667" s="244"/>
      <c r="O667" s="244"/>
      <c r="P667" s="152"/>
      <c r="Q667" s="152"/>
      <c r="R667" s="253"/>
      <c r="S667" s="348"/>
      <c r="T667" s="349"/>
      <c r="U667" s="348"/>
      <c r="V667" s="348"/>
      <c r="W667" s="348"/>
      <c r="X667" s="348"/>
      <c r="Y667" s="348"/>
      <c r="Z667" s="348"/>
      <c r="AA667" s="348"/>
      <c r="AB667" s="350"/>
    </row>
    <row r="668" spans="2:28" customFormat="1" ht="15" customHeight="1" x14ac:dyDescent="0.3">
      <c r="B668" s="315"/>
      <c r="C668" s="304"/>
      <c r="D668" s="363"/>
      <c r="E668" s="363"/>
      <c r="F668" s="363"/>
      <c r="G668" s="363"/>
      <c r="H668" s="363"/>
      <c r="I668" s="364"/>
      <c r="J668" s="365"/>
      <c r="K668" s="363"/>
      <c r="L668" s="363"/>
      <c r="M668" s="250"/>
      <c r="N668" s="244"/>
      <c r="O668" s="244"/>
      <c r="P668" s="152"/>
      <c r="Q668" s="152"/>
      <c r="R668" s="253"/>
      <c r="S668" s="348"/>
      <c r="T668" s="349"/>
      <c r="U668" s="348"/>
      <c r="V668" s="348"/>
      <c r="W668" s="348"/>
      <c r="X668" s="348"/>
      <c r="Y668" s="348"/>
      <c r="Z668" s="348"/>
      <c r="AA668" s="348"/>
      <c r="AB668" s="350"/>
    </row>
    <row r="669" spans="2:28" customFormat="1" ht="15" customHeight="1" x14ac:dyDescent="0.3">
      <c r="B669" s="315"/>
      <c r="C669" s="304"/>
      <c r="D669" s="363"/>
      <c r="E669" s="363"/>
      <c r="F669" s="363"/>
      <c r="G669" s="363"/>
      <c r="H669" s="363"/>
      <c r="I669" s="369"/>
      <c r="J669" s="369"/>
      <c r="K669" s="364"/>
      <c r="L669" s="369"/>
      <c r="M669" s="363"/>
      <c r="N669" s="363"/>
      <c r="O669" s="363"/>
      <c r="P669" s="363"/>
      <c r="Q669" s="152"/>
      <c r="R669" s="253"/>
      <c r="S669" s="348"/>
      <c r="T669" s="349"/>
      <c r="U669" s="348"/>
      <c r="V669" s="348"/>
      <c r="W669" s="348"/>
      <c r="X669" s="348"/>
      <c r="Y669" s="348"/>
      <c r="Z669" s="348"/>
      <c r="AA669" s="348"/>
      <c r="AB669" s="350"/>
    </row>
    <row r="670" spans="2:28" customFormat="1" ht="15" customHeight="1" x14ac:dyDescent="0.3">
      <c r="B670" s="315"/>
      <c r="C670" s="304"/>
      <c r="D670" s="363"/>
      <c r="E670" s="363"/>
      <c r="F670" s="363"/>
      <c r="G670" s="363"/>
      <c r="H670" s="363"/>
      <c r="I670" s="369"/>
      <c r="J670" s="369"/>
      <c r="K670" s="364"/>
      <c r="L670" s="369"/>
      <c r="M670" s="363"/>
      <c r="N670" s="363"/>
      <c r="O670" s="363"/>
      <c r="P670" s="363"/>
      <c r="Q670" s="152"/>
      <c r="R670" s="253"/>
      <c r="S670" s="348"/>
      <c r="T670" s="349"/>
      <c r="U670" s="348"/>
      <c r="V670" s="348"/>
      <c r="W670" s="348"/>
      <c r="X670" s="348"/>
      <c r="Y670" s="348"/>
      <c r="Z670" s="348"/>
      <c r="AA670" s="348"/>
      <c r="AB670" s="350"/>
    </row>
    <row r="671" spans="2:28" customFormat="1" ht="15" customHeight="1" x14ac:dyDescent="0.3">
      <c r="B671" s="315"/>
      <c r="C671" s="304"/>
      <c r="D671" s="363"/>
      <c r="E671" s="363"/>
      <c r="F671" s="363"/>
      <c r="G671" s="363"/>
      <c r="H671" s="363"/>
      <c r="I671" s="369"/>
      <c r="J671" s="369"/>
      <c r="K671" s="364"/>
      <c r="L671" s="369"/>
      <c r="M671" s="363"/>
      <c r="N671" s="363"/>
      <c r="O671" s="363"/>
      <c r="P671" s="363"/>
      <c r="Q671" s="152"/>
      <c r="R671" s="253"/>
      <c r="S671" s="348"/>
      <c r="T671" s="349"/>
      <c r="U671" s="348"/>
      <c r="V671" s="348"/>
      <c r="W671" s="348"/>
      <c r="X671" s="348"/>
      <c r="Y671" s="348"/>
      <c r="Z671" s="348"/>
      <c r="AA671" s="348"/>
      <c r="AB671" s="350"/>
    </row>
    <row r="672" spans="2:28" customFormat="1" ht="15" customHeight="1" x14ac:dyDescent="0.3">
      <c r="B672" s="315"/>
      <c r="C672" s="304"/>
      <c r="D672" s="363"/>
      <c r="E672" s="363"/>
      <c r="F672" s="363"/>
      <c r="G672" s="363"/>
      <c r="H672" s="363"/>
      <c r="I672" s="369"/>
      <c r="J672" s="369"/>
      <c r="K672" s="364"/>
      <c r="L672" s="369"/>
      <c r="M672" s="363"/>
      <c r="N672" s="363"/>
      <c r="O672" s="363"/>
      <c r="P672" s="363"/>
      <c r="Q672" s="152"/>
      <c r="R672" s="253"/>
      <c r="S672" s="348"/>
      <c r="T672" s="349"/>
      <c r="U672" s="348"/>
      <c r="V672" s="348"/>
      <c r="W672" s="348"/>
      <c r="X672" s="348"/>
      <c r="Y672" s="348"/>
      <c r="Z672" s="348"/>
      <c r="AA672" s="348"/>
      <c r="AB672" s="350"/>
    </row>
    <row r="673" spans="2:28" customFormat="1" ht="15" customHeight="1" x14ac:dyDescent="0.3">
      <c r="B673" s="315"/>
      <c r="C673" s="304"/>
      <c r="D673" s="363"/>
      <c r="E673" s="363"/>
      <c r="F673" s="363"/>
      <c r="G673" s="363"/>
      <c r="H673" s="363"/>
      <c r="I673" s="369"/>
      <c r="J673" s="369"/>
      <c r="K673" s="364"/>
      <c r="L673" s="369"/>
      <c r="M673" s="363"/>
      <c r="N673" s="363"/>
      <c r="O673" s="363"/>
      <c r="P673" s="363"/>
      <c r="Q673" s="152"/>
      <c r="R673" s="253"/>
      <c r="S673" s="348"/>
      <c r="T673" s="349"/>
      <c r="U673" s="348"/>
      <c r="V673" s="348"/>
      <c r="W673" s="348"/>
      <c r="X673" s="348"/>
      <c r="Y673" s="348"/>
      <c r="Z673" s="348"/>
      <c r="AA673" s="348"/>
      <c r="AB673" s="350"/>
    </row>
    <row r="674" spans="2:28" customFormat="1" ht="15" customHeight="1" x14ac:dyDescent="0.3">
      <c r="B674" s="315"/>
      <c r="C674" s="304"/>
      <c r="D674" s="363"/>
      <c r="E674" s="363"/>
      <c r="F674" s="363"/>
      <c r="G674" s="363"/>
      <c r="H674" s="363"/>
      <c r="I674" s="369"/>
      <c r="J674" s="369"/>
      <c r="K674" s="364"/>
      <c r="L674" s="369"/>
      <c r="M674" s="363"/>
      <c r="N674" s="363"/>
      <c r="O674" s="363"/>
      <c r="P674" s="363"/>
      <c r="Q674" s="152"/>
      <c r="R674" s="253"/>
      <c r="S674" s="348"/>
      <c r="T674" s="349"/>
      <c r="U674" s="348"/>
      <c r="V674" s="348"/>
      <c r="W674" s="348"/>
      <c r="X674" s="348"/>
      <c r="Y674" s="348"/>
      <c r="Z674" s="348"/>
      <c r="AA674" s="348"/>
      <c r="AB674" s="350"/>
    </row>
    <row r="675" spans="2:28" customFormat="1" ht="15" customHeight="1" x14ac:dyDescent="0.3">
      <c r="B675" s="315"/>
      <c r="C675" s="304"/>
      <c r="D675" s="363"/>
      <c r="E675" s="363"/>
      <c r="F675" s="363"/>
      <c r="G675" s="363"/>
      <c r="H675" s="363"/>
      <c r="I675" s="369"/>
      <c r="J675" s="369"/>
      <c r="K675" s="364"/>
      <c r="L675" s="369"/>
      <c r="M675" s="363"/>
      <c r="N675" s="363"/>
      <c r="O675" s="363"/>
      <c r="P675" s="363"/>
      <c r="Q675" s="152"/>
      <c r="R675" s="253"/>
      <c r="S675" s="348"/>
      <c r="T675" s="349"/>
      <c r="U675" s="348"/>
      <c r="V675" s="348"/>
      <c r="W675" s="348"/>
      <c r="X675" s="348"/>
      <c r="Y675" s="348"/>
      <c r="Z675" s="348"/>
      <c r="AA675" s="348"/>
      <c r="AB675" s="350"/>
    </row>
    <row r="676" spans="2:28" customFormat="1" ht="15" customHeight="1" x14ac:dyDescent="0.3">
      <c r="B676" s="315"/>
      <c r="C676" s="304"/>
      <c r="D676" s="363"/>
      <c r="E676" s="363"/>
      <c r="F676" s="363"/>
      <c r="G676" s="363"/>
      <c r="H676" s="363"/>
      <c r="I676" s="369"/>
      <c r="J676" s="369"/>
      <c r="K676" s="364"/>
      <c r="L676" s="369"/>
      <c r="M676" s="363"/>
      <c r="N676" s="363"/>
      <c r="O676" s="363"/>
      <c r="P676" s="363"/>
      <c r="Q676" s="152"/>
      <c r="R676" s="253"/>
      <c r="S676" s="348"/>
      <c r="T676" s="349"/>
      <c r="U676" s="348"/>
      <c r="V676" s="348"/>
      <c r="W676" s="348"/>
      <c r="X676" s="348"/>
      <c r="Y676" s="348"/>
      <c r="Z676" s="348"/>
      <c r="AA676" s="348"/>
      <c r="AB676" s="350"/>
    </row>
    <row r="677" spans="2:28" customFormat="1" ht="15" customHeight="1" x14ac:dyDescent="0.3">
      <c r="B677" s="315"/>
      <c r="C677" s="304"/>
      <c r="D677" s="363"/>
      <c r="E677" s="363"/>
      <c r="F677" s="363"/>
      <c r="G677" s="363"/>
      <c r="H677" s="363"/>
      <c r="I677" s="369"/>
      <c r="J677" s="369"/>
      <c r="K677" s="364"/>
      <c r="L677" s="369"/>
      <c r="M677" s="363"/>
      <c r="N677" s="363"/>
      <c r="O677" s="363"/>
      <c r="P677" s="363"/>
      <c r="Q677" s="152"/>
      <c r="R677" s="253"/>
      <c r="S677" s="348"/>
      <c r="T677" s="349"/>
      <c r="U677" s="348"/>
      <c r="V677" s="348"/>
      <c r="W677" s="348"/>
      <c r="X677" s="348"/>
      <c r="Y677" s="348"/>
      <c r="Z677" s="348"/>
      <c r="AA677" s="348"/>
      <c r="AB677" s="350"/>
    </row>
    <row r="678" spans="2:28" customFormat="1" ht="15" customHeight="1" x14ac:dyDescent="0.3">
      <c r="B678" s="315"/>
      <c r="C678" s="304"/>
      <c r="D678" s="363"/>
      <c r="E678" s="363"/>
      <c r="F678" s="363"/>
      <c r="G678" s="363"/>
      <c r="H678" s="363"/>
      <c r="I678" s="369"/>
      <c r="J678" s="369"/>
      <c r="K678" s="364"/>
      <c r="L678" s="369"/>
      <c r="M678" s="363"/>
      <c r="N678" s="363"/>
      <c r="O678" s="363"/>
      <c r="P678" s="363"/>
      <c r="Q678" s="152"/>
      <c r="R678" s="253"/>
      <c r="S678" s="348"/>
      <c r="T678" s="349"/>
      <c r="U678" s="348"/>
      <c r="V678" s="348"/>
      <c r="W678" s="348"/>
      <c r="X678" s="348"/>
      <c r="Y678" s="348"/>
      <c r="Z678" s="348"/>
      <c r="AA678" s="348"/>
      <c r="AB678" s="350"/>
    </row>
    <row r="679" spans="2:28" customFormat="1" ht="15" customHeight="1" x14ac:dyDescent="0.3">
      <c r="B679" s="315"/>
      <c r="C679" s="304"/>
      <c r="D679" s="363"/>
      <c r="E679" s="363"/>
      <c r="F679" s="363"/>
      <c r="G679" s="363"/>
      <c r="H679" s="363"/>
      <c r="I679" s="369"/>
      <c r="J679" s="369"/>
      <c r="K679" s="364"/>
      <c r="L679" s="369"/>
      <c r="M679" s="363"/>
      <c r="N679" s="363"/>
      <c r="O679" s="363"/>
      <c r="P679" s="363"/>
      <c r="Q679" s="152"/>
      <c r="R679" s="253"/>
      <c r="S679" s="348"/>
      <c r="T679" s="349"/>
      <c r="U679" s="348"/>
      <c r="V679" s="348"/>
      <c r="W679" s="348"/>
      <c r="X679" s="348"/>
      <c r="Y679" s="348"/>
      <c r="Z679" s="348"/>
      <c r="AA679" s="348"/>
      <c r="AB679" s="350"/>
    </row>
    <row r="680" spans="2:28" customFormat="1" ht="15" customHeight="1" x14ac:dyDescent="0.3">
      <c r="B680" s="315"/>
      <c r="C680" s="304"/>
      <c r="D680" s="363"/>
      <c r="E680" s="363"/>
      <c r="F680" s="363"/>
      <c r="G680" s="363"/>
      <c r="H680" s="363"/>
      <c r="I680" s="369"/>
      <c r="J680" s="369"/>
      <c r="K680" s="364"/>
      <c r="L680" s="369"/>
      <c r="M680" s="363"/>
      <c r="N680" s="363"/>
      <c r="O680" s="363"/>
      <c r="P680" s="363"/>
      <c r="Q680" s="152"/>
      <c r="R680" s="253"/>
      <c r="S680" s="348"/>
      <c r="T680" s="349"/>
      <c r="U680" s="348"/>
      <c r="V680" s="348"/>
      <c r="W680" s="348"/>
      <c r="X680" s="348"/>
      <c r="Y680" s="348"/>
      <c r="Z680" s="348"/>
      <c r="AA680" s="348"/>
      <c r="AB680" s="350"/>
    </row>
    <row r="681" spans="2:28" customFormat="1" ht="15" customHeight="1" x14ac:dyDescent="0.3">
      <c r="B681" s="315"/>
      <c r="C681" s="304"/>
      <c r="D681" s="363"/>
      <c r="E681" s="363"/>
      <c r="F681" s="363"/>
      <c r="G681" s="363"/>
      <c r="H681" s="363"/>
      <c r="I681" s="369"/>
      <c r="J681" s="369"/>
      <c r="K681" s="364"/>
      <c r="L681" s="369"/>
      <c r="M681" s="363"/>
      <c r="N681" s="363"/>
      <c r="O681" s="363"/>
      <c r="P681" s="363"/>
      <c r="Q681" s="152"/>
      <c r="R681" s="253"/>
      <c r="S681" s="348"/>
      <c r="T681" s="349"/>
      <c r="U681" s="348"/>
      <c r="V681" s="348"/>
      <c r="W681" s="348"/>
      <c r="X681" s="348"/>
      <c r="Y681" s="348"/>
      <c r="Z681" s="348"/>
      <c r="AA681" s="348"/>
      <c r="AB681" s="350"/>
    </row>
    <row r="682" spans="2:28" customFormat="1" ht="15" customHeight="1" x14ac:dyDescent="0.3">
      <c r="B682" s="315"/>
      <c r="C682" s="304"/>
      <c r="D682" s="363"/>
      <c r="E682" s="363"/>
      <c r="F682" s="363"/>
      <c r="G682" s="363"/>
      <c r="H682" s="363"/>
      <c r="I682" s="369"/>
      <c r="J682" s="369"/>
      <c r="K682" s="364"/>
      <c r="L682" s="369"/>
      <c r="M682" s="363"/>
      <c r="N682" s="363"/>
      <c r="O682" s="363"/>
      <c r="P682" s="363"/>
      <c r="Q682" s="152"/>
      <c r="R682" s="253"/>
      <c r="S682" s="348"/>
      <c r="T682" s="349"/>
      <c r="U682" s="348"/>
      <c r="V682" s="348"/>
      <c r="W682" s="348"/>
      <c r="X682" s="348"/>
      <c r="Y682" s="348"/>
      <c r="Z682" s="348"/>
      <c r="AA682" s="348"/>
      <c r="AB682" s="350"/>
    </row>
    <row r="683" spans="2:28" customFormat="1" ht="15" customHeight="1" x14ac:dyDescent="0.3">
      <c r="B683" s="315"/>
      <c r="C683" s="304"/>
      <c r="D683" s="363"/>
      <c r="E683" s="363"/>
      <c r="F683" s="363"/>
      <c r="G683" s="363"/>
      <c r="H683" s="363"/>
      <c r="I683" s="369"/>
      <c r="J683" s="369"/>
      <c r="K683" s="364"/>
      <c r="L683" s="369"/>
      <c r="M683" s="363"/>
      <c r="N683" s="363"/>
      <c r="O683" s="363"/>
      <c r="P683" s="363"/>
      <c r="Q683" s="152"/>
      <c r="R683" s="253"/>
      <c r="S683" s="348"/>
      <c r="T683" s="349"/>
      <c r="U683" s="348"/>
      <c r="V683" s="348"/>
      <c r="W683" s="348"/>
      <c r="X683" s="348"/>
      <c r="Y683" s="348"/>
      <c r="Z683" s="348"/>
      <c r="AA683" s="348"/>
      <c r="AB683" s="350"/>
    </row>
    <row r="684" spans="2:28" customFormat="1" ht="15" customHeight="1" x14ac:dyDescent="0.3">
      <c r="B684" s="315"/>
      <c r="C684" s="304"/>
      <c r="D684" s="363"/>
      <c r="E684" s="363"/>
      <c r="F684" s="363"/>
      <c r="G684" s="363"/>
      <c r="H684" s="363"/>
      <c r="I684" s="369"/>
      <c r="J684" s="369"/>
      <c r="K684" s="364"/>
      <c r="L684" s="369"/>
      <c r="M684" s="363"/>
      <c r="N684" s="363"/>
      <c r="O684" s="363"/>
      <c r="P684" s="363"/>
      <c r="Q684" s="152"/>
      <c r="R684" s="253"/>
      <c r="S684" s="348"/>
      <c r="T684" s="349"/>
      <c r="U684" s="348"/>
      <c r="V684" s="348"/>
      <c r="W684" s="348"/>
      <c r="X684" s="348"/>
      <c r="Y684" s="348"/>
      <c r="Z684" s="348"/>
      <c r="AA684" s="348"/>
      <c r="AB684" s="350"/>
    </row>
    <row r="685" spans="2:28" customFormat="1" ht="15" customHeight="1" x14ac:dyDescent="0.3">
      <c r="B685" s="315"/>
      <c r="C685" s="304"/>
      <c r="D685" s="363"/>
      <c r="E685" s="363"/>
      <c r="F685" s="363"/>
      <c r="G685" s="363"/>
      <c r="H685" s="363"/>
      <c r="I685" s="369"/>
      <c r="J685" s="369"/>
      <c r="K685" s="364"/>
      <c r="L685" s="369"/>
      <c r="M685" s="363"/>
      <c r="N685" s="363"/>
      <c r="O685" s="363"/>
      <c r="P685" s="363"/>
      <c r="Q685" s="152"/>
      <c r="R685" s="253"/>
      <c r="S685" s="348"/>
      <c r="T685" s="349"/>
      <c r="U685" s="348"/>
      <c r="V685" s="348"/>
      <c r="W685" s="348"/>
      <c r="X685" s="348"/>
      <c r="Y685" s="348"/>
      <c r="Z685" s="348"/>
      <c r="AA685" s="348"/>
      <c r="AB685" s="350"/>
    </row>
    <row r="686" spans="2:28" customFormat="1" ht="15" customHeight="1" x14ac:dyDescent="0.3">
      <c r="B686" s="315"/>
      <c r="C686" s="304"/>
      <c r="D686" s="363"/>
      <c r="E686" s="363"/>
      <c r="F686" s="363"/>
      <c r="G686" s="363"/>
      <c r="H686" s="363"/>
      <c r="I686" s="369"/>
      <c r="J686" s="369"/>
      <c r="K686" s="364"/>
      <c r="L686" s="369"/>
      <c r="M686" s="363"/>
      <c r="N686" s="363"/>
      <c r="O686" s="363"/>
      <c r="P686" s="363"/>
      <c r="Q686" s="152"/>
      <c r="R686" s="253"/>
      <c r="S686" s="348"/>
      <c r="T686" s="349"/>
      <c r="U686" s="348"/>
      <c r="V686" s="348"/>
      <c r="W686" s="348"/>
      <c r="X686" s="348"/>
      <c r="Y686" s="348"/>
      <c r="Z686" s="348"/>
      <c r="AA686" s="348"/>
      <c r="AB686" s="350"/>
    </row>
    <row r="687" spans="2:28" customFormat="1" ht="15" customHeight="1" x14ac:dyDescent="0.3">
      <c r="B687" s="315"/>
      <c r="C687" s="304"/>
      <c r="D687" s="363"/>
      <c r="E687" s="363"/>
      <c r="F687" s="363"/>
      <c r="G687" s="363"/>
      <c r="H687" s="363"/>
      <c r="I687" s="369"/>
      <c r="J687" s="369"/>
      <c r="K687" s="364"/>
      <c r="L687" s="369"/>
      <c r="M687" s="363"/>
      <c r="N687" s="363"/>
      <c r="O687" s="363"/>
      <c r="P687" s="363"/>
      <c r="Q687" s="152"/>
      <c r="R687" s="253"/>
      <c r="S687" s="348"/>
      <c r="T687" s="349"/>
      <c r="U687" s="348"/>
      <c r="V687" s="348"/>
      <c r="W687" s="348"/>
      <c r="X687" s="348"/>
      <c r="Y687" s="348"/>
      <c r="Z687" s="348"/>
      <c r="AA687" s="348"/>
      <c r="AB687" s="350"/>
    </row>
    <row r="688" spans="2:28" customFormat="1" ht="15" customHeight="1" x14ac:dyDescent="0.3">
      <c r="B688" s="315"/>
      <c r="C688" s="304"/>
      <c r="D688" s="363"/>
      <c r="E688" s="363"/>
      <c r="F688" s="363"/>
      <c r="G688" s="363"/>
      <c r="H688" s="363"/>
      <c r="I688" s="369"/>
      <c r="J688" s="369"/>
      <c r="K688" s="364"/>
      <c r="L688" s="369"/>
      <c r="M688" s="363"/>
      <c r="N688" s="363"/>
      <c r="O688" s="363"/>
      <c r="P688" s="363"/>
      <c r="Q688" s="152"/>
      <c r="R688" s="253"/>
      <c r="S688" s="348"/>
      <c r="T688" s="349"/>
      <c r="U688" s="348"/>
      <c r="V688" s="348"/>
      <c r="W688" s="348"/>
      <c r="X688" s="348"/>
      <c r="Y688" s="348"/>
      <c r="Z688" s="348"/>
      <c r="AA688" s="348"/>
      <c r="AB688" s="350"/>
    </row>
    <row r="689" spans="2:28" customFormat="1" ht="15" customHeight="1" x14ac:dyDescent="0.3">
      <c r="B689" s="315"/>
      <c r="C689" s="304"/>
      <c r="D689" s="363"/>
      <c r="E689" s="363"/>
      <c r="F689" s="363"/>
      <c r="G689" s="363"/>
      <c r="H689" s="363"/>
      <c r="I689" s="369"/>
      <c r="J689" s="369"/>
      <c r="K689" s="364"/>
      <c r="L689" s="369"/>
      <c r="M689" s="363"/>
      <c r="N689" s="363"/>
      <c r="O689" s="363"/>
      <c r="P689" s="363"/>
      <c r="Q689" s="152"/>
      <c r="R689" s="253"/>
      <c r="S689" s="348"/>
      <c r="T689" s="349"/>
      <c r="U689" s="348"/>
      <c r="V689" s="348"/>
      <c r="W689" s="348"/>
      <c r="X689" s="348"/>
      <c r="Y689" s="348"/>
      <c r="Z689" s="348"/>
      <c r="AA689" s="348"/>
      <c r="AB689" s="350"/>
    </row>
    <row r="690" spans="2:28" customFormat="1" ht="15" customHeight="1" x14ac:dyDescent="0.3">
      <c r="B690" s="315"/>
      <c r="C690" s="304"/>
      <c r="D690" s="363"/>
      <c r="E690" s="363"/>
      <c r="F690" s="363"/>
      <c r="G690" s="363"/>
      <c r="H690" s="363"/>
      <c r="I690" s="369"/>
      <c r="J690" s="369"/>
      <c r="K690" s="364"/>
      <c r="L690" s="369"/>
      <c r="M690" s="363"/>
      <c r="N690" s="363"/>
      <c r="O690" s="363"/>
      <c r="P690" s="363"/>
      <c r="Q690" s="152"/>
      <c r="R690" s="253"/>
      <c r="S690" s="348"/>
      <c r="T690" s="349"/>
      <c r="U690" s="348"/>
      <c r="V690" s="348"/>
      <c r="W690" s="348"/>
      <c r="X690" s="348"/>
      <c r="Y690" s="348"/>
      <c r="Z690" s="348"/>
      <c r="AA690" s="348"/>
      <c r="AB690" s="350"/>
    </row>
    <row r="691" spans="2:28" customFormat="1" ht="15" customHeight="1" x14ac:dyDescent="0.3">
      <c r="B691" s="315"/>
      <c r="C691" s="304"/>
      <c r="D691" s="363"/>
      <c r="E691" s="363"/>
      <c r="F691" s="363"/>
      <c r="G691" s="363"/>
      <c r="H691" s="363"/>
      <c r="I691" s="369"/>
      <c r="J691" s="369"/>
      <c r="K691" s="364"/>
      <c r="L691" s="369"/>
      <c r="M691" s="363"/>
      <c r="N691" s="363"/>
      <c r="O691" s="363"/>
      <c r="P691" s="363"/>
      <c r="Q691" s="152"/>
      <c r="R691" s="253"/>
      <c r="S691" s="348"/>
      <c r="T691" s="349"/>
      <c r="U691" s="348"/>
      <c r="V691" s="348"/>
      <c r="W691" s="348"/>
      <c r="X691" s="348"/>
      <c r="Y691" s="348"/>
      <c r="Z691" s="348"/>
      <c r="AA691" s="348"/>
      <c r="AB691" s="350"/>
    </row>
    <row r="692" spans="2:28" customFormat="1" ht="15" customHeight="1" x14ac:dyDescent="0.3">
      <c r="B692" s="315"/>
      <c r="C692" s="304"/>
      <c r="D692" s="363"/>
      <c r="E692" s="363"/>
      <c r="F692" s="363"/>
      <c r="G692" s="363"/>
      <c r="H692" s="363"/>
      <c r="I692" s="369"/>
      <c r="J692" s="369"/>
      <c r="K692" s="364"/>
      <c r="L692" s="369"/>
      <c r="M692" s="363"/>
      <c r="N692" s="363"/>
      <c r="O692" s="363"/>
      <c r="P692" s="363"/>
      <c r="Q692" s="152"/>
      <c r="R692" s="253"/>
      <c r="S692" s="348"/>
      <c r="T692" s="349"/>
      <c r="U692" s="348"/>
      <c r="V692" s="348"/>
      <c r="W692" s="348"/>
      <c r="X692" s="348"/>
      <c r="Y692" s="348"/>
      <c r="Z692" s="348"/>
      <c r="AA692" s="348"/>
      <c r="AB692" s="350"/>
    </row>
    <row r="693" spans="2:28" customFormat="1" ht="15" customHeight="1" x14ac:dyDescent="0.3">
      <c r="B693" s="315"/>
      <c r="C693" s="304"/>
      <c r="D693" s="363"/>
      <c r="E693" s="363"/>
      <c r="F693" s="363"/>
      <c r="G693" s="363"/>
      <c r="H693" s="363"/>
      <c r="I693" s="369"/>
      <c r="J693" s="369"/>
      <c r="K693" s="364"/>
      <c r="L693" s="369"/>
      <c r="M693" s="363"/>
      <c r="N693" s="363"/>
      <c r="O693" s="363"/>
      <c r="P693" s="363"/>
      <c r="Q693" s="152"/>
      <c r="R693" s="253"/>
      <c r="S693" s="348"/>
      <c r="T693" s="349"/>
      <c r="U693" s="348"/>
      <c r="V693" s="348"/>
      <c r="W693" s="348"/>
      <c r="X693" s="348"/>
      <c r="Y693" s="348"/>
      <c r="Z693" s="348"/>
      <c r="AA693" s="348"/>
      <c r="AB693" s="350"/>
    </row>
    <row r="694" spans="2:28" customFormat="1" ht="15" customHeight="1" x14ac:dyDescent="0.3">
      <c r="B694" s="315"/>
      <c r="C694" s="304"/>
      <c r="D694" s="363"/>
      <c r="E694" s="363"/>
      <c r="F694" s="363"/>
      <c r="G694" s="363"/>
      <c r="H694" s="363"/>
      <c r="I694" s="369"/>
      <c r="J694" s="369"/>
      <c r="K694" s="364"/>
      <c r="L694" s="369"/>
      <c r="M694" s="363"/>
      <c r="N694" s="363"/>
      <c r="O694" s="363"/>
      <c r="P694" s="363"/>
      <c r="Q694" s="152"/>
      <c r="R694" s="253"/>
      <c r="S694" s="348"/>
      <c r="T694" s="349"/>
      <c r="U694" s="348"/>
      <c r="V694" s="348"/>
      <c r="W694" s="348"/>
      <c r="X694" s="348"/>
      <c r="Y694" s="348"/>
      <c r="Z694" s="348"/>
      <c r="AA694" s="348"/>
      <c r="AB694" s="350"/>
    </row>
    <row r="695" spans="2:28" customFormat="1" ht="15" customHeight="1" x14ac:dyDescent="0.3">
      <c r="B695" s="315"/>
      <c r="C695" s="304"/>
      <c r="D695" s="363"/>
      <c r="E695" s="363"/>
      <c r="F695" s="363"/>
      <c r="G695" s="363"/>
      <c r="H695" s="363"/>
      <c r="I695" s="369"/>
      <c r="J695" s="369"/>
      <c r="K695" s="364"/>
      <c r="L695" s="369"/>
      <c r="M695" s="363"/>
      <c r="N695" s="363"/>
      <c r="O695" s="363"/>
      <c r="P695" s="363"/>
      <c r="Q695" s="152"/>
      <c r="R695" s="253"/>
      <c r="S695" s="348"/>
      <c r="T695" s="349"/>
      <c r="U695" s="348"/>
      <c r="V695" s="348"/>
      <c r="W695" s="348"/>
      <c r="X695" s="348"/>
      <c r="Y695" s="348"/>
      <c r="Z695" s="348"/>
      <c r="AA695" s="348"/>
      <c r="AB695" s="350"/>
    </row>
    <row r="696" spans="2:28" customFormat="1" ht="15" customHeight="1" x14ac:dyDescent="0.3">
      <c r="B696" s="315"/>
      <c r="C696" s="304"/>
      <c r="D696" s="363"/>
      <c r="E696" s="363"/>
      <c r="F696" s="363"/>
      <c r="G696" s="363"/>
      <c r="H696" s="363"/>
      <c r="I696" s="369"/>
      <c r="J696" s="369"/>
      <c r="K696" s="364"/>
      <c r="L696" s="369"/>
      <c r="M696" s="363"/>
      <c r="N696" s="363"/>
      <c r="O696" s="363"/>
      <c r="P696" s="363"/>
      <c r="Q696" s="152"/>
      <c r="R696" s="253"/>
      <c r="S696" s="348"/>
      <c r="T696" s="349"/>
      <c r="U696" s="348"/>
      <c r="V696" s="348"/>
      <c r="W696" s="348"/>
      <c r="X696" s="348"/>
      <c r="Y696" s="348"/>
      <c r="Z696" s="348"/>
      <c r="AA696" s="348"/>
      <c r="AB696" s="350"/>
    </row>
    <row r="697" spans="2:28" customFormat="1" ht="15" customHeight="1" x14ac:dyDescent="0.3">
      <c r="B697" s="315"/>
      <c r="C697" s="304"/>
      <c r="D697" s="363"/>
      <c r="E697" s="363"/>
      <c r="F697" s="363"/>
      <c r="G697" s="363"/>
      <c r="H697" s="363"/>
      <c r="I697" s="369"/>
      <c r="J697" s="369"/>
      <c r="K697" s="364"/>
      <c r="L697" s="369"/>
      <c r="M697" s="363"/>
      <c r="N697" s="363"/>
      <c r="O697" s="363"/>
      <c r="P697" s="363"/>
      <c r="Q697" s="152"/>
      <c r="R697" s="253"/>
      <c r="S697" s="348"/>
      <c r="T697" s="349"/>
      <c r="U697" s="348"/>
      <c r="V697" s="348"/>
      <c r="W697" s="348"/>
      <c r="X697" s="348"/>
      <c r="Y697" s="348"/>
      <c r="Z697" s="348"/>
      <c r="AA697" s="348"/>
      <c r="AB697" s="350"/>
    </row>
    <row r="698" spans="2:28" customFormat="1" ht="15" customHeight="1" x14ac:dyDescent="0.3">
      <c r="B698" s="315"/>
      <c r="C698" s="304"/>
      <c r="D698" s="363"/>
      <c r="E698" s="363"/>
      <c r="F698" s="363"/>
      <c r="G698" s="363"/>
      <c r="H698" s="363"/>
      <c r="I698" s="369"/>
      <c r="J698" s="369"/>
      <c r="K698" s="364"/>
      <c r="L698" s="369"/>
      <c r="M698" s="363"/>
      <c r="N698" s="363"/>
      <c r="O698" s="363"/>
      <c r="P698" s="363"/>
      <c r="Q698" s="152"/>
      <c r="R698" s="253"/>
      <c r="S698" s="348"/>
      <c r="T698" s="349"/>
      <c r="U698" s="348"/>
      <c r="V698" s="348"/>
      <c r="W698" s="348"/>
      <c r="X698" s="348"/>
      <c r="Y698" s="348"/>
      <c r="Z698" s="348"/>
      <c r="AA698" s="348"/>
      <c r="AB698" s="350"/>
    </row>
    <row r="699" spans="2:28" customFormat="1" ht="15" customHeight="1" x14ac:dyDescent="0.3">
      <c r="B699" s="315"/>
      <c r="C699" s="304"/>
      <c r="D699" s="363"/>
      <c r="E699" s="363"/>
      <c r="F699" s="363"/>
      <c r="G699" s="363"/>
      <c r="H699" s="363"/>
      <c r="I699" s="369"/>
      <c r="J699" s="369"/>
      <c r="K699" s="364"/>
      <c r="L699" s="369"/>
      <c r="M699" s="363"/>
      <c r="N699" s="363"/>
      <c r="O699" s="363"/>
      <c r="P699" s="363"/>
      <c r="Q699" s="152"/>
      <c r="R699" s="253"/>
      <c r="S699" s="348"/>
      <c r="T699" s="349"/>
      <c r="U699" s="348"/>
      <c r="V699" s="348"/>
      <c r="W699" s="348"/>
      <c r="X699" s="348"/>
      <c r="Y699" s="348"/>
      <c r="Z699" s="348"/>
      <c r="AA699" s="348"/>
      <c r="AB699" s="350"/>
    </row>
    <row r="700" spans="2:28" customFormat="1" ht="15" customHeight="1" x14ac:dyDescent="0.3">
      <c r="B700" s="315"/>
      <c r="C700" s="304"/>
      <c r="D700" s="363"/>
      <c r="E700" s="363"/>
      <c r="F700" s="363"/>
      <c r="G700" s="363"/>
      <c r="H700" s="363"/>
      <c r="I700" s="369"/>
      <c r="J700" s="369"/>
      <c r="K700" s="364"/>
      <c r="L700" s="369"/>
      <c r="M700" s="363"/>
      <c r="N700" s="363"/>
      <c r="O700" s="363"/>
      <c r="P700" s="363"/>
      <c r="Q700" s="152"/>
      <c r="R700" s="253"/>
      <c r="S700" s="348"/>
      <c r="T700" s="349"/>
      <c r="U700" s="348"/>
      <c r="V700" s="348"/>
      <c r="W700" s="348"/>
      <c r="X700" s="348"/>
      <c r="Y700" s="348"/>
      <c r="Z700" s="348"/>
      <c r="AA700" s="348"/>
      <c r="AB700" s="350"/>
    </row>
    <row r="701" spans="2:28" customFormat="1" ht="15" customHeight="1" x14ac:dyDescent="0.3">
      <c r="B701" s="315"/>
      <c r="C701" s="304"/>
      <c r="D701" s="363"/>
      <c r="E701" s="363"/>
      <c r="F701" s="363"/>
      <c r="G701" s="363"/>
      <c r="H701" s="363"/>
      <c r="I701" s="369"/>
      <c r="J701" s="369"/>
      <c r="K701" s="364"/>
      <c r="L701" s="369"/>
      <c r="M701" s="363"/>
      <c r="N701" s="363"/>
      <c r="O701" s="363"/>
      <c r="P701" s="363"/>
      <c r="Q701" s="152"/>
      <c r="R701" s="253"/>
      <c r="S701" s="348"/>
      <c r="T701" s="349"/>
      <c r="U701" s="348"/>
      <c r="V701" s="348"/>
      <c r="W701" s="348"/>
      <c r="X701" s="348"/>
      <c r="Y701" s="348"/>
      <c r="Z701" s="348"/>
      <c r="AA701" s="348"/>
      <c r="AB701" s="350"/>
    </row>
    <row r="702" spans="2:28" customFormat="1" ht="15" customHeight="1" x14ac:dyDescent="0.3">
      <c r="B702" s="315"/>
      <c r="C702" s="304"/>
      <c r="D702" s="363"/>
      <c r="E702" s="363"/>
      <c r="F702" s="363"/>
      <c r="G702" s="363"/>
      <c r="H702" s="363"/>
      <c r="I702" s="369"/>
      <c r="J702" s="369"/>
      <c r="K702" s="364"/>
      <c r="L702" s="369"/>
      <c r="M702" s="363"/>
      <c r="N702" s="363"/>
      <c r="O702" s="363"/>
      <c r="P702" s="363"/>
      <c r="Q702" s="152"/>
      <c r="R702" s="253"/>
      <c r="S702" s="348"/>
      <c r="T702" s="349"/>
      <c r="U702" s="348"/>
      <c r="V702" s="348"/>
      <c r="W702" s="348"/>
      <c r="X702" s="348"/>
      <c r="Y702" s="348"/>
      <c r="Z702" s="348"/>
      <c r="AA702" s="348"/>
      <c r="AB702" s="350"/>
    </row>
    <row r="703" spans="2:28" customFormat="1" ht="15" customHeight="1" x14ac:dyDescent="0.3">
      <c r="B703" s="315"/>
      <c r="C703" s="304"/>
      <c r="D703" s="363"/>
      <c r="E703" s="363"/>
      <c r="F703" s="363"/>
      <c r="G703" s="363"/>
      <c r="H703" s="363"/>
      <c r="I703" s="369"/>
      <c r="J703" s="369"/>
      <c r="K703" s="364"/>
      <c r="L703" s="369"/>
      <c r="M703" s="363"/>
      <c r="N703" s="363"/>
      <c r="O703" s="363"/>
      <c r="P703" s="363"/>
      <c r="Q703" s="152"/>
      <c r="R703" s="253"/>
      <c r="S703" s="348"/>
      <c r="T703" s="349"/>
      <c r="U703" s="348"/>
      <c r="V703" s="348"/>
      <c r="W703" s="348"/>
      <c r="X703" s="348"/>
      <c r="Y703" s="348"/>
      <c r="Z703" s="348"/>
      <c r="AA703" s="348"/>
      <c r="AB703" s="350"/>
    </row>
    <row r="704" spans="2:28" customFormat="1" ht="15" customHeight="1" x14ac:dyDescent="0.3">
      <c r="B704" s="315"/>
      <c r="C704" s="304"/>
      <c r="D704" s="363"/>
      <c r="E704" s="363"/>
      <c r="F704" s="363"/>
      <c r="G704" s="363"/>
      <c r="H704" s="363"/>
      <c r="I704" s="369"/>
      <c r="J704" s="369"/>
      <c r="K704" s="364"/>
      <c r="L704" s="369"/>
      <c r="M704" s="363"/>
      <c r="N704" s="363"/>
      <c r="O704" s="363"/>
      <c r="P704" s="363"/>
      <c r="Q704" s="152"/>
      <c r="R704" s="253"/>
      <c r="S704" s="348"/>
      <c r="T704" s="349"/>
      <c r="U704" s="348"/>
      <c r="V704" s="348"/>
      <c r="W704" s="348"/>
      <c r="X704" s="348"/>
      <c r="Y704" s="348"/>
      <c r="Z704" s="348"/>
      <c r="AA704" s="348"/>
      <c r="AB704" s="350"/>
    </row>
    <row r="705" spans="2:28" customFormat="1" ht="15" customHeight="1" x14ac:dyDescent="0.3">
      <c r="B705" s="315"/>
      <c r="C705" s="304"/>
      <c r="D705" s="363"/>
      <c r="E705" s="363"/>
      <c r="F705" s="363"/>
      <c r="G705" s="363"/>
      <c r="H705" s="363"/>
      <c r="I705" s="369"/>
      <c r="J705" s="369"/>
      <c r="K705" s="364"/>
      <c r="L705" s="369"/>
      <c r="M705" s="363"/>
      <c r="N705" s="363"/>
      <c r="O705" s="363"/>
      <c r="P705" s="363"/>
      <c r="Q705" s="152"/>
      <c r="R705" s="253"/>
      <c r="S705" s="348"/>
      <c r="T705" s="349"/>
      <c r="U705" s="348"/>
      <c r="V705" s="348"/>
      <c r="W705" s="348"/>
      <c r="X705" s="348"/>
      <c r="Y705" s="348"/>
      <c r="Z705" s="348"/>
      <c r="AA705" s="348"/>
      <c r="AB705" s="350"/>
    </row>
    <row r="706" spans="2:28" customFormat="1" ht="15" customHeight="1" x14ac:dyDescent="0.3">
      <c r="B706" s="315"/>
      <c r="C706" s="304"/>
      <c r="D706" s="363"/>
      <c r="E706" s="363"/>
      <c r="F706" s="363"/>
      <c r="G706" s="363"/>
      <c r="H706" s="363"/>
      <c r="I706" s="369"/>
      <c r="J706" s="369"/>
      <c r="K706" s="364"/>
      <c r="L706" s="369"/>
      <c r="M706" s="363"/>
      <c r="N706" s="363"/>
      <c r="O706" s="363"/>
      <c r="P706" s="363"/>
      <c r="Q706" s="152"/>
      <c r="R706" s="253"/>
      <c r="S706" s="348"/>
      <c r="T706" s="349"/>
      <c r="U706" s="348"/>
      <c r="V706" s="348"/>
      <c r="W706" s="348"/>
      <c r="X706" s="348"/>
      <c r="Y706" s="348"/>
      <c r="Z706" s="348"/>
      <c r="AA706" s="348"/>
      <c r="AB706" s="350"/>
    </row>
    <row r="707" spans="2:28" customFormat="1" ht="15" customHeight="1" x14ac:dyDescent="0.3">
      <c r="B707" s="315"/>
      <c r="C707" s="304"/>
      <c r="D707" s="363"/>
      <c r="E707" s="363"/>
      <c r="F707" s="363"/>
      <c r="G707" s="363"/>
      <c r="H707" s="363"/>
      <c r="I707" s="369"/>
      <c r="J707" s="369"/>
      <c r="K707" s="364"/>
      <c r="L707" s="369"/>
      <c r="M707" s="363"/>
      <c r="N707" s="363"/>
      <c r="O707" s="363"/>
      <c r="P707" s="363"/>
      <c r="Q707" s="152"/>
      <c r="R707" s="253"/>
      <c r="S707" s="348"/>
      <c r="T707" s="349"/>
      <c r="U707" s="348"/>
      <c r="V707" s="348"/>
      <c r="W707" s="348"/>
      <c r="X707" s="348"/>
      <c r="Y707" s="348"/>
      <c r="Z707" s="348"/>
      <c r="AA707" s="348"/>
      <c r="AB707" s="350"/>
    </row>
    <row r="708" spans="2:28" customFormat="1" ht="15" customHeight="1" x14ac:dyDescent="0.3">
      <c r="B708" s="315"/>
      <c r="C708" s="304"/>
      <c r="D708" s="363"/>
      <c r="E708" s="363"/>
      <c r="F708" s="363"/>
      <c r="G708" s="363"/>
      <c r="H708" s="363"/>
      <c r="I708" s="369"/>
      <c r="J708" s="369"/>
      <c r="K708" s="364"/>
      <c r="L708" s="369"/>
      <c r="M708" s="363"/>
      <c r="N708" s="363"/>
      <c r="O708" s="363"/>
      <c r="P708" s="363"/>
      <c r="Q708" s="152"/>
      <c r="R708" s="253"/>
      <c r="S708" s="348"/>
      <c r="T708" s="349"/>
      <c r="U708" s="348"/>
      <c r="V708" s="348"/>
      <c r="W708" s="348"/>
      <c r="X708" s="348"/>
      <c r="Y708" s="348"/>
      <c r="Z708" s="348"/>
      <c r="AA708" s="348"/>
      <c r="AB708" s="350"/>
    </row>
    <row r="709" spans="2:28" customFormat="1" ht="15" customHeight="1" x14ac:dyDescent="0.3">
      <c r="B709" s="315"/>
      <c r="C709" s="304"/>
      <c r="D709" s="363"/>
      <c r="E709" s="363"/>
      <c r="F709" s="363"/>
      <c r="G709" s="363"/>
      <c r="H709" s="363"/>
      <c r="I709" s="369"/>
      <c r="J709" s="369"/>
      <c r="K709" s="364"/>
      <c r="L709" s="369"/>
      <c r="M709" s="363"/>
      <c r="N709" s="363"/>
      <c r="O709" s="363"/>
      <c r="P709" s="363"/>
      <c r="Q709" s="152"/>
      <c r="R709" s="253"/>
      <c r="S709" s="348"/>
      <c r="T709" s="349"/>
      <c r="U709" s="348"/>
      <c r="V709" s="348"/>
      <c r="W709" s="348"/>
      <c r="X709" s="348"/>
      <c r="Y709" s="348"/>
      <c r="Z709" s="348"/>
      <c r="AA709" s="348"/>
      <c r="AB709" s="350"/>
    </row>
    <row r="710" spans="2:28" customFormat="1" ht="15" customHeight="1" x14ac:dyDescent="0.3">
      <c r="B710" s="315"/>
      <c r="C710" s="304"/>
      <c r="D710" s="363"/>
      <c r="E710" s="363"/>
      <c r="F710" s="363"/>
      <c r="G710" s="363"/>
      <c r="H710" s="363"/>
      <c r="I710" s="369"/>
      <c r="J710" s="369"/>
      <c r="K710" s="364"/>
      <c r="L710" s="369"/>
      <c r="M710" s="363"/>
      <c r="N710" s="363"/>
      <c r="O710" s="363"/>
      <c r="P710" s="363"/>
      <c r="Q710" s="152"/>
      <c r="R710" s="253"/>
      <c r="S710" s="348"/>
      <c r="T710" s="349"/>
      <c r="U710" s="348"/>
      <c r="V710" s="348"/>
      <c r="W710" s="348"/>
      <c r="X710" s="348"/>
      <c r="Y710" s="348"/>
      <c r="Z710" s="348"/>
      <c r="AA710" s="348"/>
      <c r="AB710" s="350"/>
    </row>
    <row r="711" spans="2:28" customFormat="1" ht="15" customHeight="1" x14ac:dyDescent="0.3">
      <c r="B711" s="315"/>
      <c r="C711" s="304"/>
      <c r="D711" s="363"/>
      <c r="E711" s="363"/>
      <c r="F711" s="363"/>
      <c r="G711" s="363"/>
      <c r="H711" s="363"/>
      <c r="I711" s="369"/>
      <c r="J711" s="369"/>
      <c r="K711" s="364"/>
      <c r="L711" s="369"/>
      <c r="M711" s="363"/>
      <c r="N711" s="363"/>
      <c r="O711" s="363"/>
      <c r="P711" s="363"/>
      <c r="Q711" s="152"/>
      <c r="R711" s="253"/>
      <c r="S711" s="348"/>
      <c r="T711" s="349"/>
      <c r="U711" s="348"/>
      <c r="V711" s="348"/>
      <c r="W711" s="348"/>
      <c r="X711" s="348"/>
      <c r="Y711" s="348"/>
      <c r="Z711" s="348"/>
      <c r="AA711" s="348"/>
      <c r="AB711" s="350"/>
    </row>
    <row r="712" spans="2:28" customFormat="1" ht="15" customHeight="1" x14ac:dyDescent="0.3">
      <c r="B712" s="315"/>
      <c r="C712" s="304"/>
      <c r="D712" s="363"/>
      <c r="E712" s="363"/>
      <c r="F712" s="363"/>
      <c r="G712" s="363"/>
      <c r="H712" s="363"/>
      <c r="I712" s="369"/>
      <c r="J712" s="369"/>
      <c r="K712" s="364"/>
      <c r="L712" s="369"/>
      <c r="M712" s="363"/>
      <c r="N712" s="363"/>
      <c r="O712" s="363"/>
      <c r="P712" s="363"/>
      <c r="Q712" s="152"/>
      <c r="R712" s="253"/>
      <c r="S712" s="348"/>
      <c r="T712" s="349"/>
      <c r="U712" s="348"/>
      <c r="V712" s="348"/>
      <c r="W712" s="348"/>
      <c r="X712" s="348"/>
      <c r="Y712" s="348"/>
      <c r="Z712" s="348"/>
      <c r="AA712" s="348"/>
      <c r="AB712" s="350"/>
    </row>
    <row r="713" spans="2:28" customFormat="1" ht="15" customHeight="1" x14ac:dyDescent="0.3">
      <c r="B713" s="315"/>
      <c r="C713" s="304"/>
      <c r="D713" s="363"/>
      <c r="E713" s="363"/>
      <c r="F713" s="363"/>
      <c r="G713" s="363"/>
      <c r="H713" s="363"/>
      <c r="I713" s="369"/>
      <c r="J713" s="369"/>
      <c r="K713" s="364"/>
      <c r="L713" s="369"/>
      <c r="M713" s="363"/>
      <c r="N713" s="363"/>
      <c r="O713" s="363"/>
      <c r="P713" s="363"/>
      <c r="Q713" s="152"/>
      <c r="R713" s="253"/>
      <c r="S713" s="348"/>
      <c r="T713" s="349"/>
      <c r="U713" s="348"/>
      <c r="V713" s="348"/>
      <c r="W713" s="348"/>
      <c r="X713" s="348"/>
      <c r="Y713" s="348"/>
      <c r="Z713" s="348"/>
      <c r="AA713" s="348"/>
      <c r="AB713" s="350"/>
    </row>
    <row r="714" spans="2:28" customFormat="1" ht="15" customHeight="1" x14ac:dyDescent="0.3">
      <c r="B714" s="315"/>
      <c r="C714" s="304"/>
      <c r="D714" s="363"/>
      <c r="E714" s="363"/>
      <c r="F714" s="363"/>
      <c r="G714" s="363"/>
      <c r="H714" s="363"/>
      <c r="I714" s="369"/>
      <c r="J714" s="369"/>
      <c r="K714" s="364"/>
      <c r="L714" s="369"/>
      <c r="M714" s="363"/>
      <c r="N714" s="363"/>
      <c r="O714" s="363"/>
      <c r="P714" s="363"/>
      <c r="Q714" s="152"/>
      <c r="R714" s="253"/>
      <c r="S714" s="348"/>
      <c r="T714" s="349"/>
      <c r="U714" s="348"/>
      <c r="V714" s="348"/>
      <c r="W714" s="348"/>
      <c r="X714" s="348"/>
      <c r="Y714" s="348"/>
      <c r="Z714" s="348"/>
      <c r="AA714" s="348"/>
      <c r="AB714" s="350"/>
    </row>
    <row r="715" spans="2:28" customFormat="1" ht="15" customHeight="1" x14ac:dyDescent="0.3">
      <c r="B715" s="315"/>
      <c r="C715" s="304"/>
      <c r="D715" s="363"/>
      <c r="E715" s="363"/>
      <c r="F715" s="363"/>
      <c r="G715" s="363"/>
      <c r="H715" s="363"/>
      <c r="I715" s="369"/>
      <c r="J715" s="369"/>
      <c r="K715" s="364"/>
      <c r="L715" s="369"/>
      <c r="M715" s="363"/>
      <c r="N715" s="363"/>
      <c r="O715" s="363"/>
      <c r="P715" s="363"/>
      <c r="Q715" s="152"/>
      <c r="R715" s="253"/>
      <c r="S715" s="348"/>
      <c r="T715" s="349"/>
      <c r="U715" s="348"/>
      <c r="V715" s="348"/>
      <c r="W715" s="348"/>
      <c r="X715" s="348"/>
      <c r="Y715" s="348"/>
      <c r="Z715" s="348"/>
      <c r="AA715" s="348"/>
      <c r="AB715" s="350"/>
    </row>
    <row r="716" spans="2:28" customFormat="1" ht="15" customHeight="1" x14ac:dyDescent="0.3">
      <c r="B716" s="315"/>
      <c r="C716" s="304"/>
      <c r="D716" s="363"/>
      <c r="E716" s="363"/>
      <c r="F716" s="363"/>
      <c r="G716" s="363"/>
      <c r="H716" s="363"/>
      <c r="I716" s="369"/>
      <c r="J716" s="369"/>
      <c r="K716" s="364"/>
      <c r="L716" s="369"/>
      <c r="M716" s="363"/>
      <c r="N716" s="363"/>
      <c r="O716" s="363"/>
      <c r="P716" s="363"/>
      <c r="Q716" s="152"/>
      <c r="R716" s="253"/>
      <c r="S716" s="348"/>
      <c r="T716" s="349"/>
      <c r="U716" s="348"/>
      <c r="V716" s="348"/>
      <c r="W716" s="348"/>
      <c r="X716" s="348"/>
      <c r="Y716" s="348"/>
      <c r="Z716" s="348"/>
      <c r="AA716" s="348"/>
      <c r="AB716" s="350"/>
    </row>
    <row r="717" spans="2:28" customFormat="1" ht="15" customHeight="1" x14ac:dyDescent="0.3">
      <c r="B717" s="315"/>
      <c r="C717" s="304"/>
      <c r="D717" s="363"/>
      <c r="E717" s="363"/>
      <c r="F717" s="363"/>
      <c r="G717" s="363"/>
      <c r="H717" s="363"/>
      <c r="I717" s="369"/>
      <c r="J717" s="369"/>
      <c r="K717" s="364"/>
      <c r="L717" s="369"/>
      <c r="M717" s="363"/>
      <c r="N717" s="363"/>
      <c r="O717" s="363"/>
      <c r="P717" s="363"/>
      <c r="Q717" s="152"/>
      <c r="R717" s="253"/>
      <c r="S717" s="348"/>
      <c r="T717" s="349"/>
      <c r="U717" s="348"/>
      <c r="V717" s="348"/>
      <c r="W717" s="348"/>
      <c r="X717" s="348"/>
      <c r="Y717" s="348"/>
      <c r="Z717" s="348"/>
      <c r="AA717" s="348"/>
      <c r="AB717" s="350"/>
    </row>
    <row r="718" spans="2:28" customFormat="1" ht="15" customHeight="1" x14ac:dyDescent="0.3">
      <c r="B718" s="315"/>
      <c r="C718" s="304"/>
      <c r="D718" s="363"/>
      <c r="E718" s="363"/>
      <c r="F718" s="363"/>
      <c r="G718" s="363"/>
      <c r="H718" s="363"/>
      <c r="I718" s="369"/>
      <c r="J718" s="369"/>
      <c r="K718" s="364"/>
      <c r="L718" s="369"/>
      <c r="M718" s="363"/>
      <c r="N718" s="363"/>
      <c r="O718" s="363"/>
      <c r="P718" s="363"/>
      <c r="Q718" s="152"/>
      <c r="R718" s="253"/>
      <c r="S718" s="348"/>
      <c r="T718" s="349"/>
      <c r="U718" s="348"/>
      <c r="V718" s="348"/>
      <c r="W718" s="348"/>
      <c r="X718" s="348"/>
      <c r="Y718" s="348"/>
      <c r="Z718" s="348"/>
      <c r="AA718" s="348"/>
      <c r="AB718" s="350"/>
    </row>
    <row r="719" spans="2:28" customFormat="1" ht="15" customHeight="1" x14ac:dyDescent="0.3">
      <c r="B719" s="315"/>
      <c r="C719" s="304"/>
      <c r="D719" s="363"/>
      <c r="E719" s="363"/>
      <c r="F719" s="363"/>
      <c r="G719" s="363"/>
      <c r="H719" s="363"/>
      <c r="I719" s="369"/>
      <c r="J719" s="369"/>
      <c r="K719" s="364"/>
      <c r="L719" s="369"/>
      <c r="M719" s="363"/>
      <c r="N719" s="363"/>
      <c r="O719" s="363"/>
      <c r="P719" s="363"/>
      <c r="Q719" s="152"/>
      <c r="R719" s="253"/>
      <c r="S719" s="348"/>
      <c r="T719" s="349"/>
      <c r="U719" s="348"/>
      <c r="V719" s="348"/>
      <c r="W719" s="348"/>
      <c r="X719" s="348"/>
      <c r="Y719" s="348"/>
      <c r="Z719" s="348"/>
      <c r="AA719" s="348"/>
      <c r="AB719" s="350"/>
    </row>
    <row r="720" spans="2:28" customFormat="1" ht="15" customHeight="1" x14ac:dyDescent="0.3">
      <c r="B720" s="315"/>
      <c r="C720" s="304"/>
      <c r="D720" s="363"/>
      <c r="E720" s="363"/>
      <c r="F720" s="363"/>
      <c r="G720" s="363"/>
      <c r="H720" s="363"/>
      <c r="I720" s="369"/>
      <c r="J720" s="369"/>
      <c r="K720" s="364"/>
      <c r="L720" s="369"/>
      <c r="M720" s="363"/>
      <c r="N720" s="363"/>
      <c r="O720" s="363"/>
      <c r="P720" s="363"/>
      <c r="Q720" s="152"/>
      <c r="R720" s="253"/>
      <c r="S720" s="348"/>
      <c r="T720" s="349"/>
      <c r="U720" s="348"/>
      <c r="V720" s="348"/>
      <c r="W720" s="348"/>
      <c r="X720" s="348"/>
      <c r="Y720" s="348"/>
      <c r="Z720" s="348"/>
      <c r="AA720" s="348"/>
      <c r="AB720" s="350"/>
    </row>
    <row r="721" spans="2:28" customFormat="1" ht="15" customHeight="1" x14ac:dyDescent="0.3">
      <c r="B721" s="315"/>
      <c r="C721" s="304"/>
      <c r="D721" s="363"/>
      <c r="E721" s="363"/>
      <c r="F721" s="363"/>
      <c r="G721" s="363"/>
      <c r="H721" s="363"/>
      <c r="I721" s="369"/>
      <c r="J721" s="369"/>
      <c r="K721" s="364"/>
      <c r="L721" s="369"/>
      <c r="M721" s="363"/>
      <c r="N721" s="363"/>
      <c r="O721" s="363"/>
      <c r="P721" s="363"/>
      <c r="Q721" s="152"/>
      <c r="R721" s="253"/>
      <c r="S721" s="348"/>
      <c r="T721" s="349"/>
      <c r="U721" s="348"/>
      <c r="V721" s="348"/>
      <c r="W721" s="348"/>
      <c r="X721" s="348"/>
      <c r="Y721" s="348"/>
      <c r="Z721" s="348"/>
      <c r="AA721" s="348"/>
      <c r="AB721" s="350"/>
    </row>
    <row r="722" spans="2:28" customFormat="1" ht="15" customHeight="1" x14ac:dyDescent="0.3">
      <c r="B722" s="315"/>
      <c r="C722" s="304"/>
      <c r="D722" s="363"/>
      <c r="E722" s="363"/>
      <c r="F722" s="363"/>
      <c r="G722" s="363"/>
      <c r="H722" s="363"/>
      <c r="I722" s="369"/>
      <c r="J722" s="369"/>
      <c r="K722" s="364"/>
      <c r="L722" s="369"/>
      <c r="M722" s="363"/>
      <c r="N722" s="363"/>
      <c r="O722" s="363"/>
      <c r="P722" s="363"/>
      <c r="Q722" s="152"/>
      <c r="R722" s="253"/>
      <c r="S722" s="348"/>
      <c r="T722" s="349"/>
      <c r="U722" s="348"/>
      <c r="V722" s="348"/>
      <c r="W722" s="348"/>
      <c r="X722" s="348"/>
      <c r="Y722" s="348"/>
      <c r="Z722" s="348"/>
      <c r="AA722" s="348"/>
      <c r="AB722" s="350"/>
    </row>
    <row r="723" spans="2:28" customFormat="1" ht="15" customHeight="1" x14ac:dyDescent="0.3">
      <c r="B723" s="315"/>
      <c r="C723" s="304"/>
      <c r="D723" s="363"/>
      <c r="E723" s="363"/>
      <c r="F723" s="363"/>
      <c r="G723" s="363"/>
      <c r="H723" s="363"/>
      <c r="I723" s="369"/>
      <c r="J723" s="369"/>
      <c r="K723" s="364"/>
      <c r="L723" s="369"/>
      <c r="M723" s="363"/>
      <c r="N723" s="363"/>
      <c r="O723" s="363"/>
      <c r="P723" s="363"/>
      <c r="Q723" s="152"/>
      <c r="R723" s="253"/>
      <c r="S723" s="348"/>
      <c r="T723" s="349"/>
      <c r="U723" s="348"/>
      <c r="V723" s="348"/>
      <c r="W723" s="348"/>
      <c r="X723" s="348"/>
      <c r="Y723" s="348"/>
      <c r="Z723" s="348"/>
      <c r="AA723" s="348"/>
      <c r="AB723" s="350"/>
    </row>
    <row r="724" spans="2:28" customFormat="1" ht="15" customHeight="1" x14ac:dyDescent="0.3">
      <c r="B724" s="315"/>
      <c r="C724" s="304"/>
      <c r="D724" s="363"/>
      <c r="E724" s="363"/>
      <c r="F724" s="363"/>
      <c r="G724" s="363"/>
      <c r="H724" s="363"/>
      <c r="I724" s="369"/>
      <c r="J724" s="369"/>
      <c r="K724" s="364"/>
      <c r="L724" s="369"/>
      <c r="M724" s="363"/>
      <c r="N724" s="363"/>
      <c r="O724" s="363"/>
      <c r="P724" s="363"/>
      <c r="Q724" s="152"/>
      <c r="R724" s="253"/>
      <c r="S724" s="348"/>
      <c r="T724" s="349"/>
      <c r="U724" s="348"/>
      <c r="V724" s="348"/>
      <c r="W724" s="348"/>
      <c r="X724" s="348"/>
      <c r="Y724" s="348"/>
      <c r="Z724" s="348"/>
      <c r="AA724" s="348"/>
      <c r="AB724" s="350"/>
    </row>
    <row r="725" spans="2:28" customFormat="1" ht="15" customHeight="1" x14ac:dyDescent="0.3">
      <c r="B725" s="315"/>
      <c r="C725" s="304"/>
      <c r="D725" s="363"/>
      <c r="E725" s="363"/>
      <c r="F725" s="363"/>
      <c r="G725" s="363"/>
      <c r="H725" s="363"/>
      <c r="I725" s="369"/>
      <c r="J725" s="369"/>
      <c r="K725" s="364"/>
      <c r="L725" s="369"/>
      <c r="M725" s="363"/>
      <c r="N725" s="363"/>
      <c r="O725" s="363"/>
      <c r="P725" s="363"/>
      <c r="Q725" s="152"/>
      <c r="R725" s="253"/>
      <c r="S725" s="348"/>
      <c r="T725" s="349"/>
      <c r="U725" s="348"/>
      <c r="V725" s="348"/>
      <c r="W725" s="348"/>
      <c r="X725" s="348"/>
      <c r="Y725" s="348"/>
      <c r="Z725" s="348"/>
      <c r="AA725" s="348"/>
      <c r="AB725" s="350"/>
    </row>
    <row r="726" spans="2:28" customFormat="1" ht="15" customHeight="1" x14ac:dyDescent="0.3">
      <c r="B726" s="315"/>
      <c r="C726" s="304"/>
      <c r="D726" s="363"/>
      <c r="E726" s="363"/>
      <c r="F726" s="363"/>
      <c r="G726" s="363"/>
      <c r="H726" s="363"/>
      <c r="I726" s="369"/>
      <c r="J726" s="369"/>
      <c r="K726" s="364"/>
      <c r="L726" s="369"/>
      <c r="M726" s="363"/>
      <c r="N726" s="363"/>
      <c r="O726" s="363"/>
      <c r="P726" s="363"/>
      <c r="Q726" s="152"/>
      <c r="R726" s="253"/>
      <c r="S726" s="348"/>
      <c r="T726" s="349"/>
      <c r="U726" s="348"/>
      <c r="V726" s="348"/>
      <c r="W726" s="348"/>
      <c r="X726" s="348"/>
      <c r="Y726" s="348"/>
      <c r="Z726" s="348"/>
      <c r="AA726" s="348"/>
      <c r="AB726" s="350"/>
    </row>
    <row r="727" spans="2:28" customFormat="1" ht="15" customHeight="1" x14ac:dyDescent="0.3">
      <c r="B727" s="315"/>
      <c r="C727" s="304"/>
      <c r="D727" s="363"/>
      <c r="E727" s="363"/>
      <c r="F727" s="363"/>
      <c r="G727" s="363"/>
      <c r="H727" s="363"/>
      <c r="I727" s="369"/>
      <c r="J727" s="369"/>
      <c r="K727" s="364"/>
      <c r="L727" s="369"/>
      <c r="M727" s="363"/>
      <c r="N727" s="363"/>
      <c r="O727" s="363"/>
      <c r="P727" s="363"/>
      <c r="Q727" s="152"/>
      <c r="R727" s="253"/>
      <c r="S727" s="348"/>
      <c r="T727" s="349"/>
      <c r="U727" s="348"/>
      <c r="V727" s="348"/>
      <c r="W727" s="348"/>
      <c r="X727" s="348"/>
      <c r="Y727" s="348"/>
      <c r="Z727" s="348"/>
      <c r="AA727" s="348"/>
      <c r="AB727" s="350"/>
    </row>
    <row r="728" spans="2:28" customFormat="1" ht="15" customHeight="1" x14ac:dyDescent="0.3">
      <c r="B728" s="315"/>
      <c r="C728" s="304"/>
      <c r="D728" s="363"/>
      <c r="E728" s="363"/>
      <c r="F728" s="363"/>
      <c r="G728" s="363"/>
      <c r="H728" s="363"/>
      <c r="I728" s="369"/>
      <c r="J728" s="369"/>
      <c r="K728" s="364"/>
      <c r="L728" s="369"/>
      <c r="M728" s="363"/>
      <c r="N728" s="363"/>
      <c r="O728" s="363"/>
      <c r="P728" s="363"/>
      <c r="Q728" s="152"/>
      <c r="R728" s="253"/>
      <c r="S728" s="348"/>
      <c r="T728" s="349"/>
      <c r="U728" s="348"/>
      <c r="V728" s="348"/>
      <c r="W728" s="348"/>
      <c r="X728" s="348"/>
      <c r="Y728" s="348"/>
      <c r="Z728" s="348"/>
      <c r="AA728" s="348"/>
      <c r="AB728" s="350"/>
    </row>
    <row r="729" spans="2:28" customFormat="1" ht="15" customHeight="1" x14ac:dyDescent="0.3">
      <c r="B729" s="315"/>
      <c r="C729" s="304"/>
      <c r="D729" s="363"/>
      <c r="E729" s="363"/>
      <c r="F729" s="363"/>
      <c r="G729" s="363"/>
      <c r="H729" s="363"/>
      <c r="I729" s="369"/>
      <c r="J729" s="369"/>
      <c r="K729" s="364"/>
      <c r="L729" s="369"/>
      <c r="M729" s="363"/>
      <c r="N729" s="363"/>
      <c r="O729" s="363"/>
      <c r="P729" s="363"/>
      <c r="Q729" s="152"/>
      <c r="R729" s="253"/>
      <c r="S729" s="348"/>
      <c r="T729" s="349"/>
      <c r="U729" s="348"/>
      <c r="V729" s="348"/>
      <c r="W729" s="348"/>
      <c r="X729" s="348"/>
      <c r="Y729" s="348"/>
      <c r="Z729" s="348"/>
      <c r="AA729" s="348"/>
      <c r="AB729" s="350"/>
    </row>
    <row r="730" spans="2:28" customFormat="1" ht="15" customHeight="1" x14ac:dyDescent="0.3">
      <c r="B730" s="315"/>
      <c r="C730" s="304"/>
      <c r="D730" s="363"/>
      <c r="E730" s="363"/>
      <c r="F730" s="363"/>
      <c r="G730" s="363"/>
      <c r="H730" s="363"/>
      <c r="I730" s="369"/>
      <c r="J730" s="369"/>
      <c r="K730" s="364"/>
      <c r="L730" s="369"/>
      <c r="M730" s="363"/>
      <c r="N730" s="363"/>
      <c r="O730" s="363"/>
      <c r="P730" s="363"/>
      <c r="Q730" s="152"/>
      <c r="R730" s="253"/>
      <c r="S730" s="348"/>
      <c r="T730" s="349"/>
      <c r="U730" s="348"/>
      <c r="V730" s="348"/>
      <c r="W730" s="348"/>
      <c r="X730" s="348"/>
      <c r="Y730" s="348"/>
      <c r="Z730" s="348"/>
      <c r="AA730" s="348"/>
      <c r="AB730" s="350"/>
    </row>
    <row r="731" spans="2:28" customFormat="1" ht="15" customHeight="1" x14ac:dyDescent="0.3">
      <c r="B731" s="315"/>
      <c r="C731" s="304"/>
      <c r="D731" s="363"/>
      <c r="E731" s="363"/>
      <c r="F731" s="363"/>
      <c r="G731" s="363"/>
      <c r="H731" s="363"/>
      <c r="I731" s="369"/>
      <c r="J731" s="369"/>
      <c r="K731" s="364"/>
      <c r="L731" s="369"/>
      <c r="M731" s="363"/>
      <c r="N731" s="363"/>
      <c r="O731" s="363"/>
      <c r="P731" s="363"/>
      <c r="Q731" s="152"/>
      <c r="R731" s="253"/>
      <c r="S731" s="348"/>
      <c r="T731" s="349"/>
      <c r="U731" s="348"/>
      <c r="V731" s="348"/>
      <c r="W731" s="348"/>
      <c r="X731" s="348"/>
      <c r="Y731" s="348"/>
      <c r="Z731" s="348"/>
      <c r="AA731" s="348"/>
      <c r="AB731" s="350"/>
    </row>
    <row r="732" spans="2:28" customFormat="1" ht="15" customHeight="1" x14ac:dyDescent="0.3">
      <c r="B732" s="315"/>
      <c r="C732" s="304"/>
      <c r="D732" s="363"/>
      <c r="E732" s="363"/>
      <c r="F732" s="363"/>
      <c r="G732" s="363"/>
      <c r="H732" s="363"/>
      <c r="I732" s="369"/>
      <c r="J732" s="369"/>
      <c r="K732" s="364"/>
      <c r="L732" s="369"/>
      <c r="M732" s="363"/>
      <c r="N732" s="363"/>
      <c r="O732" s="363"/>
      <c r="P732" s="363"/>
      <c r="Q732" s="152"/>
      <c r="R732" s="253"/>
      <c r="S732" s="348"/>
      <c r="T732" s="349"/>
      <c r="U732" s="348"/>
      <c r="V732" s="348"/>
      <c r="W732" s="348"/>
      <c r="X732" s="348"/>
      <c r="Y732" s="348"/>
      <c r="Z732" s="348"/>
      <c r="AA732" s="348"/>
      <c r="AB732" s="350"/>
    </row>
    <row r="733" spans="2:28" customFormat="1" ht="15" customHeight="1" x14ac:dyDescent="0.3">
      <c r="B733" s="315"/>
      <c r="C733" s="304"/>
      <c r="D733" s="363"/>
      <c r="E733" s="363"/>
      <c r="F733" s="363"/>
      <c r="G733" s="363"/>
      <c r="H733" s="363"/>
      <c r="I733" s="369"/>
      <c r="J733" s="369"/>
      <c r="K733" s="364"/>
      <c r="L733" s="369"/>
      <c r="M733" s="363"/>
      <c r="N733" s="363"/>
      <c r="O733" s="363"/>
      <c r="P733" s="363"/>
      <c r="Q733" s="152"/>
      <c r="R733" s="253"/>
      <c r="S733" s="348"/>
      <c r="T733" s="349"/>
      <c r="U733" s="348"/>
      <c r="V733" s="348"/>
      <c r="W733" s="348"/>
      <c r="X733" s="348"/>
      <c r="Y733" s="348"/>
      <c r="Z733" s="348"/>
      <c r="AA733" s="348"/>
      <c r="AB733" s="350"/>
    </row>
    <row r="734" spans="2:28" customFormat="1" ht="15" customHeight="1" x14ac:dyDescent="0.3">
      <c r="B734" s="315"/>
      <c r="C734" s="304"/>
      <c r="D734" s="363"/>
      <c r="E734" s="363"/>
      <c r="F734" s="363"/>
      <c r="G734" s="363"/>
      <c r="H734" s="363"/>
      <c r="I734" s="369"/>
      <c r="J734" s="369"/>
      <c r="K734" s="364"/>
      <c r="L734" s="369"/>
      <c r="M734" s="363"/>
      <c r="N734" s="363"/>
      <c r="O734" s="363"/>
      <c r="P734" s="363"/>
      <c r="Q734" s="152"/>
      <c r="R734" s="253"/>
      <c r="S734" s="348"/>
      <c r="T734" s="349"/>
      <c r="U734" s="348"/>
      <c r="V734" s="348"/>
      <c r="W734" s="348"/>
      <c r="X734" s="348"/>
      <c r="Y734" s="348"/>
      <c r="Z734" s="348"/>
      <c r="AA734" s="348"/>
      <c r="AB734" s="350"/>
    </row>
    <row r="735" spans="2:28" customFormat="1" ht="15" customHeight="1" x14ac:dyDescent="0.3">
      <c r="B735" s="315"/>
      <c r="C735" s="304"/>
      <c r="D735" s="363"/>
      <c r="E735" s="363"/>
      <c r="F735" s="363"/>
      <c r="G735" s="363"/>
      <c r="H735" s="363"/>
      <c r="I735" s="369"/>
      <c r="J735" s="369"/>
      <c r="K735" s="364"/>
      <c r="L735" s="369"/>
      <c r="M735" s="363"/>
      <c r="N735" s="363"/>
      <c r="O735" s="363"/>
      <c r="P735" s="363"/>
      <c r="Q735" s="152"/>
      <c r="R735" s="253"/>
      <c r="S735" s="348"/>
      <c r="T735" s="349"/>
      <c r="U735" s="348"/>
      <c r="V735" s="348"/>
      <c r="W735" s="348"/>
      <c r="X735" s="348"/>
      <c r="Y735" s="348"/>
      <c r="Z735" s="348"/>
      <c r="AA735" s="348"/>
      <c r="AB735" s="350"/>
    </row>
    <row r="736" spans="2:28" customFormat="1" ht="15" customHeight="1" x14ac:dyDescent="0.3">
      <c r="B736" s="315"/>
      <c r="C736" s="304"/>
      <c r="D736" s="363"/>
      <c r="E736" s="363"/>
      <c r="F736" s="363"/>
      <c r="G736" s="363"/>
      <c r="H736" s="363"/>
      <c r="I736" s="369"/>
      <c r="J736" s="369"/>
      <c r="K736" s="364"/>
      <c r="L736" s="369"/>
      <c r="M736" s="363"/>
      <c r="N736" s="363"/>
      <c r="O736" s="363"/>
      <c r="P736" s="363"/>
      <c r="Q736" s="152"/>
      <c r="R736" s="253"/>
      <c r="S736" s="348"/>
      <c r="T736" s="349"/>
      <c r="U736" s="348"/>
      <c r="V736" s="348"/>
      <c r="W736" s="348"/>
      <c r="X736" s="348"/>
      <c r="Y736" s="348"/>
      <c r="Z736" s="348"/>
      <c r="AA736" s="348"/>
      <c r="AB736" s="350"/>
    </row>
    <row r="737" spans="2:28" customFormat="1" ht="15" customHeight="1" x14ac:dyDescent="0.3">
      <c r="B737" s="315"/>
      <c r="C737" s="304"/>
      <c r="D737" s="363"/>
      <c r="E737" s="363"/>
      <c r="F737" s="363"/>
      <c r="G737" s="363"/>
      <c r="H737" s="363"/>
      <c r="I737" s="369"/>
      <c r="J737" s="369"/>
      <c r="K737" s="364"/>
      <c r="L737" s="369"/>
      <c r="M737" s="363"/>
      <c r="N737" s="363"/>
      <c r="O737" s="363"/>
      <c r="P737" s="363"/>
      <c r="Q737" s="152"/>
      <c r="R737" s="253"/>
      <c r="S737" s="348"/>
      <c r="T737" s="349"/>
      <c r="U737" s="348"/>
      <c r="V737" s="348"/>
      <c r="W737" s="348"/>
      <c r="X737" s="348"/>
      <c r="Y737" s="348"/>
      <c r="Z737" s="348"/>
      <c r="AA737" s="348"/>
      <c r="AB737" s="350"/>
    </row>
    <row r="738" spans="2:28" customFormat="1" ht="15" customHeight="1" x14ac:dyDescent="0.3">
      <c r="B738" s="315"/>
      <c r="C738" s="304"/>
      <c r="D738" s="363"/>
      <c r="E738" s="363"/>
      <c r="F738" s="363"/>
      <c r="G738" s="363"/>
      <c r="H738" s="363"/>
      <c r="I738" s="369"/>
      <c r="J738" s="369"/>
      <c r="K738" s="364"/>
      <c r="L738" s="369"/>
      <c r="M738" s="363"/>
      <c r="N738" s="363"/>
      <c r="O738" s="363"/>
      <c r="P738" s="363"/>
      <c r="Q738" s="152"/>
      <c r="R738" s="253"/>
      <c r="S738" s="348"/>
      <c r="T738" s="349"/>
      <c r="U738" s="348"/>
      <c r="V738" s="348"/>
      <c r="W738" s="348"/>
      <c r="X738" s="348"/>
      <c r="Y738" s="348"/>
      <c r="Z738" s="348"/>
      <c r="AA738" s="348"/>
      <c r="AB738" s="350"/>
    </row>
    <row r="739" spans="2:28" customFormat="1" ht="15" customHeight="1" x14ac:dyDescent="0.3">
      <c r="B739" s="315"/>
      <c r="C739" s="304"/>
      <c r="D739" s="363"/>
      <c r="E739" s="363"/>
      <c r="F739" s="363"/>
      <c r="G739" s="363"/>
      <c r="H739" s="363"/>
      <c r="I739" s="369"/>
      <c r="J739" s="369"/>
      <c r="K739" s="364"/>
      <c r="L739" s="369"/>
      <c r="M739" s="363"/>
      <c r="N739" s="363"/>
      <c r="O739" s="363"/>
      <c r="P739" s="363"/>
      <c r="Q739" s="152"/>
      <c r="R739" s="253"/>
      <c r="S739" s="348"/>
      <c r="T739" s="349"/>
      <c r="U739" s="348"/>
      <c r="V739" s="348"/>
      <c r="W739" s="348"/>
      <c r="X739" s="348"/>
      <c r="Y739" s="348"/>
      <c r="Z739" s="348"/>
      <c r="AA739" s="348"/>
      <c r="AB739" s="350"/>
    </row>
    <row r="740" spans="2:28" customFormat="1" ht="15" customHeight="1" x14ac:dyDescent="0.3">
      <c r="B740" s="315"/>
      <c r="C740" s="304"/>
      <c r="D740" s="363"/>
      <c r="E740" s="363"/>
      <c r="F740" s="363"/>
      <c r="G740" s="363"/>
      <c r="H740" s="363"/>
      <c r="I740" s="369"/>
      <c r="J740" s="369"/>
      <c r="K740" s="364"/>
      <c r="L740" s="369"/>
      <c r="M740" s="363"/>
      <c r="N740" s="363"/>
      <c r="O740" s="363"/>
      <c r="P740" s="363"/>
      <c r="Q740" s="152"/>
      <c r="R740" s="253"/>
      <c r="S740" s="348"/>
      <c r="T740" s="349"/>
      <c r="U740" s="348"/>
      <c r="V740" s="348"/>
      <c r="W740" s="348"/>
      <c r="X740" s="348"/>
      <c r="Y740" s="348"/>
      <c r="Z740" s="348"/>
      <c r="AA740" s="348"/>
      <c r="AB740" s="350"/>
    </row>
    <row r="741" spans="2:28" customFormat="1" ht="15" customHeight="1" x14ac:dyDescent="0.3">
      <c r="B741" s="315"/>
      <c r="C741" s="304"/>
      <c r="D741" s="363"/>
      <c r="E741" s="363"/>
      <c r="F741" s="363"/>
      <c r="G741" s="363"/>
      <c r="H741" s="363"/>
      <c r="I741" s="369"/>
      <c r="J741" s="369"/>
      <c r="K741" s="364"/>
      <c r="L741" s="369"/>
      <c r="M741" s="363"/>
      <c r="N741" s="363"/>
      <c r="O741" s="363"/>
      <c r="P741" s="363"/>
      <c r="Q741" s="152"/>
      <c r="R741" s="253"/>
      <c r="S741" s="348"/>
      <c r="T741" s="349"/>
      <c r="U741" s="348"/>
      <c r="V741" s="348"/>
      <c r="W741" s="348"/>
      <c r="X741" s="348"/>
      <c r="Y741" s="348"/>
      <c r="Z741" s="348"/>
      <c r="AA741" s="348"/>
      <c r="AB741" s="350"/>
    </row>
    <row r="742" spans="2:28" customFormat="1" ht="15" customHeight="1" x14ac:dyDescent="0.3">
      <c r="B742" s="315"/>
      <c r="C742" s="304"/>
      <c r="D742" s="363"/>
      <c r="E742" s="363"/>
      <c r="F742" s="363"/>
      <c r="G742" s="363"/>
      <c r="H742" s="363"/>
      <c r="I742" s="369"/>
      <c r="J742" s="369"/>
      <c r="K742" s="364"/>
      <c r="L742" s="369"/>
      <c r="M742" s="363"/>
      <c r="N742" s="363"/>
      <c r="O742" s="363"/>
      <c r="P742" s="363"/>
      <c r="Q742" s="152"/>
      <c r="R742" s="253"/>
      <c r="S742" s="348"/>
      <c r="T742" s="349"/>
      <c r="U742" s="348"/>
      <c r="V742" s="348"/>
      <c r="W742" s="348"/>
      <c r="X742" s="348"/>
      <c r="Y742" s="348"/>
      <c r="Z742" s="348"/>
      <c r="AA742" s="348"/>
      <c r="AB742" s="350"/>
    </row>
    <row r="743" spans="2:28" customFormat="1" ht="15" customHeight="1" x14ac:dyDescent="0.3">
      <c r="B743" s="315"/>
      <c r="C743" s="304"/>
      <c r="D743" s="363"/>
      <c r="E743" s="363"/>
      <c r="F743" s="363"/>
      <c r="G743" s="363"/>
      <c r="H743" s="363"/>
      <c r="I743" s="369"/>
      <c r="J743" s="369"/>
      <c r="K743" s="364"/>
      <c r="L743" s="369"/>
      <c r="M743" s="363"/>
      <c r="N743" s="363"/>
      <c r="O743" s="363"/>
      <c r="P743" s="363"/>
      <c r="Q743" s="152"/>
      <c r="R743" s="253"/>
      <c r="S743" s="348"/>
      <c r="T743" s="349"/>
      <c r="U743" s="348"/>
      <c r="V743" s="348"/>
      <c r="W743" s="348"/>
      <c r="X743" s="348"/>
      <c r="Y743" s="348"/>
      <c r="Z743" s="348"/>
      <c r="AA743" s="348"/>
      <c r="AB743" s="350"/>
    </row>
    <row r="744" spans="2:28" customFormat="1" ht="15" customHeight="1" x14ac:dyDescent="0.3">
      <c r="B744" s="315"/>
      <c r="C744" s="304"/>
      <c r="D744" s="363"/>
      <c r="E744" s="363"/>
      <c r="F744" s="363"/>
      <c r="G744" s="363"/>
      <c r="H744" s="363"/>
      <c r="I744" s="369"/>
      <c r="J744" s="369"/>
      <c r="K744" s="364"/>
      <c r="L744" s="369"/>
      <c r="M744" s="363"/>
      <c r="N744" s="363"/>
      <c r="O744" s="363"/>
      <c r="P744" s="363"/>
      <c r="Q744" s="152"/>
      <c r="R744" s="253"/>
      <c r="S744" s="348"/>
      <c r="T744" s="349"/>
      <c r="U744" s="348"/>
      <c r="V744" s="348"/>
      <c r="W744" s="348"/>
      <c r="X744" s="348"/>
      <c r="Y744" s="348"/>
      <c r="Z744" s="348"/>
      <c r="AA744" s="348"/>
      <c r="AB744" s="350"/>
    </row>
    <row r="745" spans="2:28" customFormat="1" ht="15" customHeight="1" x14ac:dyDescent="0.3">
      <c r="B745" s="315"/>
      <c r="C745" s="304"/>
      <c r="D745" s="363"/>
      <c r="E745" s="363"/>
      <c r="F745" s="363"/>
      <c r="G745" s="363"/>
      <c r="H745" s="363"/>
      <c r="I745" s="369"/>
      <c r="J745" s="369"/>
      <c r="K745" s="364"/>
      <c r="L745" s="369"/>
      <c r="M745" s="363"/>
      <c r="N745" s="363"/>
      <c r="O745" s="363"/>
      <c r="P745" s="363"/>
      <c r="Q745" s="152"/>
      <c r="R745" s="253"/>
      <c r="S745" s="348"/>
      <c r="T745" s="349"/>
      <c r="U745" s="348"/>
      <c r="V745" s="348"/>
      <c r="W745" s="348"/>
      <c r="X745" s="348"/>
      <c r="Y745" s="348"/>
      <c r="Z745" s="348"/>
      <c r="AA745" s="348"/>
      <c r="AB745" s="350"/>
    </row>
    <row r="746" spans="2:28" customFormat="1" ht="15" customHeight="1" x14ac:dyDescent="0.3">
      <c r="B746" s="315"/>
      <c r="C746" s="304"/>
      <c r="D746" s="363"/>
      <c r="E746" s="363"/>
      <c r="F746" s="363"/>
      <c r="G746" s="363"/>
      <c r="H746" s="363"/>
      <c r="I746" s="369"/>
      <c r="J746" s="369"/>
      <c r="K746" s="364"/>
      <c r="L746" s="369"/>
      <c r="M746" s="363"/>
      <c r="N746" s="363"/>
      <c r="O746" s="363"/>
      <c r="P746" s="363"/>
      <c r="Q746" s="152"/>
      <c r="R746" s="253"/>
      <c r="S746" s="348"/>
      <c r="T746" s="349"/>
      <c r="U746" s="348"/>
      <c r="V746" s="348"/>
      <c r="W746" s="348"/>
      <c r="X746" s="348"/>
      <c r="Y746" s="348"/>
      <c r="Z746" s="348"/>
      <c r="AA746" s="348"/>
      <c r="AB746" s="350"/>
    </row>
    <row r="747" spans="2:28" customFormat="1" ht="15" customHeight="1" x14ac:dyDescent="0.3">
      <c r="B747" s="315"/>
      <c r="C747" s="304"/>
      <c r="D747" s="363"/>
      <c r="E747" s="363"/>
      <c r="F747" s="363"/>
      <c r="G747" s="363"/>
      <c r="H747" s="363"/>
      <c r="I747" s="369"/>
      <c r="J747" s="369"/>
      <c r="K747" s="364"/>
      <c r="L747" s="369"/>
      <c r="M747" s="363"/>
      <c r="N747" s="363"/>
      <c r="O747" s="363"/>
      <c r="P747" s="363"/>
      <c r="Q747" s="152"/>
      <c r="R747" s="253"/>
      <c r="S747" s="348"/>
      <c r="T747" s="349"/>
      <c r="U747" s="348"/>
      <c r="V747" s="348"/>
      <c r="W747" s="348"/>
      <c r="X747" s="348"/>
      <c r="Y747" s="348"/>
      <c r="Z747" s="348"/>
      <c r="AA747" s="348"/>
      <c r="AB747" s="350"/>
    </row>
    <row r="748" spans="2:28" customFormat="1" ht="15" customHeight="1" x14ac:dyDescent="0.3">
      <c r="B748" s="315"/>
      <c r="C748" s="304"/>
      <c r="D748" s="363"/>
      <c r="E748" s="363"/>
      <c r="F748" s="363"/>
      <c r="G748" s="363"/>
      <c r="H748" s="363"/>
      <c r="I748" s="369"/>
      <c r="J748" s="369"/>
      <c r="K748" s="364"/>
      <c r="L748" s="369"/>
      <c r="M748" s="363"/>
      <c r="N748" s="363"/>
      <c r="O748" s="363"/>
      <c r="P748" s="363"/>
      <c r="Q748" s="152"/>
      <c r="R748" s="253"/>
      <c r="S748" s="348"/>
      <c r="T748" s="349"/>
      <c r="U748" s="348"/>
      <c r="V748" s="348"/>
      <c r="W748" s="348"/>
      <c r="X748" s="348"/>
      <c r="Y748" s="348"/>
      <c r="Z748" s="348"/>
      <c r="AA748" s="348"/>
      <c r="AB748" s="350"/>
    </row>
    <row r="749" spans="2:28" customFormat="1" ht="15" customHeight="1" x14ac:dyDescent="0.3">
      <c r="B749" s="315"/>
      <c r="C749" s="304"/>
      <c r="D749" s="363"/>
      <c r="E749" s="363"/>
      <c r="F749" s="363"/>
      <c r="G749" s="363"/>
      <c r="H749" s="363"/>
      <c r="I749" s="369"/>
      <c r="J749" s="369"/>
      <c r="K749" s="364"/>
      <c r="L749" s="369"/>
      <c r="M749" s="363"/>
      <c r="N749" s="363"/>
      <c r="O749" s="363"/>
      <c r="P749" s="363"/>
      <c r="Q749" s="152"/>
      <c r="R749" s="253"/>
      <c r="S749" s="348"/>
      <c r="T749" s="349"/>
      <c r="U749" s="348"/>
      <c r="V749" s="348"/>
      <c r="W749" s="348"/>
      <c r="X749" s="348"/>
      <c r="Y749" s="348"/>
      <c r="Z749" s="348"/>
      <c r="AA749" s="348"/>
      <c r="AB749" s="350"/>
    </row>
    <row r="750" spans="2:28" customFormat="1" ht="15" customHeight="1" x14ac:dyDescent="0.3">
      <c r="B750" s="315"/>
      <c r="C750" s="304"/>
      <c r="D750" s="363"/>
      <c r="E750" s="363"/>
      <c r="F750" s="363"/>
      <c r="G750" s="363"/>
      <c r="H750" s="363"/>
      <c r="I750" s="369"/>
      <c r="J750" s="369"/>
      <c r="K750" s="364"/>
      <c r="L750" s="369"/>
      <c r="M750" s="363"/>
      <c r="N750" s="363"/>
      <c r="O750" s="363"/>
      <c r="P750" s="363"/>
      <c r="Q750" s="152"/>
      <c r="R750" s="253"/>
      <c r="S750" s="348"/>
      <c r="T750" s="349"/>
      <c r="U750" s="348"/>
      <c r="V750" s="348"/>
      <c r="W750" s="348"/>
      <c r="X750" s="348"/>
      <c r="Y750" s="348"/>
      <c r="Z750" s="348"/>
      <c r="AA750" s="348"/>
      <c r="AB750" s="350"/>
    </row>
    <row r="751" spans="2:28" customFormat="1" ht="15" customHeight="1" x14ac:dyDescent="0.3">
      <c r="B751" s="315"/>
      <c r="C751" s="304"/>
      <c r="D751" s="363"/>
      <c r="E751" s="363"/>
      <c r="F751" s="363"/>
      <c r="G751" s="363"/>
      <c r="H751" s="363"/>
      <c r="I751" s="369"/>
      <c r="J751" s="369"/>
      <c r="K751" s="364"/>
      <c r="L751" s="369"/>
      <c r="M751" s="363"/>
      <c r="N751" s="363"/>
      <c r="O751" s="363"/>
      <c r="P751" s="363"/>
      <c r="Q751" s="152"/>
      <c r="R751" s="253"/>
      <c r="S751" s="348"/>
      <c r="T751" s="349"/>
      <c r="U751" s="348"/>
      <c r="V751" s="348"/>
      <c r="W751" s="348"/>
      <c r="X751" s="348"/>
      <c r="Y751" s="348"/>
      <c r="Z751" s="348"/>
      <c r="AA751" s="348"/>
      <c r="AB751" s="350"/>
    </row>
    <row r="752" spans="2:28" customFormat="1" ht="15" customHeight="1" x14ac:dyDescent="0.3">
      <c r="B752" s="315"/>
      <c r="C752" s="304"/>
      <c r="D752" s="363"/>
      <c r="E752" s="363"/>
      <c r="F752" s="363"/>
      <c r="G752" s="363"/>
      <c r="H752" s="363"/>
      <c r="I752" s="369"/>
      <c r="J752" s="369"/>
      <c r="K752" s="364"/>
      <c r="L752" s="369"/>
      <c r="M752" s="363"/>
      <c r="N752" s="363"/>
      <c r="O752" s="363"/>
      <c r="P752" s="363"/>
      <c r="Q752" s="152"/>
      <c r="R752" s="253"/>
      <c r="S752" s="348"/>
      <c r="T752" s="349"/>
      <c r="U752" s="348"/>
      <c r="V752" s="348"/>
      <c r="W752" s="348"/>
      <c r="X752" s="348"/>
      <c r="Y752" s="348"/>
      <c r="Z752" s="348"/>
      <c r="AA752" s="348"/>
      <c r="AB752" s="350"/>
    </row>
    <row r="753" spans="2:28" customFormat="1" ht="15" customHeight="1" x14ac:dyDescent="0.3">
      <c r="B753" s="315"/>
      <c r="C753" s="304"/>
      <c r="D753" s="363"/>
      <c r="E753" s="363"/>
      <c r="F753" s="363"/>
      <c r="G753" s="363"/>
      <c r="H753" s="363"/>
      <c r="I753" s="369"/>
      <c r="J753" s="369"/>
      <c r="K753" s="364"/>
      <c r="L753" s="369"/>
      <c r="M753" s="363"/>
      <c r="N753" s="363"/>
      <c r="O753" s="363"/>
      <c r="P753" s="363"/>
      <c r="Q753" s="152"/>
      <c r="R753" s="253"/>
      <c r="S753" s="348"/>
      <c r="T753" s="349"/>
      <c r="U753" s="348"/>
      <c r="V753" s="348"/>
      <c r="W753" s="348"/>
      <c r="X753" s="348"/>
      <c r="Y753" s="348"/>
      <c r="Z753" s="348"/>
      <c r="AA753" s="348"/>
      <c r="AB753" s="350"/>
    </row>
    <row r="754" spans="2:28" customFormat="1" ht="15" customHeight="1" x14ac:dyDescent="0.3">
      <c r="B754" s="315"/>
      <c r="C754" s="304"/>
      <c r="D754" s="363"/>
      <c r="E754" s="363"/>
      <c r="F754" s="363"/>
      <c r="G754" s="363"/>
      <c r="H754" s="363"/>
      <c r="I754" s="369"/>
      <c r="J754" s="369"/>
      <c r="K754" s="364"/>
      <c r="L754" s="369"/>
      <c r="M754" s="363"/>
      <c r="N754" s="363"/>
      <c r="O754" s="363"/>
      <c r="P754" s="363"/>
      <c r="Q754" s="152"/>
      <c r="R754" s="253"/>
      <c r="S754" s="348"/>
      <c r="T754" s="349"/>
      <c r="U754" s="348"/>
      <c r="V754" s="348"/>
      <c r="W754" s="348"/>
      <c r="X754" s="348"/>
      <c r="Y754" s="348"/>
      <c r="Z754" s="348"/>
      <c r="AA754" s="348"/>
      <c r="AB754" s="350"/>
    </row>
    <row r="755" spans="2:28" customFormat="1" ht="15" customHeight="1" x14ac:dyDescent="0.3">
      <c r="B755" s="315"/>
      <c r="C755" s="304"/>
      <c r="D755" s="363"/>
      <c r="E755" s="363"/>
      <c r="F755" s="363"/>
      <c r="G755" s="363"/>
      <c r="H755" s="363"/>
      <c r="I755" s="369"/>
      <c r="J755" s="369"/>
      <c r="K755" s="364"/>
      <c r="L755" s="369"/>
      <c r="M755" s="363"/>
      <c r="N755" s="363"/>
      <c r="O755" s="363"/>
      <c r="P755" s="363"/>
      <c r="Q755" s="152"/>
      <c r="R755" s="253"/>
      <c r="S755" s="348"/>
      <c r="T755" s="349"/>
      <c r="U755" s="348"/>
      <c r="V755" s="348"/>
      <c r="W755" s="348"/>
      <c r="X755" s="348"/>
      <c r="Y755" s="348"/>
      <c r="Z755" s="348"/>
      <c r="AA755" s="348"/>
      <c r="AB755" s="350"/>
    </row>
    <row r="756" spans="2:28" customFormat="1" ht="15" customHeight="1" x14ac:dyDescent="0.3">
      <c r="B756" s="315"/>
      <c r="C756" s="304"/>
      <c r="D756" s="363"/>
      <c r="E756" s="363"/>
      <c r="F756" s="363"/>
      <c r="G756" s="363"/>
      <c r="H756" s="363"/>
      <c r="I756" s="369"/>
      <c r="J756" s="369"/>
      <c r="K756" s="364"/>
      <c r="L756" s="369"/>
      <c r="M756" s="363"/>
      <c r="N756" s="363"/>
      <c r="O756" s="363"/>
      <c r="P756" s="363"/>
      <c r="Q756" s="152"/>
      <c r="R756" s="253"/>
      <c r="S756" s="348"/>
      <c r="T756" s="349"/>
      <c r="U756" s="348"/>
      <c r="V756" s="348"/>
      <c r="W756" s="348"/>
      <c r="X756" s="348"/>
      <c r="Y756" s="348"/>
      <c r="Z756" s="348"/>
      <c r="AA756" s="348"/>
      <c r="AB756" s="350"/>
    </row>
    <row r="757" spans="2:28" customFormat="1" ht="15" customHeight="1" x14ac:dyDescent="0.3">
      <c r="B757" s="315"/>
      <c r="C757" s="304"/>
      <c r="D757" s="363"/>
      <c r="E757" s="363"/>
      <c r="F757" s="363"/>
      <c r="G757" s="363"/>
      <c r="H757" s="363"/>
      <c r="I757" s="369"/>
      <c r="J757" s="369"/>
      <c r="K757" s="364"/>
      <c r="L757" s="369"/>
      <c r="M757" s="363"/>
      <c r="N757" s="363"/>
      <c r="O757" s="363"/>
      <c r="P757" s="363"/>
      <c r="Q757" s="152"/>
      <c r="R757" s="253"/>
      <c r="S757" s="348"/>
      <c r="T757" s="349"/>
      <c r="U757" s="348"/>
      <c r="V757" s="348"/>
      <c r="W757" s="348"/>
      <c r="X757" s="348"/>
      <c r="Y757" s="348"/>
      <c r="Z757" s="348"/>
      <c r="AA757" s="348"/>
      <c r="AB757" s="350"/>
    </row>
    <row r="758" spans="2:28" customFormat="1" ht="15" customHeight="1" x14ac:dyDescent="0.3">
      <c r="B758" s="315"/>
      <c r="C758" s="304"/>
      <c r="D758" s="363"/>
      <c r="E758" s="363"/>
      <c r="F758" s="363"/>
      <c r="G758" s="363"/>
      <c r="H758" s="363"/>
      <c r="I758" s="369"/>
      <c r="J758" s="369"/>
      <c r="K758" s="364"/>
      <c r="L758" s="369"/>
      <c r="M758" s="363"/>
      <c r="N758" s="363"/>
      <c r="O758" s="363"/>
      <c r="P758" s="363"/>
      <c r="Q758" s="152"/>
      <c r="R758" s="253"/>
      <c r="S758" s="348"/>
      <c r="T758" s="349"/>
      <c r="U758" s="348"/>
      <c r="V758" s="348"/>
      <c r="W758" s="348"/>
      <c r="X758" s="348"/>
      <c r="Y758" s="348"/>
      <c r="Z758" s="348"/>
      <c r="AA758" s="348"/>
      <c r="AB758" s="350"/>
    </row>
    <row r="759" spans="2:28" customFormat="1" ht="15" customHeight="1" x14ac:dyDescent="0.3">
      <c r="B759" s="315"/>
      <c r="C759" s="304"/>
      <c r="D759" s="363"/>
      <c r="E759" s="363"/>
      <c r="F759" s="363"/>
      <c r="G759" s="363"/>
      <c r="H759" s="363"/>
      <c r="I759" s="369"/>
      <c r="J759" s="369"/>
      <c r="K759" s="364"/>
      <c r="L759" s="369"/>
      <c r="M759" s="363"/>
      <c r="N759" s="363"/>
      <c r="O759" s="363"/>
      <c r="P759" s="363"/>
      <c r="Q759" s="152"/>
      <c r="R759" s="253"/>
      <c r="S759" s="348"/>
      <c r="T759" s="349"/>
      <c r="U759" s="348"/>
      <c r="V759" s="348"/>
      <c r="W759" s="348"/>
      <c r="X759" s="348"/>
      <c r="Y759" s="348"/>
      <c r="Z759" s="348"/>
      <c r="AA759" s="348"/>
      <c r="AB759" s="350"/>
    </row>
    <row r="760" spans="2:28" customFormat="1" ht="15" customHeight="1" x14ac:dyDescent="0.3">
      <c r="B760" s="315"/>
      <c r="C760" s="304"/>
      <c r="D760" s="363"/>
      <c r="E760" s="363"/>
      <c r="F760" s="363"/>
      <c r="G760" s="363"/>
      <c r="H760" s="363"/>
      <c r="I760" s="369"/>
      <c r="J760" s="369"/>
      <c r="K760" s="364"/>
      <c r="L760" s="369"/>
      <c r="M760" s="363"/>
      <c r="N760" s="363"/>
      <c r="O760" s="363"/>
      <c r="P760" s="363"/>
      <c r="Q760" s="152"/>
      <c r="R760" s="253"/>
      <c r="S760" s="348"/>
      <c r="T760" s="349"/>
      <c r="U760" s="348"/>
      <c r="V760" s="348"/>
      <c r="W760" s="348"/>
      <c r="X760" s="348"/>
      <c r="Y760" s="348"/>
      <c r="Z760" s="348"/>
      <c r="AA760" s="348"/>
      <c r="AB760" s="350"/>
    </row>
    <row r="761" spans="2:28" customFormat="1" ht="15" customHeight="1" x14ac:dyDescent="0.3">
      <c r="B761" s="315"/>
      <c r="C761" s="304"/>
      <c r="D761" s="363"/>
      <c r="E761" s="363"/>
      <c r="F761" s="363"/>
      <c r="G761" s="363"/>
      <c r="H761" s="363"/>
      <c r="I761" s="369"/>
      <c r="J761" s="369"/>
      <c r="K761" s="364"/>
      <c r="L761" s="369"/>
      <c r="M761" s="363"/>
      <c r="N761" s="363"/>
      <c r="O761" s="363"/>
      <c r="P761" s="363"/>
      <c r="Q761" s="152"/>
      <c r="R761" s="253"/>
      <c r="S761" s="348"/>
      <c r="T761" s="349"/>
      <c r="U761" s="348"/>
      <c r="V761" s="348"/>
      <c r="W761" s="348"/>
      <c r="X761" s="348"/>
      <c r="Y761" s="348"/>
      <c r="Z761" s="348"/>
      <c r="AA761" s="348"/>
      <c r="AB761" s="350"/>
    </row>
    <row r="762" spans="2:28" customFormat="1" ht="15" customHeight="1" x14ac:dyDescent="0.3">
      <c r="B762" s="315"/>
      <c r="C762" s="304"/>
      <c r="D762" s="363"/>
      <c r="E762" s="363"/>
      <c r="F762" s="363"/>
      <c r="G762" s="363"/>
      <c r="H762" s="363"/>
      <c r="I762" s="369"/>
      <c r="J762" s="369"/>
      <c r="K762" s="364"/>
      <c r="L762" s="369"/>
      <c r="M762" s="363"/>
      <c r="N762" s="363"/>
      <c r="O762" s="363"/>
      <c r="P762" s="363"/>
      <c r="Q762" s="152"/>
      <c r="R762" s="253"/>
      <c r="S762" s="348"/>
      <c r="T762" s="349"/>
      <c r="U762" s="348"/>
      <c r="V762" s="348"/>
      <c r="W762" s="348"/>
      <c r="X762" s="348"/>
      <c r="Y762" s="348"/>
      <c r="Z762" s="348"/>
      <c r="AA762" s="348"/>
      <c r="AB762" s="350"/>
    </row>
    <row r="763" spans="2:28" customFormat="1" ht="15" customHeight="1" x14ac:dyDescent="0.3">
      <c r="B763" s="315"/>
      <c r="C763" s="304"/>
      <c r="D763" s="363"/>
      <c r="E763" s="363"/>
      <c r="F763" s="363"/>
      <c r="G763" s="363"/>
      <c r="H763" s="363"/>
      <c r="I763" s="369"/>
      <c r="J763" s="369"/>
      <c r="K763" s="364"/>
      <c r="L763" s="369"/>
      <c r="M763" s="363"/>
      <c r="N763" s="363"/>
      <c r="O763" s="363"/>
      <c r="P763" s="363"/>
      <c r="Q763" s="152"/>
      <c r="R763" s="253"/>
      <c r="S763" s="348"/>
      <c r="T763" s="349"/>
      <c r="U763" s="348"/>
      <c r="V763" s="348"/>
      <c r="W763" s="348"/>
      <c r="X763" s="348"/>
      <c r="Y763" s="348"/>
      <c r="Z763" s="348"/>
      <c r="AA763" s="348"/>
      <c r="AB763" s="350"/>
    </row>
    <row r="764" spans="2:28" customFormat="1" ht="15" customHeight="1" x14ac:dyDescent="0.3">
      <c r="B764" s="315"/>
      <c r="C764" s="304"/>
      <c r="D764" s="363"/>
      <c r="E764" s="363"/>
      <c r="F764" s="363"/>
      <c r="G764" s="363"/>
      <c r="H764" s="363"/>
      <c r="I764" s="369"/>
      <c r="J764" s="369"/>
      <c r="K764" s="364"/>
      <c r="L764" s="369"/>
      <c r="M764" s="363"/>
      <c r="N764" s="363"/>
      <c r="O764" s="363"/>
      <c r="P764" s="363"/>
      <c r="Q764" s="152"/>
      <c r="R764" s="253"/>
      <c r="S764" s="348"/>
      <c r="T764" s="349"/>
      <c r="U764" s="348"/>
      <c r="V764" s="348"/>
      <c r="W764" s="348"/>
      <c r="X764" s="348"/>
      <c r="Y764" s="348"/>
      <c r="Z764" s="348"/>
      <c r="AA764" s="348"/>
      <c r="AB764" s="350"/>
    </row>
    <row r="765" spans="2:28" customFormat="1" ht="15" customHeight="1" x14ac:dyDescent="0.3">
      <c r="B765" s="315"/>
      <c r="C765" s="304"/>
      <c r="D765" s="363"/>
      <c r="E765" s="363"/>
      <c r="F765" s="363"/>
      <c r="G765" s="363"/>
      <c r="H765" s="363"/>
      <c r="I765" s="369"/>
      <c r="J765" s="369"/>
      <c r="K765" s="364"/>
      <c r="L765" s="369"/>
      <c r="M765" s="363"/>
      <c r="N765" s="363"/>
      <c r="O765" s="363"/>
      <c r="P765" s="363"/>
      <c r="Q765" s="152"/>
      <c r="R765" s="253"/>
      <c r="S765" s="348"/>
      <c r="T765" s="349"/>
      <c r="U765" s="348"/>
      <c r="V765" s="348"/>
      <c r="W765" s="348"/>
      <c r="X765" s="348"/>
      <c r="Y765" s="348"/>
      <c r="Z765" s="348"/>
      <c r="AA765" s="348"/>
      <c r="AB765" s="350"/>
    </row>
    <row r="766" spans="2:28" customFormat="1" ht="15" customHeight="1" x14ac:dyDescent="0.3">
      <c r="B766" s="315"/>
      <c r="C766" s="304"/>
      <c r="D766" s="363"/>
      <c r="E766" s="363"/>
      <c r="F766" s="363"/>
      <c r="G766" s="363"/>
      <c r="H766" s="363"/>
      <c r="I766" s="369"/>
      <c r="J766" s="369"/>
      <c r="K766" s="364"/>
      <c r="L766" s="369"/>
      <c r="M766" s="363"/>
      <c r="N766" s="363"/>
      <c r="O766" s="363"/>
      <c r="P766" s="363"/>
      <c r="Q766" s="152"/>
      <c r="R766" s="253"/>
      <c r="S766" s="348"/>
      <c r="T766" s="349"/>
      <c r="U766" s="348"/>
      <c r="V766" s="348"/>
      <c r="W766" s="348"/>
      <c r="X766" s="348"/>
      <c r="Y766" s="348"/>
      <c r="Z766" s="348"/>
      <c r="AA766" s="348"/>
      <c r="AB766" s="350"/>
    </row>
    <row r="767" spans="2:28" customFormat="1" ht="15" customHeight="1" x14ac:dyDescent="0.3">
      <c r="B767" s="315"/>
      <c r="C767" s="304"/>
      <c r="D767" s="363"/>
      <c r="E767" s="363"/>
      <c r="F767" s="363"/>
      <c r="G767" s="363"/>
      <c r="H767" s="363"/>
      <c r="I767" s="369"/>
      <c r="J767" s="369"/>
      <c r="K767" s="364"/>
      <c r="L767" s="369"/>
      <c r="M767" s="363"/>
      <c r="N767" s="363"/>
      <c r="O767" s="363"/>
      <c r="P767" s="363"/>
      <c r="Q767" s="152"/>
      <c r="R767" s="253"/>
      <c r="S767" s="348"/>
      <c r="T767" s="349"/>
      <c r="U767" s="348"/>
      <c r="V767" s="348"/>
      <c r="W767" s="348"/>
      <c r="X767" s="348"/>
      <c r="Y767" s="348"/>
      <c r="Z767" s="348"/>
      <c r="AA767" s="348"/>
      <c r="AB767" s="350"/>
    </row>
    <row r="768" spans="2:28" customFormat="1" ht="15" customHeight="1" x14ac:dyDescent="0.3">
      <c r="B768" s="315"/>
      <c r="C768" s="304"/>
      <c r="D768" s="363"/>
      <c r="E768" s="363"/>
      <c r="F768" s="363"/>
      <c r="G768" s="363"/>
      <c r="H768" s="363"/>
      <c r="I768" s="369"/>
      <c r="J768" s="369"/>
      <c r="K768" s="364"/>
      <c r="L768" s="369"/>
      <c r="M768" s="363"/>
      <c r="N768" s="363"/>
      <c r="O768" s="363"/>
      <c r="P768" s="363"/>
      <c r="Q768" s="152"/>
      <c r="R768" s="253"/>
      <c r="S768" s="348"/>
      <c r="T768" s="349"/>
      <c r="U768" s="348"/>
      <c r="V768" s="348"/>
      <c r="W768" s="348"/>
      <c r="X768" s="348"/>
      <c r="Y768" s="348"/>
      <c r="Z768" s="348"/>
      <c r="AA768" s="348"/>
      <c r="AB768" s="350"/>
    </row>
    <row r="769" spans="2:28" customFormat="1" ht="15" customHeight="1" x14ac:dyDescent="0.3">
      <c r="B769" s="315"/>
      <c r="C769" s="304"/>
      <c r="D769" s="363"/>
      <c r="E769" s="363"/>
      <c r="F769" s="363"/>
      <c r="G769" s="363"/>
      <c r="H769" s="363"/>
      <c r="I769" s="369"/>
      <c r="J769" s="369"/>
      <c r="K769" s="364"/>
      <c r="L769" s="369"/>
      <c r="M769" s="363"/>
      <c r="N769" s="363"/>
      <c r="O769" s="363"/>
      <c r="P769" s="363"/>
      <c r="Q769" s="152"/>
      <c r="R769" s="253"/>
      <c r="S769" s="348"/>
      <c r="T769" s="349"/>
      <c r="U769" s="348"/>
      <c r="V769" s="348"/>
      <c r="W769" s="348"/>
      <c r="X769" s="348"/>
      <c r="Y769" s="348"/>
      <c r="Z769" s="348"/>
      <c r="AA769" s="348"/>
      <c r="AB769" s="350"/>
    </row>
    <row r="770" spans="2:28" customFormat="1" ht="15" customHeight="1" x14ac:dyDescent="0.3">
      <c r="B770" s="315"/>
      <c r="C770" s="304"/>
      <c r="D770" s="363"/>
      <c r="E770" s="363"/>
      <c r="F770" s="363"/>
      <c r="G770" s="363"/>
      <c r="H770" s="363"/>
      <c r="I770" s="369"/>
      <c r="J770" s="369"/>
      <c r="K770" s="364"/>
      <c r="L770" s="369"/>
      <c r="M770" s="363"/>
      <c r="N770" s="363"/>
      <c r="O770" s="363"/>
      <c r="P770" s="363"/>
      <c r="Q770" s="152"/>
      <c r="R770" s="253"/>
      <c r="S770" s="348"/>
      <c r="T770" s="349"/>
      <c r="U770" s="348"/>
      <c r="V770" s="348"/>
      <c r="W770" s="348"/>
      <c r="X770" s="348"/>
      <c r="Y770" s="348"/>
      <c r="Z770" s="348"/>
      <c r="AA770" s="348"/>
      <c r="AB770" s="350"/>
    </row>
    <row r="771" spans="2:28" customFormat="1" ht="15" customHeight="1" x14ac:dyDescent="0.3">
      <c r="B771" s="315"/>
      <c r="C771" s="304"/>
      <c r="D771" s="363"/>
      <c r="E771" s="363"/>
      <c r="F771" s="363"/>
      <c r="G771" s="363"/>
      <c r="H771" s="363"/>
      <c r="I771" s="369"/>
      <c r="J771" s="369"/>
      <c r="K771" s="364"/>
      <c r="L771" s="369"/>
      <c r="M771" s="363"/>
      <c r="N771" s="363"/>
      <c r="O771" s="363"/>
      <c r="P771" s="363"/>
      <c r="Q771" s="152"/>
      <c r="R771" s="253"/>
      <c r="S771" s="348"/>
      <c r="T771" s="349"/>
      <c r="U771" s="348"/>
      <c r="V771" s="348"/>
      <c r="W771" s="348"/>
      <c r="X771" s="348"/>
      <c r="Y771" s="348"/>
      <c r="Z771" s="348"/>
      <c r="AA771" s="348"/>
      <c r="AB771" s="350"/>
    </row>
    <row r="772" spans="2:28" customFormat="1" ht="15" customHeight="1" x14ac:dyDescent="0.3">
      <c r="B772" s="315"/>
      <c r="C772" s="304"/>
      <c r="D772" s="363"/>
      <c r="E772" s="363"/>
      <c r="F772" s="363"/>
      <c r="G772" s="363"/>
      <c r="H772" s="363"/>
      <c r="I772" s="369"/>
      <c r="J772" s="369"/>
      <c r="K772" s="364"/>
      <c r="L772" s="369"/>
      <c r="M772" s="363"/>
      <c r="N772" s="363"/>
      <c r="O772" s="363"/>
      <c r="P772" s="363"/>
      <c r="Q772" s="152"/>
      <c r="R772" s="253"/>
      <c r="S772" s="348"/>
      <c r="T772" s="349"/>
      <c r="U772" s="348"/>
      <c r="V772" s="348"/>
      <c r="W772" s="348"/>
      <c r="X772" s="348"/>
      <c r="Y772" s="348"/>
      <c r="Z772" s="348"/>
      <c r="AA772" s="348"/>
      <c r="AB772" s="350"/>
    </row>
    <row r="773" spans="2:28" customFormat="1" ht="15" customHeight="1" x14ac:dyDescent="0.3">
      <c r="B773" s="315"/>
      <c r="C773" s="304"/>
      <c r="D773" s="363"/>
      <c r="E773" s="363"/>
      <c r="F773" s="363"/>
      <c r="G773" s="363"/>
      <c r="H773" s="363"/>
      <c r="I773" s="369"/>
      <c r="J773" s="369"/>
      <c r="K773" s="364"/>
      <c r="L773" s="369"/>
      <c r="M773" s="363"/>
      <c r="N773" s="363"/>
      <c r="O773" s="363"/>
      <c r="P773" s="363"/>
      <c r="Q773" s="152"/>
      <c r="R773" s="253"/>
      <c r="S773" s="348"/>
      <c r="T773" s="349"/>
      <c r="U773" s="348"/>
      <c r="V773" s="348"/>
      <c r="W773" s="348"/>
      <c r="X773" s="348"/>
      <c r="Y773" s="348"/>
      <c r="Z773" s="348"/>
      <c r="AA773" s="348"/>
      <c r="AB773" s="350"/>
    </row>
    <row r="774" spans="2:28" customFormat="1" ht="15" customHeight="1" x14ac:dyDescent="0.3">
      <c r="B774" s="315"/>
      <c r="C774" s="304"/>
      <c r="D774" s="363"/>
      <c r="E774" s="363"/>
      <c r="F774" s="363"/>
      <c r="G774" s="363"/>
      <c r="H774" s="363"/>
      <c r="I774" s="369"/>
      <c r="J774" s="369"/>
      <c r="K774" s="364"/>
      <c r="L774" s="369"/>
      <c r="M774" s="363"/>
      <c r="N774" s="363"/>
      <c r="O774" s="363"/>
      <c r="P774" s="363"/>
      <c r="Q774" s="152"/>
      <c r="R774" s="253"/>
      <c r="S774" s="348"/>
      <c r="T774" s="349"/>
      <c r="U774" s="348"/>
      <c r="V774" s="348"/>
      <c r="W774" s="348"/>
      <c r="X774" s="348"/>
      <c r="Y774" s="348"/>
      <c r="Z774" s="348"/>
      <c r="AA774" s="348"/>
      <c r="AB774" s="350"/>
    </row>
    <row r="775" spans="2:28" customFormat="1" ht="15" customHeight="1" x14ac:dyDescent="0.3">
      <c r="B775" s="315"/>
      <c r="C775" s="304"/>
      <c r="D775" s="363"/>
      <c r="E775" s="363"/>
      <c r="F775" s="363"/>
      <c r="G775" s="363"/>
      <c r="H775" s="363"/>
      <c r="I775" s="369"/>
      <c r="J775" s="369"/>
      <c r="K775" s="364"/>
      <c r="L775" s="369"/>
      <c r="M775" s="363"/>
      <c r="N775" s="363"/>
      <c r="O775" s="363"/>
      <c r="P775" s="363"/>
      <c r="Q775" s="152"/>
      <c r="R775" s="253"/>
      <c r="S775" s="348"/>
      <c r="T775" s="349"/>
      <c r="U775" s="348"/>
      <c r="V775" s="348"/>
      <c r="W775" s="348"/>
      <c r="X775" s="348"/>
      <c r="Y775" s="348"/>
      <c r="Z775" s="348"/>
      <c r="AA775" s="348"/>
      <c r="AB775" s="350"/>
    </row>
    <row r="776" spans="2:28" customFormat="1" ht="15" customHeight="1" x14ac:dyDescent="0.3">
      <c r="B776" s="315"/>
      <c r="C776" s="304"/>
      <c r="D776" s="363"/>
      <c r="E776" s="363"/>
      <c r="F776" s="363"/>
      <c r="G776" s="363"/>
      <c r="H776" s="363"/>
      <c r="I776" s="369"/>
      <c r="J776" s="369"/>
      <c r="K776" s="364"/>
      <c r="L776" s="369"/>
      <c r="M776" s="363"/>
      <c r="N776" s="363"/>
      <c r="O776" s="363"/>
      <c r="P776" s="363"/>
      <c r="Q776" s="152"/>
      <c r="R776" s="253"/>
      <c r="S776" s="348"/>
      <c r="T776" s="349"/>
      <c r="U776" s="348"/>
      <c r="V776" s="348"/>
      <c r="W776" s="348"/>
      <c r="X776" s="348"/>
      <c r="Y776" s="348"/>
      <c r="Z776" s="348"/>
      <c r="AA776" s="348"/>
      <c r="AB776" s="350"/>
    </row>
    <row r="777" spans="2:28" customFormat="1" ht="15" customHeight="1" x14ac:dyDescent="0.3">
      <c r="B777" s="315"/>
      <c r="C777" s="304"/>
      <c r="D777" s="363"/>
      <c r="E777" s="363"/>
      <c r="F777" s="363"/>
      <c r="G777" s="363"/>
      <c r="H777" s="363"/>
      <c r="I777" s="369"/>
      <c r="J777" s="369"/>
      <c r="K777" s="364"/>
      <c r="L777" s="369"/>
      <c r="M777" s="363"/>
      <c r="N777" s="363"/>
      <c r="O777" s="363"/>
      <c r="P777" s="363"/>
      <c r="Q777" s="152"/>
      <c r="R777" s="253"/>
      <c r="S777" s="348"/>
      <c r="T777" s="349"/>
      <c r="U777" s="348"/>
      <c r="V777" s="348"/>
      <c r="W777" s="348"/>
      <c r="X777" s="348"/>
      <c r="Y777" s="348"/>
      <c r="Z777" s="348"/>
      <c r="AA777" s="348"/>
      <c r="AB777" s="350"/>
    </row>
    <row r="778" spans="2:28" customFormat="1" ht="15" customHeight="1" x14ac:dyDescent="0.3">
      <c r="B778" s="315"/>
      <c r="C778" s="304"/>
      <c r="D778" s="363"/>
      <c r="E778" s="363"/>
      <c r="F778" s="363"/>
      <c r="G778" s="363"/>
      <c r="H778" s="363"/>
      <c r="I778" s="369"/>
      <c r="J778" s="369"/>
      <c r="K778" s="364"/>
      <c r="L778" s="369"/>
      <c r="M778" s="363"/>
      <c r="N778" s="363"/>
      <c r="O778" s="363"/>
      <c r="P778" s="363"/>
      <c r="Q778" s="152"/>
      <c r="R778" s="253"/>
      <c r="S778" s="348"/>
      <c r="T778" s="349"/>
      <c r="U778" s="348"/>
      <c r="V778" s="348"/>
      <c r="W778" s="348"/>
      <c r="X778" s="348"/>
      <c r="Y778" s="348"/>
      <c r="Z778" s="348"/>
      <c r="AA778" s="348"/>
      <c r="AB778" s="350"/>
    </row>
    <row r="779" spans="2:28" customFormat="1" ht="15" customHeight="1" x14ac:dyDescent="0.3">
      <c r="B779" s="315"/>
      <c r="C779" s="304"/>
      <c r="D779" s="363"/>
      <c r="E779" s="363"/>
      <c r="F779" s="363"/>
      <c r="G779" s="363"/>
      <c r="H779" s="363"/>
      <c r="I779" s="369"/>
      <c r="J779" s="369"/>
      <c r="K779" s="364"/>
      <c r="L779" s="369"/>
      <c r="M779" s="363"/>
      <c r="N779" s="363"/>
      <c r="O779" s="363"/>
      <c r="P779" s="363"/>
      <c r="Q779" s="152"/>
      <c r="R779" s="253"/>
      <c r="S779" s="348"/>
      <c r="T779" s="349"/>
      <c r="U779" s="348"/>
      <c r="V779" s="348"/>
      <c r="W779" s="348"/>
      <c r="X779" s="348"/>
      <c r="Y779" s="348"/>
      <c r="Z779" s="348"/>
      <c r="AA779" s="348"/>
      <c r="AB779" s="350"/>
    </row>
    <row r="780" spans="2:28" customFormat="1" ht="15" customHeight="1" x14ac:dyDescent="0.3">
      <c r="B780" s="315"/>
      <c r="C780" s="304"/>
      <c r="D780" s="363"/>
      <c r="E780" s="363"/>
      <c r="F780" s="363"/>
      <c r="G780" s="363"/>
      <c r="H780" s="363"/>
      <c r="I780" s="369"/>
      <c r="J780" s="369"/>
      <c r="K780" s="364"/>
      <c r="L780" s="369"/>
      <c r="M780" s="363"/>
      <c r="N780" s="363"/>
      <c r="O780" s="363"/>
      <c r="P780" s="363"/>
      <c r="Q780" s="152"/>
      <c r="R780" s="253"/>
      <c r="S780" s="348"/>
      <c r="T780" s="349"/>
      <c r="U780" s="348"/>
      <c r="V780" s="348"/>
      <c r="W780" s="348"/>
      <c r="X780" s="348"/>
      <c r="Y780" s="348"/>
      <c r="Z780" s="348"/>
      <c r="AA780" s="348"/>
      <c r="AB780" s="350"/>
    </row>
    <row r="781" spans="2:28" customFormat="1" ht="15" customHeight="1" x14ac:dyDescent="0.3">
      <c r="B781" s="315"/>
      <c r="C781" s="304"/>
      <c r="D781" s="363"/>
      <c r="E781" s="363"/>
      <c r="F781" s="363"/>
      <c r="G781" s="363"/>
      <c r="H781" s="363"/>
      <c r="I781" s="369"/>
      <c r="J781" s="369"/>
      <c r="K781" s="364"/>
      <c r="L781" s="369"/>
      <c r="M781" s="363"/>
      <c r="N781" s="363"/>
      <c r="O781" s="363"/>
      <c r="P781" s="363"/>
      <c r="Q781" s="152"/>
      <c r="R781" s="253"/>
      <c r="S781" s="348"/>
      <c r="T781" s="349"/>
      <c r="U781" s="348"/>
      <c r="V781" s="348"/>
      <c r="W781" s="348"/>
      <c r="X781" s="348"/>
      <c r="Y781" s="348"/>
      <c r="Z781" s="348"/>
      <c r="AA781" s="348"/>
      <c r="AB781" s="350"/>
    </row>
    <row r="782" spans="2:28" customFormat="1" ht="15" customHeight="1" x14ac:dyDescent="0.3">
      <c r="B782" s="315"/>
      <c r="C782" s="304"/>
      <c r="D782" s="363"/>
      <c r="E782" s="363"/>
      <c r="F782" s="363"/>
      <c r="G782" s="363"/>
      <c r="H782" s="363"/>
      <c r="I782" s="369"/>
      <c r="J782" s="369"/>
      <c r="K782" s="364"/>
      <c r="L782" s="369"/>
      <c r="M782" s="363"/>
      <c r="N782" s="363"/>
      <c r="O782" s="363"/>
      <c r="P782" s="363"/>
      <c r="Q782" s="152"/>
      <c r="R782" s="253"/>
      <c r="S782" s="348"/>
      <c r="T782" s="349"/>
      <c r="U782" s="348"/>
      <c r="V782" s="348"/>
      <c r="W782" s="348"/>
      <c r="X782" s="348"/>
      <c r="Y782" s="348"/>
      <c r="Z782" s="348"/>
      <c r="AA782" s="348"/>
      <c r="AB782" s="350"/>
    </row>
    <row r="783" spans="2:28" customFormat="1" ht="15" customHeight="1" x14ac:dyDescent="0.3">
      <c r="B783" s="315"/>
      <c r="C783" s="304"/>
      <c r="D783" s="363"/>
      <c r="E783" s="363"/>
      <c r="F783" s="363"/>
      <c r="G783" s="363"/>
      <c r="H783" s="363"/>
      <c r="I783" s="369"/>
      <c r="J783" s="369"/>
      <c r="K783" s="364"/>
      <c r="L783" s="369"/>
      <c r="M783" s="363"/>
      <c r="N783" s="363"/>
      <c r="O783" s="363"/>
      <c r="P783" s="363"/>
      <c r="Q783" s="152"/>
      <c r="R783" s="253"/>
      <c r="S783" s="348"/>
      <c r="T783" s="349"/>
      <c r="U783" s="348"/>
      <c r="V783" s="348"/>
      <c r="W783" s="348"/>
      <c r="X783" s="348"/>
      <c r="Y783" s="348"/>
      <c r="Z783" s="348"/>
      <c r="AA783" s="348"/>
      <c r="AB783" s="350"/>
    </row>
    <row r="784" spans="2:28" customFormat="1" ht="15" customHeight="1" x14ac:dyDescent="0.3">
      <c r="B784" s="315"/>
      <c r="C784" s="304"/>
      <c r="D784" s="363"/>
      <c r="E784" s="363"/>
      <c r="F784" s="363"/>
      <c r="G784" s="363"/>
      <c r="H784" s="363"/>
      <c r="I784" s="369"/>
      <c r="J784" s="369"/>
      <c r="K784" s="364"/>
      <c r="L784" s="369"/>
      <c r="M784" s="363"/>
      <c r="N784" s="363"/>
      <c r="O784" s="363"/>
      <c r="P784" s="363"/>
      <c r="Q784" s="152"/>
      <c r="R784" s="253"/>
      <c r="S784" s="348"/>
      <c r="T784" s="349"/>
      <c r="U784" s="348"/>
      <c r="V784" s="348"/>
      <c r="W784" s="348"/>
      <c r="X784" s="348"/>
      <c r="Y784" s="348"/>
      <c r="Z784" s="348"/>
      <c r="AA784" s="348"/>
      <c r="AB784" s="350"/>
    </row>
    <row r="785" spans="2:28" customFormat="1" ht="15" customHeight="1" x14ac:dyDescent="0.3">
      <c r="B785" s="315"/>
      <c r="C785" s="304"/>
      <c r="D785" s="363"/>
      <c r="E785" s="363"/>
      <c r="F785" s="363"/>
      <c r="G785" s="363"/>
      <c r="H785" s="363"/>
      <c r="I785" s="369"/>
      <c r="J785" s="369"/>
      <c r="K785" s="364"/>
      <c r="L785" s="369"/>
      <c r="M785" s="363"/>
      <c r="N785" s="363"/>
      <c r="O785" s="363"/>
      <c r="P785" s="363"/>
      <c r="Q785" s="152"/>
      <c r="R785" s="253"/>
      <c r="S785" s="348"/>
      <c r="T785" s="349"/>
      <c r="U785" s="348"/>
      <c r="V785" s="348"/>
      <c r="W785" s="348"/>
      <c r="X785" s="348"/>
      <c r="Y785" s="348"/>
      <c r="Z785" s="348"/>
      <c r="AA785" s="348"/>
      <c r="AB785" s="350"/>
    </row>
    <row r="786" spans="2:28" customFormat="1" ht="15" customHeight="1" x14ac:dyDescent="0.3">
      <c r="B786" s="315"/>
      <c r="C786" s="304"/>
      <c r="D786" s="363"/>
      <c r="E786" s="363"/>
      <c r="F786" s="363"/>
      <c r="G786" s="363"/>
      <c r="H786" s="363"/>
      <c r="I786" s="369"/>
      <c r="J786" s="369"/>
      <c r="K786" s="364"/>
      <c r="L786" s="369"/>
      <c r="M786" s="363"/>
      <c r="N786" s="363"/>
      <c r="O786" s="363"/>
      <c r="P786" s="363"/>
      <c r="Q786" s="152"/>
      <c r="R786" s="253"/>
      <c r="S786" s="348"/>
      <c r="T786" s="349"/>
      <c r="U786" s="348"/>
      <c r="V786" s="348"/>
      <c r="W786" s="348"/>
      <c r="X786" s="348"/>
      <c r="Y786" s="348"/>
      <c r="Z786" s="348"/>
      <c r="AA786" s="348"/>
      <c r="AB786" s="350"/>
    </row>
    <row r="787" spans="2:28" customFormat="1" ht="15" customHeight="1" x14ac:dyDescent="0.3">
      <c r="B787" s="315"/>
      <c r="C787" s="304"/>
      <c r="D787" s="363"/>
      <c r="E787" s="363"/>
      <c r="F787" s="363"/>
      <c r="G787" s="363"/>
      <c r="H787" s="363"/>
      <c r="I787" s="369"/>
      <c r="J787" s="369"/>
      <c r="K787" s="364"/>
      <c r="L787" s="369"/>
      <c r="M787" s="363"/>
      <c r="N787" s="363"/>
      <c r="O787" s="363"/>
      <c r="P787" s="363"/>
      <c r="Q787" s="152"/>
      <c r="R787" s="253"/>
      <c r="S787" s="348"/>
      <c r="T787" s="349"/>
      <c r="U787" s="348"/>
      <c r="V787" s="348"/>
      <c r="W787" s="348"/>
      <c r="X787" s="348"/>
      <c r="Y787" s="348"/>
      <c r="Z787" s="348"/>
      <c r="AA787" s="348"/>
      <c r="AB787" s="350"/>
    </row>
    <row r="788" spans="2:28" customFormat="1" ht="15" customHeight="1" x14ac:dyDescent="0.3">
      <c r="B788" s="315"/>
      <c r="C788" s="304"/>
      <c r="D788" s="363"/>
      <c r="E788" s="363"/>
      <c r="F788" s="363"/>
      <c r="G788" s="363"/>
      <c r="H788" s="363"/>
      <c r="I788" s="369"/>
      <c r="J788" s="369"/>
      <c r="K788" s="364"/>
      <c r="L788" s="369"/>
      <c r="M788" s="363"/>
      <c r="N788" s="363"/>
      <c r="O788" s="363"/>
      <c r="P788" s="363"/>
      <c r="Q788" s="152"/>
      <c r="R788" s="253"/>
      <c r="S788" s="348"/>
      <c r="T788" s="349"/>
      <c r="U788" s="348"/>
      <c r="V788" s="348"/>
      <c r="W788" s="348"/>
      <c r="X788" s="348"/>
      <c r="Y788" s="348"/>
      <c r="Z788" s="348"/>
      <c r="AA788" s="348"/>
      <c r="AB788" s="350"/>
    </row>
    <row r="789" spans="2:28" customFormat="1" ht="15" customHeight="1" x14ac:dyDescent="0.3">
      <c r="B789" s="315"/>
      <c r="C789" s="304"/>
      <c r="D789" s="363"/>
      <c r="E789" s="363"/>
      <c r="F789" s="363"/>
      <c r="G789" s="363"/>
      <c r="H789" s="363"/>
      <c r="I789" s="369"/>
      <c r="J789" s="369"/>
      <c r="K789" s="364"/>
      <c r="L789" s="369"/>
      <c r="M789" s="363"/>
      <c r="N789" s="363"/>
      <c r="O789" s="363"/>
      <c r="P789" s="363"/>
      <c r="Q789" s="152"/>
      <c r="R789" s="253"/>
      <c r="S789" s="348"/>
      <c r="T789" s="349"/>
      <c r="U789" s="348"/>
      <c r="V789" s="348"/>
      <c r="W789" s="348"/>
      <c r="X789" s="348"/>
      <c r="Y789" s="348"/>
      <c r="Z789" s="348"/>
      <c r="AA789" s="348"/>
      <c r="AB789" s="350"/>
    </row>
    <row r="790" spans="2:28" customFormat="1" ht="15" customHeight="1" x14ac:dyDescent="0.3">
      <c r="B790" s="315"/>
      <c r="C790" s="304"/>
      <c r="D790" s="363"/>
      <c r="E790" s="363"/>
      <c r="F790" s="363"/>
      <c r="G790" s="363"/>
      <c r="H790" s="363"/>
      <c r="I790" s="369"/>
      <c r="J790" s="369"/>
      <c r="K790" s="364"/>
      <c r="L790" s="369"/>
      <c r="M790" s="363"/>
      <c r="N790" s="363"/>
      <c r="O790" s="363"/>
      <c r="P790" s="363"/>
      <c r="Q790" s="152"/>
      <c r="R790" s="253"/>
      <c r="S790" s="348"/>
      <c r="T790" s="349"/>
      <c r="U790" s="348"/>
      <c r="V790" s="348"/>
      <c r="W790" s="348"/>
      <c r="X790" s="348"/>
      <c r="Y790" s="348"/>
      <c r="Z790" s="348"/>
      <c r="AA790" s="348"/>
      <c r="AB790" s="350"/>
    </row>
    <row r="791" spans="2:28" customFormat="1" ht="15" customHeight="1" x14ac:dyDescent="0.3">
      <c r="B791" s="315"/>
      <c r="C791" s="304"/>
      <c r="D791" s="363"/>
      <c r="E791" s="363"/>
      <c r="F791" s="363"/>
      <c r="G791" s="363"/>
      <c r="H791" s="363"/>
      <c r="I791" s="369"/>
      <c r="J791" s="369"/>
      <c r="K791" s="364"/>
      <c r="L791" s="369"/>
      <c r="M791" s="363"/>
      <c r="N791" s="363"/>
      <c r="O791" s="363"/>
      <c r="P791" s="363"/>
      <c r="Q791" s="152"/>
      <c r="R791" s="253"/>
      <c r="S791" s="348"/>
      <c r="T791" s="349"/>
      <c r="U791" s="348"/>
      <c r="V791" s="348"/>
      <c r="W791" s="348"/>
      <c r="X791" s="348"/>
      <c r="Y791" s="348"/>
      <c r="Z791" s="348"/>
      <c r="AA791" s="348"/>
      <c r="AB791" s="350"/>
    </row>
    <row r="792" spans="2:28" customFormat="1" ht="15" customHeight="1" x14ac:dyDescent="0.3">
      <c r="B792" s="315"/>
      <c r="C792" s="304"/>
      <c r="D792" s="363"/>
      <c r="E792" s="363"/>
      <c r="F792" s="363"/>
      <c r="G792" s="363"/>
      <c r="H792" s="363"/>
      <c r="I792" s="369"/>
      <c r="J792" s="369"/>
      <c r="K792" s="364"/>
      <c r="L792" s="369"/>
      <c r="M792" s="363"/>
      <c r="N792" s="363"/>
      <c r="O792" s="363"/>
      <c r="P792" s="363"/>
      <c r="Q792" s="152"/>
      <c r="R792" s="253"/>
      <c r="S792" s="348"/>
      <c r="T792" s="349"/>
      <c r="U792" s="348"/>
      <c r="V792" s="348"/>
      <c r="W792" s="348"/>
      <c r="X792" s="348"/>
      <c r="Y792" s="348"/>
      <c r="Z792" s="348"/>
      <c r="AA792" s="348"/>
      <c r="AB792" s="350"/>
    </row>
    <row r="793" spans="2:28" customFormat="1" ht="15" customHeight="1" x14ac:dyDescent="0.3">
      <c r="B793" s="315"/>
      <c r="C793" s="304"/>
      <c r="D793" s="363"/>
      <c r="E793" s="363"/>
      <c r="F793" s="363"/>
      <c r="G793" s="363"/>
      <c r="H793" s="363"/>
      <c r="I793" s="369"/>
      <c r="J793" s="369"/>
      <c r="K793" s="364"/>
      <c r="L793" s="369"/>
      <c r="M793" s="363"/>
      <c r="N793" s="363"/>
      <c r="O793" s="363"/>
      <c r="P793" s="363"/>
      <c r="Q793" s="152"/>
      <c r="R793" s="253"/>
      <c r="S793" s="348"/>
      <c r="T793" s="349"/>
      <c r="U793" s="348"/>
      <c r="V793" s="348"/>
      <c r="W793" s="348"/>
      <c r="X793" s="348"/>
      <c r="Y793" s="348"/>
      <c r="Z793" s="348"/>
      <c r="AA793" s="348"/>
      <c r="AB793" s="350"/>
    </row>
    <row r="794" spans="2:28" customFormat="1" ht="15" customHeight="1" x14ac:dyDescent="0.3">
      <c r="B794" s="315"/>
      <c r="C794" s="304"/>
      <c r="D794" s="363"/>
      <c r="E794" s="363"/>
      <c r="F794" s="363"/>
      <c r="G794" s="363"/>
      <c r="H794" s="363"/>
      <c r="I794" s="369"/>
      <c r="J794" s="369"/>
      <c r="K794" s="364"/>
      <c r="L794" s="369"/>
      <c r="M794" s="363"/>
      <c r="N794" s="363"/>
      <c r="O794" s="363"/>
      <c r="P794" s="363"/>
      <c r="Q794" s="152"/>
      <c r="R794" s="253"/>
      <c r="S794" s="348"/>
      <c r="T794" s="349"/>
      <c r="U794" s="348"/>
      <c r="V794" s="348"/>
      <c r="W794" s="348"/>
      <c r="X794" s="348"/>
      <c r="Y794" s="348"/>
      <c r="Z794" s="348"/>
      <c r="AA794" s="348"/>
      <c r="AB794" s="350"/>
    </row>
    <row r="795" spans="2:28" customFormat="1" ht="15" customHeight="1" x14ac:dyDescent="0.3">
      <c r="B795" s="315"/>
      <c r="C795" s="304"/>
      <c r="D795" s="363"/>
      <c r="E795" s="363"/>
      <c r="F795" s="363"/>
      <c r="G795" s="363"/>
      <c r="H795" s="363"/>
      <c r="I795" s="369"/>
      <c r="J795" s="369"/>
      <c r="K795" s="364"/>
      <c r="L795" s="369"/>
      <c r="M795" s="363"/>
      <c r="N795" s="363"/>
      <c r="O795" s="363"/>
      <c r="P795" s="363"/>
      <c r="Q795" s="152"/>
      <c r="R795" s="253"/>
      <c r="S795" s="348"/>
      <c r="T795" s="349"/>
      <c r="U795" s="348"/>
      <c r="V795" s="348"/>
      <c r="W795" s="348"/>
      <c r="X795" s="348"/>
      <c r="Y795" s="348"/>
      <c r="Z795" s="348"/>
      <c r="AA795" s="348"/>
      <c r="AB795" s="350"/>
    </row>
    <row r="796" spans="2:28" customFormat="1" ht="15" customHeight="1" x14ac:dyDescent="0.3">
      <c r="B796" s="315"/>
      <c r="C796" s="304"/>
      <c r="D796" s="363"/>
      <c r="E796" s="363"/>
      <c r="F796" s="363"/>
      <c r="G796" s="363"/>
      <c r="H796" s="363"/>
      <c r="I796" s="369"/>
      <c r="J796" s="369"/>
      <c r="K796" s="364"/>
      <c r="L796" s="369"/>
      <c r="M796" s="363"/>
      <c r="N796" s="363"/>
      <c r="O796" s="363"/>
      <c r="P796" s="363"/>
      <c r="Q796" s="152"/>
      <c r="R796" s="253"/>
      <c r="S796" s="348"/>
      <c r="T796" s="349"/>
      <c r="U796" s="348"/>
      <c r="V796" s="348"/>
      <c r="W796" s="348"/>
      <c r="X796" s="348"/>
      <c r="Y796" s="348"/>
      <c r="Z796" s="348"/>
      <c r="AA796" s="348"/>
      <c r="AB796" s="350"/>
    </row>
    <row r="797" spans="2:28" customFormat="1" ht="15" customHeight="1" x14ac:dyDescent="0.3">
      <c r="B797" s="315"/>
      <c r="C797" s="304"/>
      <c r="D797" s="363"/>
      <c r="E797" s="363"/>
      <c r="F797" s="363"/>
      <c r="G797" s="363"/>
      <c r="H797" s="363"/>
      <c r="I797" s="369"/>
      <c r="J797" s="369"/>
      <c r="K797" s="364"/>
      <c r="L797" s="369"/>
      <c r="M797" s="363"/>
      <c r="N797" s="363"/>
      <c r="O797" s="363"/>
      <c r="P797" s="363"/>
      <c r="Q797" s="152"/>
      <c r="R797" s="253"/>
      <c r="S797" s="348"/>
      <c r="T797" s="349"/>
      <c r="U797" s="348"/>
      <c r="V797" s="348"/>
      <c r="W797" s="348"/>
      <c r="X797" s="348"/>
      <c r="Y797" s="348"/>
      <c r="Z797" s="348"/>
      <c r="AA797" s="348"/>
      <c r="AB797" s="350"/>
    </row>
    <row r="798" spans="2:28" customFormat="1" ht="15" customHeight="1" x14ac:dyDescent="0.3">
      <c r="B798" s="315"/>
      <c r="C798" s="304"/>
      <c r="D798" s="363"/>
      <c r="E798" s="363"/>
      <c r="F798" s="363"/>
      <c r="G798" s="363"/>
      <c r="H798" s="363"/>
      <c r="I798" s="369"/>
      <c r="J798" s="369"/>
      <c r="K798" s="364"/>
      <c r="L798" s="369"/>
      <c r="M798" s="363"/>
      <c r="N798" s="363"/>
      <c r="O798" s="363"/>
      <c r="P798" s="363"/>
      <c r="Q798" s="152"/>
      <c r="R798" s="253"/>
      <c r="S798" s="348"/>
      <c r="T798" s="349"/>
      <c r="U798" s="348"/>
      <c r="V798" s="348"/>
      <c r="W798" s="348"/>
      <c r="X798" s="348"/>
      <c r="Y798" s="348"/>
      <c r="Z798" s="348"/>
      <c r="AA798" s="348"/>
      <c r="AB798" s="350"/>
    </row>
    <row r="799" spans="2:28" customFormat="1" ht="15" customHeight="1" x14ac:dyDescent="0.3">
      <c r="B799" s="315"/>
      <c r="C799" s="304"/>
      <c r="D799" s="363"/>
      <c r="E799" s="363"/>
      <c r="F799" s="363"/>
      <c r="G799" s="363"/>
      <c r="H799" s="363"/>
      <c r="I799" s="369"/>
      <c r="J799" s="369"/>
      <c r="K799" s="364"/>
      <c r="L799" s="369"/>
      <c r="M799" s="363"/>
      <c r="N799" s="363"/>
      <c r="O799" s="363"/>
      <c r="P799" s="363"/>
      <c r="Q799" s="152"/>
      <c r="R799" s="370"/>
      <c r="S799" s="348"/>
      <c r="T799" s="349"/>
      <c r="U799" s="348"/>
      <c r="V799" s="348"/>
      <c r="W799" s="348"/>
      <c r="X799" s="348"/>
      <c r="Y799" s="348"/>
      <c r="Z799" s="348"/>
      <c r="AA799" s="348"/>
      <c r="AB799" s="350"/>
    </row>
    <row r="800" spans="2:28" customFormat="1" ht="15" customHeight="1" x14ac:dyDescent="0.3">
      <c r="B800" s="315"/>
      <c r="C800" s="304"/>
      <c r="D800" s="363"/>
      <c r="E800" s="363"/>
      <c r="F800" s="363"/>
      <c r="G800" s="363"/>
      <c r="H800" s="363"/>
      <c r="I800" s="369"/>
      <c r="J800" s="369"/>
      <c r="K800" s="364"/>
      <c r="L800" s="369"/>
      <c r="M800" s="363"/>
      <c r="N800" s="363"/>
      <c r="O800" s="363"/>
      <c r="P800" s="363"/>
      <c r="Q800" s="152"/>
      <c r="R800" s="370"/>
      <c r="S800" s="348"/>
      <c r="T800" s="349"/>
      <c r="U800" s="348"/>
      <c r="V800" s="348"/>
      <c r="W800" s="348"/>
      <c r="X800" s="348"/>
      <c r="Y800" s="348"/>
      <c r="Z800" s="348"/>
      <c r="AA800" s="348"/>
      <c r="AB800" s="350"/>
    </row>
    <row r="801" spans="2:28" customFormat="1" ht="15" customHeight="1" x14ac:dyDescent="0.3">
      <c r="B801" s="315"/>
      <c r="C801" s="304"/>
      <c r="D801" s="363"/>
      <c r="E801" s="363"/>
      <c r="F801" s="363"/>
      <c r="G801" s="363"/>
      <c r="H801" s="363"/>
      <c r="I801" s="369"/>
      <c r="J801" s="369"/>
      <c r="K801" s="364"/>
      <c r="L801" s="369"/>
      <c r="M801" s="363"/>
      <c r="N801" s="363"/>
      <c r="O801" s="363"/>
      <c r="P801" s="363"/>
      <c r="Q801" s="152"/>
      <c r="R801" s="370"/>
      <c r="S801" s="348"/>
      <c r="T801" s="349"/>
      <c r="U801" s="348"/>
      <c r="V801" s="348"/>
      <c r="W801" s="348"/>
      <c r="X801" s="348"/>
      <c r="Y801" s="348"/>
      <c r="Z801" s="348"/>
      <c r="AA801" s="348"/>
      <c r="AB801" s="350"/>
    </row>
    <row r="802" spans="2:28" customFormat="1" ht="15" customHeight="1" x14ac:dyDescent="0.3">
      <c r="B802" s="315"/>
      <c r="C802" s="304"/>
      <c r="D802" s="363"/>
      <c r="E802" s="363"/>
      <c r="F802" s="363"/>
      <c r="G802" s="363"/>
      <c r="H802" s="363"/>
      <c r="I802" s="369"/>
      <c r="J802" s="369"/>
      <c r="K802" s="364"/>
      <c r="L802" s="369"/>
      <c r="M802" s="363"/>
      <c r="N802" s="363"/>
      <c r="O802" s="363"/>
      <c r="P802" s="363"/>
      <c r="Q802" s="152"/>
      <c r="R802" s="370"/>
      <c r="S802" s="348"/>
      <c r="T802" s="349"/>
      <c r="U802" s="348"/>
      <c r="V802" s="348"/>
      <c r="W802" s="348"/>
      <c r="X802" s="348"/>
      <c r="Y802" s="348"/>
      <c r="Z802" s="348"/>
      <c r="AA802" s="348"/>
      <c r="AB802" s="350"/>
    </row>
    <row r="803" spans="2:28" customFormat="1" ht="15" customHeight="1" x14ac:dyDescent="0.3">
      <c r="B803" s="315"/>
      <c r="C803" s="304"/>
      <c r="D803" s="363"/>
      <c r="E803" s="363"/>
      <c r="F803" s="363"/>
      <c r="G803" s="363"/>
      <c r="H803" s="363"/>
      <c r="I803" s="369"/>
      <c r="J803" s="369"/>
      <c r="K803" s="364"/>
      <c r="L803" s="369"/>
      <c r="M803" s="363"/>
      <c r="N803" s="363"/>
      <c r="O803" s="363"/>
      <c r="P803" s="363"/>
      <c r="Q803" s="152"/>
      <c r="R803" s="370"/>
      <c r="S803" s="348"/>
      <c r="T803" s="349"/>
      <c r="U803" s="348"/>
      <c r="V803" s="348"/>
      <c r="W803" s="348"/>
      <c r="X803" s="348"/>
      <c r="Y803" s="348"/>
      <c r="Z803" s="348"/>
      <c r="AA803" s="348"/>
      <c r="AB803" s="350"/>
    </row>
    <row r="804" spans="2:28" customFormat="1" ht="15" customHeight="1" x14ac:dyDescent="0.3">
      <c r="B804" s="315"/>
      <c r="C804" s="304"/>
      <c r="D804" s="363"/>
      <c r="E804" s="363"/>
      <c r="F804" s="363"/>
      <c r="G804" s="363"/>
      <c r="H804" s="363"/>
      <c r="I804" s="369"/>
      <c r="J804" s="369"/>
      <c r="K804" s="364"/>
      <c r="L804" s="369"/>
      <c r="M804" s="363"/>
      <c r="N804" s="363"/>
      <c r="O804" s="363"/>
      <c r="P804" s="363"/>
      <c r="Q804" s="152"/>
      <c r="R804" s="370"/>
      <c r="S804" s="348"/>
      <c r="T804" s="349"/>
      <c r="U804" s="348"/>
      <c r="V804" s="348"/>
      <c r="W804" s="348"/>
      <c r="X804" s="348"/>
      <c r="Y804" s="348"/>
      <c r="Z804" s="348"/>
      <c r="AA804" s="348"/>
      <c r="AB804" s="350"/>
    </row>
    <row r="805" spans="2:28" customFormat="1" ht="15" customHeight="1" x14ac:dyDescent="0.3">
      <c r="B805" s="315"/>
      <c r="C805" s="304"/>
      <c r="D805" s="363"/>
      <c r="E805" s="363"/>
      <c r="F805" s="363"/>
      <c r="G805" s="363"/>
      <c r="H805" s="363"/>
      <c r="I805" s="369"/>
      <c r="J805" s="369"/>
      <c r="K805" s="364"/>
      <c r="L805" s="369"/>
      <c r="M805" s="363"/>
      <c r="N805" s="363"/>
      <c r="O805" s="363"/>
      <c r="P805" s="363"/>
      <c r="Q805" s="152"/>
      <c r="R805" s="370"/>
      <c r="S805" s="348"/>
      <c r="T805" s="349"/>
      <c r="U805" s="348"/>
      <c r="V805" s="348"/>
      <c r="W805" s="348"/>
      <c r="X805" s="348"/>
      <c r="Y805" s="348"/>
      <c r="Z805" s="348"/>
      <c r="AA805" s="348"/>
      <c r="AB805" s="350"/>
    </row>
    <row r="806" spans="2:28" customFormat="1" ht="15" customHeight="1" x14ac:dyDescent="0.3">
      <c r="B806" s="315"/>
      <c r="C806" s="304"/>
      <c r="D806" s="363"/>
      <c r="E806" s="363"/>
      <c r="F806" s="363"/>
      <c r="G806" s="363"/>
      <c r="H806" s="363"/>
      <c r="I806" s="369"/>
      <c r="J806" s="369"/>
      <c r="K806" s="364"/>
      <c r="L806" s="369"/>
      <c r="M806" s="363"/>
      <c r="N806" s="363"/>
      <c r="O806" s="363"/>
      <c r="P806" s="363"/>
      <c r="Q806" s="152"/>
      <c r="R806" s="370"/>
      <c r="S806" s="348"/>
      <c r="T806" s="349"/>
      <c r="U806" s="348"/>
      <c r="V806" s="348"/>
      <c r="W806" s="348"/>
      <c r="X806" s="348"/>
      <c r="Y806" s="348"/>
      <c r="Z806" s="348"/>
      <c r="AA806" s="348"/>
      <c r="AB806" s="350"/>
    </row>
    <row r="807" spans="2:28" customFormat="1" ht="15" customHeight="1" x14ac:dyDescent="0.3">
      <c r="B807" s="315"/>
      <c r="C807" s="304"/>
      <c r="D807" s="363"/>
      <c r="E807" s="363"/>
      <c r="F807" s="363"/>
      <c r="G807" s="363"/>
      <c r="H807" s="363"/>
      <c r="I807" s="369"/>
      <c r="J807" s="369"/>
      <c r="K807" s="364"/>
      <c r="L807" s="369"/>
      <c r="M807" s="363"/>
      <c r="N807" s="363"/>
      <c r="O807" s="363"/>
      <c r="P807" s="363"/>
      <c r="Q807" s="152"/>
      <c r="R807" s="370"/>
      <c r="S807" s="348"/>
      <c r="T807" s="349"/>
      <c r="U807" s="348"/>
      <c r="V807" s="348"/>
      <c r="W807" s="348"/>
      <c r="X807" s="348"/>
      <c r="Y807" s="348"/>
      <c r="Z807" s="348"/>
      <c r="AA807" s="348"/>
      <c r="AB807" s="350"/>
    </row>
    <row r="808" spans="2:28" customFormat="1" ht="15" customHeight="1" x14ac:dyDescent="0.3">
      <c r="B808" s="315"/>
      <c r="C808" s="304"/>
      <c r="D808" s="363"/>
      <c r="E808" s="363"/>
      <c r="F808" s="363"/>
      <c r="G808" s="363"/>
      <c r="H808" s="363"/>
      <c r="I808" s="369"/>
      <c r="J808" s="369"/>
      <c r="K808" s="364"/>
      <c r="L808" s="369"/>
      <c r="M808" s="363"/>
      <c r="N808" s="363"/>
      <c r="O808" s="363"/>
      <c r="P808" s="363"/>
      <c r="Q808" s="152"/>
      <c r="R808" s="370"/>
      <c r="S808" s="348"/>
      <c r="T808" s="349"/>
      <c r="U808" s="348"/>
      <c r="V808" s="348"/>
      <c r="W808" s="348"/>
      <c r="X808" s="348"/>
      <c r="Y808" s="348"/>
      <c r="Z808" s="348"/>
      <c r="AA808" s="348"/>
      <c r="AB808" s="350"/>
    </row>
    <row r="809" spans="2:28" customFormat="1" ht="15" customHeight="1" x14ac:dyDescent="0.3">
      <c r="B809" s="315"/>
      <c r="C809" s="304"/>
      <c r="D809" s="363"/>
      <c r="E809" s="363"/>
      <c r="F809" s="363"/>
      <c r="G809" s="363"/>
      <c r="H809" s="363"/>
      <c r="I809" s="369"/>
      <c r="J809" s="369"/>
      <c r="K809" s="364"/>
      <c r="L809" s="369"/>
      <c r="M809" s="363"/>
      <c r="N809" s="363"/>
      <c r="O809" s="363"/>
      <c r="P809" s="363"/>
      <c r="Q809" s="152"/>
      <c r="R809" s="370"/>
      <c r="S809" s="348"/>
      <c r="T809" s="349"/>
      <c r="U809" s="348"/>
      <c r="V809" s="348"/>
      <c r="W809" s="348"/>
      <c r="X809" s="348"/>
      <c r="Y809" s="348"/>
      <c r="Z809" s="348"/>
      <c r="AA809" s="348"/>
      <c r="AB809" s="350"/>
    </row>
    <row r="810" spans="2:28" customFormat="1" ht="15" customHeight="1" x14ac:dyDescent="0.3">
      <c r="B810" s="315"/>
      <c r="C810" s="304"/>
      <c r="D810" s="363"/>
      <c r="E810" s="363"/>
      <c r="F810" s="363"/>
      <c r="G810" s="363"/>
      <c r="H810" s="363"/>
      <c r="I810" s="369"/>
      <c r="J810" s="369"/>
      <c r="K810" s="364"/>
      <c r="L810" s="369"/>
      <c r="M810" s="363"/>
      <c r="N810" s="363"/>
      <c r="O810" s="363"/>
      <c r="P810" s="363"/>
      <c r="Q810" s="152"/>
      <c r="R810" s="370"/>
      <c r="S810" s="348"/>
      <c r="T810" s="349"/>
      <c r="U810" s="348"/>
      <c r="V810" s="348"/>
      <c r="W810" s="348"/>
      <c r="X810" s="348"/>
      <c r="Y810" s="348"/>
      <c r="Z810" s="348"/>
      <c r="AA810" s="348"/>
      <c r="AB810" s="350"/>
    </row>
    <row r="811" spans="2:28" customFormat="1" ht="15" customHeight="1" x14ac:dyDescent="0.3">
      <c r="B811" s="315"/>
      <c r="C811" s="304"/>
      <c r="D811" s="363"/>
      <c r="E811" s="363"/>
      <c r="F811" s="363"/>
      <c r="G811" s="363"/>
      <c r="H811" s="363"/>
      <c r="I811" s="369"/>
      <c r="J811" s="369"/>
      <c r="K811" s="364"/>
      <c r="L811" s="369"/>
      <c r="M811" s="363"/>
      <c r="N811" s="363"/>
      <c r="O811" s="363"/>
      <c r="P811" s="363"/>
      <c r="Q811" s="152"/>
      <c r="R811" s="370"/>
      <c r="S811" s="348"/>
      <c r="T811" s="349"/>
      <c r="U811" s="348"/>
      <c r="V811" s="348"/>
      <c r="W811" s="348"/>
      <c r="X811" s="348"/>
      <c r="Y811" s="348"/>
      <c r="Z811" s="348"/>
      <c r="AA811" s="348"/>
      <c r="AB811" s="350"/>
    </row>
    <row r="812" spans="2:28" customFormat="1" ht="15" customHeight="1" x14ac:dyDescent="0.3">
      <c r="B812" s="315"/>
      <c r="C812" s="304"/>
      <c r="D812" s="363"/>
      <c r="E812" s="363"/>
      <c r="F812" s="363"/>
      <c r="G812" s="363"/>
      <c r="H812" s="363"/>
      <c r="I812" s="369"/>
      <c r="J812" s="369"/>
      <c r="K812" s="364"/>
      <c r="L812" s="369"/>
      <c r="M812" s="363"/>
      <c r="N812" s="363"/>
      <c r="O812" s="363"/>
      <c r="P812" s="363"/>
      <c r="Q812" s="152"/>
      <c r="R812" s="370"/>
      <c r="S812" s="348"/>
      <c r="T812" s="349"/>
      <c r="U812" s="348"/>
      <c r="V812" s="348"/>
      <c r="W812" s="348"/>
      <c r="X812" s="348"/>
      <c r="Y812" s="348"/>
      <c r="Z812" s="348"/>
      <c r="AA812" s="348"/>
      <c r="AB812" s="350"/>
    </row>
    <row r="813" spans="2:28" customFormat="1" ht="15" customHeight="1" x14ac:dyDescent="0.3">
      <c r="B813" s="315"/>
      <c r="C813" s="304"/>
      <c r="D813" s="363"/>
      <c r="E813" s="363"/>
      <c r="F813" s="363"/>
      <c r="G813" s="363"/>
      <c r="H813" s="363"/>
      <c r="I813" s="369"/>
      <c r="J813" s="369"/>
      <c r="K813" s="364"/>
      <c r="L813" s="369"/>
      <c r="M813" s="363"/>
      <c r="N813" s="363"/>
      <c r="O813" s="363"/>
      <c r="P813" s="363"/>
      <c r="Q813" s="152"/>
      <c r="R813" s="370"/>
      <c r="S813" s="348"/>
      <c r="T813" s="349"/>
      <c r="U813" s="348"/>
      <c r="V813" s="348"/>
      <c r="W813" s="348"/>
      <c r="X813" s="348"/>
      <c r="Y813" s="348"/>
      <c r="Z813" s="348"/>
      <c r="AA813" s="348"/>
      <c r="AB813" s="350"/>
    </row>
    <row r="814" spans="2:28" customFormat="1" ht="15" customHeight="1" x14ac:dyDescent="0.3">
      <c r="B814" s="315"/>
      <c r="C814" s="304"/>
      <c r="D814" s="363"/>
      <c r="E814" s="363"/>
      <c r="F814" s="363"/>
      <c r="G814" s="363"/>
      <c r="H814" s="363"/>
      <c r="I814" s="369"/>
      <c r="J814" s="369"/>
      <c r="K814" s="364"/>
      <c r="L814" s="369"/>
      <c r="M814" s="363"/>
      <c r="N814" s="363"/>
      <c r="O814" s="363"/>
      <c r="P814" s="363"/>
      <c r="Q814" s="152"/>
      <c r="R814" s="370"/>
      <c r="S814" s="348"/>
      <c r="T814" s="349"/>
      <c r="U814" s="348"/>
      <c r="V814" s="348"/>
      <c r="W814" s="348"/>
      <c r="X814" s="348"/>
      <c r="Y814" s="348"/>
      <c r="Z814" s="348"/>
      <c r="AA814" s="348"/>
      <c r="AB814" s="350"/>
    </row>
    <row r="815" spans="2:28" customFormat="1" ht="15" customHeight="1" x14ac:dyDescent="0.3">
      <c r="B815" s="315"/>
      <c r="C815" s="304"/>
      <c r="D815" s="363"/>
      <c r="E815" s="363"/>
      <c r="F815" s="363"/>
      <c r="G815" s="363"/>
      <c r="H815" s="363"/>
      <c r="I815" s="369"/>
      <c r="J815" s="369"/>
      <c r="K815" s="364"/>
      <c r="L815" s="369"/>
      <c r="M815" s="363"/>
      <c r="N815" s="363"/>
      <c r="O815" s="363"/>
      <c r="P815" s="363"/>
      <c r="Q815" s="152"/>
      <c r="R815" s="370"/>
      <c r="S815" s="348"/>
      <c r="T815" s="349"/>
      <c r="U815" s="348"/>
      <c r="V815" s="348"/>
      <c r="W815" s="348"/>
      <c r="X815" s="348"/>
      <c r="Y815" s="348"/>
      <c r="Z815" s="348"/>
      <c r="AA815" s="348"/>
      <c r="AB815" s="350"/>
    </row>
    <row r="816" spans="2:28" customFormat="1" ht="15" customHeight="1" x14ac:dyDescent="0.3">
      <c r="B816" s="315"/>
      <c r="C816" s="304"/>
      <c r="D816" s="363"/>
      <c r="E816" s="363"/>
      <c r="F816" s="363"/>
      <c r="G816" s="363"/>
      <c r="H816" s="363"/>
      <c r="I816" s="369"/>
      <c r="J816" s="369"/>
      <c r="K816" s="364"/>
      <c r="L816" s="369"/>
      <c r="M816" s="363"/>
      <c r="N816" s="363"/>
      <c r="O816" s="363"/>
      <c r="P816" s="363"/>
      <c r="Q816" s="152"/>
      <c r="R816" s="370"/>
      <c r="S816" s="348"/>
      <c r="T816" s="349"/>
      <c r="U816" s="348"/>
      <c r="V816" s="348"/>
      <c r="W816" s="348"/>
      <c r="X816" s="348"/>
      <c r="Y816" s="348"/>
      <c r="Z816" s="348"/>
      <c r="AA816" s="348"/>
      <c r="AB816" s="350"/>
    </row>
    <row r="817" spans="2:28" customFormat="1" ht="15" customHeight="1" x14ac:dyDescent="0.3">
      <c r="B817" s="315"/>
      <c r="C817" s="304"/>
      <c r="D817" s="363"/>
      <c r="E817" s="363"/>
      <c r="F817" s="363"/>
      <c r="G817" s="363"/>
      <c r="H817" s="363"/>
      <c r="I817" s="369"/>
      <c r="J817" s="369"/>
      <c r="K817" s="364"/>
      <c r="L817" s="369"/>
      <c r="M817" s="363"/>
      <c r="N817" s="363"/>
      <c r="O817" s="363"/>
      <c r="P817" s="363"/>
      <c r="Q817" s="152"/>
      <c r="R817" s="370"/>
      <c r="S817" s="348"/>
      <c r="T817" s="349"/>
      <c r="U817" s="348"/>
      <c r="V817" s="348"/>
      <c r="W817" s="348"/>
      <c r="X817" s="348"/>
      <c r="Y817" s="348"/>
      <c r="Z817" s="348"/>
      <c r="AA817" s="348"/>
      <c r="AB817" s="350"/>
    </row>
    <row r="818" spans="2:28" customFormat="1" ht="15" customHeight="1" x14ac:dyDescent="0.3">
      <c r="B818" s="315"/>
      <c r="C818" s="304"/>
      <c r="D818" s="363"/>
      <c r="E818" s="363"/>
      <c r="F818" s="363"/>
      <c r="G818" s="363"/>
      <c r="H818" s="363"/>
      <c r="I818" s="369"/>
      <c r="J818" s="369"/>
      <c r="K818" s="364"/>
      <c r="L818" s="369"/>
      <c r="M818" s="363"/>
      <c r="N818" s="363"/>
      <c r="O818" s="363"/>
      <c r="P818" s="363"/>
      <c r="Q818" s="152"/>
      <c r="R818" s="370"/>
      <c r="S818" s="348"/>
      <c r="T818" s="349"/>
      <c r="U818" s="348"/>
      <c r="V818" s="348"/>
      <c r="W818" s="348"/>
      <c r="X818" s="348"/>
      <c r="Y818" s="348"/>
      <c r="Z818" s="348"/>
      <c r="AA818" s="348"/>
      <c r="AB818" s="350"/>
    </row>
    <row r="819" spans="2:28" customFormat="1" ht="15" customHeight="1" x14ac:dyDescent="0.3">
      <c r="B819" s="315"/>
      <c r="C819" s="304"/>
      <c r="D819" s="363"/>
      <c r="E819" s="363"/>
      <c r="F819" s="363"/>
      <c r="G819" s="363"/>
      <c r="H819" s="363"/>
      <c r="I819" s="369"/>
      <c r="J819" s="369"/>
      <c r="K819" s="364"/>
      <c r="L819" s="369"/>
      <c r="M819" s="363"/>
      <c r="N819" s="363"/>
      <c r="O819" s="363"/>
      <c r="P819" s="363"/>
      <c r="Q819" s="152"/>
      <c r="R819" s="370"/>
      <c r="S819" s="348"/>
      <c r="T819" s="349"/>
      <c r="U819" s="348"/>
      <c r="V819" s="348"/>
      <c r="W819" s="348"/>
      <c r="X819" s="348"/>
      <c r="Y819" s="348"/>
      <c r="Z819" s="348"/>
      <c r="AA819" s="348"/>
      <c r="AB819" s="350"/>
    </row>
    <row r="820" spans="2:28" customFormat="1" ht="15" customHeight="1" x14ac:dyDescent="0.3">
      <c r="B820" s="315"/>
      <c r="C820" s="304"/>
      <c r="D820" s="363"/>
      <c r="E820" s="363"/>
      <c r="F820" s="363"/>
      <c r="G820" s="363"/>
      <c r="H820" s="363"/>
      <c r="I820" s="369"/>
      <c r="J820" s="369"/>
      <c r="K820" s="364"/>
      <c r="L820" s="369"/>
      <c r="M820" s="363"/>
      <c r="N820" s="363"/>
      <c r="O820" s="363"/>
      <c r="P820" s="363"/>
      <c r="Q820" s="152"/>
      <c r="R820" s="370"/>
      <c r="S820" s="348"/>
      <c r="T820" s="349"/>
      <c r="U820" s="348"/>
      <c r="V820" s="348"/>
      <c r="W820" s="348"/>
      <c r="X820" s="348"/>
      <c r="Y820" s="348"/>
      <c r="Z820" s="348"/>
      <c r="AA820" s="348"/>
      <c r="AB820" s="350"/>
    </row>
    <row r="821" spans="2:28" customFormat="1" ht="15" customHeight="1" x14ac:dyDescent="0.3">
      <c r="B821" s="315"/>
      <c r="C821" s="304"/>
      <c r="D821" s="363"/>
      <c r="E821" s="363"/>
      <c r="F821" s="363"/>
      <c r="G821" s="363"/>
      <c r="H821" s="363"/>
      <c r="I821" s="369"/>
      <c r="J821" s="369"/>
      <c r="K821" s="364"/>
      <c r="L821" s="369"/>
      <c r="M821" s="363"/>
      <c r="N821" s="363"/>
      <c r="O821" s="363"/>
      <c r="P821" s="363"/>
      <c r="Q821" s="152"/>
      <c r="R821" s="370"/>
      <c r="S821" s="348"/>
      <c r="T821" s="349"/>
      <c r="U821" s="348"/>
      <c r="V821" s="348"/>
      <c r="W821" s="348"/>
      <c r="X821" s="348"/>
      <c r="Y821" s="348"/>
      <c r="Z821" s="348"/>
      <c r="AA821" s="348"/>
      <c r="AB821" s="350"/>
    </row>
    <row r="822" spans="2:28" customFormat="1" ht="15" customHeight="1" x14ac:dyDescent="0.3">
      <c r="B822" s="315"/>
      <c r="C822" s="304"/>
      <c r="D822" s="363"/>
      <c r="E822" s="363"/>
      <c r="F822" s="363"/>
      <c r="G822" s="363"/>
      <c r="H822" s="363"/>
      <c r="I822" s="369"/>
      <c r="J822" s="369"/>
      <c r="K822" s="364"/>
      <c r="L822" s="369"/>
      <c r="M822" s="363"/>
      <c r="N822" s="363"/>
      <c r="O822" s="363"/>
      <c r="P822" s="363"/>
      <c r="Q822" s="152"/>
      <c r="R822" s="370"/>
      <c r="S822" s="348"/>
      <c r="T822" s="349"/>
      <c r="U822" s="348"/>
      <c r="V822" s="348"/>
      <c r="W822" s="348"/>
      <c r="X822" s="348"/>
      <c r="Y822" s="348"/>
      <c r="Z822" s="348"/>
      <c r="AA822" s="348"/>
      <c r="AB822" s="350"/>
    </row>
    <row r="823" spans="2:28" customFormat="1" ht="15" customHeight="1" x14ac:dyDescent="0.3">
      <c r="B823" s="315"/>
      <c r="C823" s="304"/>
      <c r="D823" s="363"/>
      <c r="E823" s="363"/>
      <c r="F823" s="363"/>
      <c r="G823" s="363"/>
      <c r="H823" s="363"/>
      <c r="I823" s="369"/>
      <c r="J823" s="369"/>
      <c r="K823" s="364"/>
      <c r="L823" s="369"/>
      <c r="M823" s="363"/>
      <c r="N823" s="363"/>
      <c r="O823" s="363"/>
      <c r="P823" s="363"/>
      <c r="Q823" s="152"/>
      <c r="R823" s="370"/>
      <c r="S823" s="348"/>
      <c r="T823" s="349"/>
      <c r="U823" s="348"/>
      <c r="V823" s="348"/>
      <c r="W823" s="348"/>
      <c r="X823" s="348"/>
      <c r="Y823" s="348"/>
      <c r="Z823" s="348"/>
      <c r="AA823" s="348"/>
      <c r="AB823" s="350"/>
    </row>
    <row r="824" spans="2:28" customFormat="1" ht="15" customHeight="1" x14ac:dyDescent="0.3">
      <c r="B824" s="315"/>
      <c r="C824" s="304"/>
      <c r="D824" s="363"/>
      <c r="E824" s="363"/>
      <c r="F824" s="363"/>
      <c r="G824" s="363"/>
      <c r="H824" s="363"/>
      <c r="I824" s="369"/>
      <c r="J824" s="369"/>
      <c r="K824" s="364"/>
      <c r="L824" s="369"/>
      <c r="M824" s="363"/>
      <c r="N824" s="363"/>
      <c r="O824" s="363"/>
      <c r="P824" s="363"/>
      <c r="Q824" s="152"/>
      <c r="R824" s="370"/>
      <c r="S824" s="348"/>
      <c r="T824" s="349"/>
      <c r="U824" s="348"/>
      <c r="V824" s="348"/>
      <c r="W824" s="348"/>
      <c r="X824" s="348"/>
      <c r="Y824" s="348"/>
      <c r="Z824" s="348"/>
      <c r="AA824" s="348"/>
      <c r="AB824" s="350"/>
    </row>
    <row r="825" spans="2:28" customFormat="1" ht="15" customHeight="1" x14ac:dyDescent="0.3">
      <c r="B825" s="315"/>
      <c r="C825" s="304"/>
      <c r="D825" s="363"/>
      <c r="E825" s="363"/>
      <c r="F825" s="363"/>
      <c r="G825" s="363"/>
      <c r="H825" s="363"/>
      <c r="I825" s="369"/>
      <c r="J825" s="369"/>
      <c r="K825" s="364"/>
      <c r="L825" s="369"/>
      <c r="M825" s="363"/>
      <c r="N825" s="363"/>
      <c r="O825" s="363"/>
      <c r="P825" s="363"/>
      <c r="Q825" s="152"/>
      <c r="R825" s="370"/>
      <c r="S825" s="348"/>
      <c r="T825" s="349"/>
      <c r="U825" s="348"/>
      <c r="V825" s="348"/>
      <c r="W825" s="348"/>
      <c r="X825" s="348"/>
      <c r="Y825" s="348"/>
      <c r="Z825" s="348"/>
      <c r="AA825" s="348"/>
      <c r="AB825" s="350"/>
    </row>
    <row r="826" spans="2:28" customFormat="1" ht="15" customHeight="1" x14ac:dyDescent="0.3">
      <c r="B826" s="315"/>
      <c r="C826" s="304"/>
      <c r="D826" s="363"/>
      <c r="E826" s="363"/>
      <c r="F826" s="363"/>
      <c r="G826" s="363"/>
      <c r="H826" s="363"/>
      <c r="I826" s="369"/>
      <c r="J826" s="369"/>
      <c r="K826" s="364"/>
      <c r="L826" s="369"/>
      <c r="M826" s="363"/>
      <c r="N826" s="363"/>
      <c r="O826" s="363"/>
      <c r="P826" s="363"/>
      <c r="Q826" s="152"/>
      <c r="R826" s="370"/>
      <c r="S826" s="348"/>
      <c r="T826" s="349"/>
      <c r="U826" s="348"/>
      <c r="V826" s="348"/>
      <c r="W826" s="348"/>
      <c r="X826" s="348"/>
      <c r="Y826" s="348"/>
      <c r="Z826" s="348"/>
      <c r="AA826" s="348"/>
      <c r="AB826" s="350"/>
    </row>
    <row r="827" spans="2:28" customFormat="1" ht="15" customHeight="1" x14ac:dyDescent="0.3">
      <c r="B827" s="315"/>
      <c r="C827" s="304"/>
      <c r="D827" s="363"/>
      <c r="E827" s="363"/>
      <c r="F827" s="363"/>
      <c r="G827" s="363"/>
      <c r="H827" s="363"/>
      <c r="I827" s="369"/>
      <c r="J827" s="369"/>
      <c r="K827" s="364"/>
      <c r="L827" s="369"/>
      <c r="M827" s="363"/>
      <c r="N827" s="363"/>
      <c r="O827" s="363"/>
      <c r="P827" s="363"/>
      <c r="Q827" s="152"/>
      <c r="R827" s="370"/>
      <c r="S827" s="348"/>
      <c r="T827" s="349"/>
      <c r="U827" s="348"/>
      <c r="V827" s="348"/>
      <c r="W827" s="348"/>
      <c r="X827" s="348"/>
      <c r="Y827" s="348"/>
      <c r="Z827" s="348"/>
      <c r="AA827" s="348"/>
      <c r="AB827" s="350"/>
    </row>
    <row r="828" spans="2:28" customFormat="1" ht="15" customHeight="1" x14ac:dyDescent="0.3">
      <c r="B828" s="315"/>
      <c r="C828" s="304"/>
      <c r="D828" s="363"/>
      <c r="E828" s="363"/>
      <c r="F828" s="363"/>
      <c r="G828" s="363"/>
      <c r="H828" s="363"/>
      <c r="I828" s="369"/>
      <c r="J828" s="369"/>
      <c r="K828" s="364"/>
      <c r="L828" s="369"/>
      <c r="M828" s="363"/>
      <c r="N828" s="363"/>
      <c r="O828" s="363"/>
      <c r="P828" s="363"/>
      <c r="Q828" s="152"/>
      <c r="R828" s="370"/>
      <c r="S828" s="348"/>
      <c r="T828" s="349"/>
      <c r="U828" s="348"/>
      <c r="V828" s="348"/>
      <c r="W828" s="348"/>
      <c r="X828" s="348"/>
      <c r="Y828" s="348"/>
      <c r="Z828" s="348"/>
      <c r="AA828" s="348"/>
      <c r="AB828" s="350"/>
    </row>
    <row r="829" spans="2:28" customFormat="1" ht="15" customHeight="1" x14ac:dyDescent="0.3">
      <c r="B829" s="315"/>
      <c r="C829" s="304"/>
      <c r="D829" s="363"/>
      <c r="E829" s="363"/>
      <c r="F829" s="363"/>
      <c r="G829" s="363"/>
      <c r="H829" s="363"/>
      <c r="I829" s="369"/>
      <c r="J829" s="369"/>
      <c r="K829" s="364"/>
      <c r="L829" s="369"/>
      <c r="M829" s="363"/>
      <c r="N829" s="363"/>
      <c r="O829" s="363"/>
      <c r="P829" s="363"/>
      <c r="Q829" s="152"/>
      <c r="R829" s="370"/>
      <c r="S829" s="348"/>
      <c r="T829" s="349"/>
      <c r="U829" s="348"/>
      <c r="V829" s="348"/>
      <c r="W829" s="348"/>
      <c r="X829" s="348"/>
      <c r="Y829" s="348"/>
      <c r="Z829" s="348"/>
      <c r="AA829" s="348"/>
      <c r="AB829" s="350"/>
    </row>
    <row r="830" spans="2:28" customFormat="1" ht="15" customHeight="1" x14ac:dyDescent="0.3">
      <c r="B830" s="315"/>
      <c r="C830" s="304"/>
      <c r="D830" s="363"/>
      <c r="E830" s="363"/>
      <c r="F830" s="363"/>
      <c r="G830" s="363"/>
      <c r="H830" s="363"/>
      <c r="I830" s="369"/>
      <c r="J830" s="369"/>
      <c r="K830" s="364"/>
      <c r="L830" s="369"/>
      <c r="M830" s="363"/>
      <c r="N830" s="363"/>
      <c r="O830" s="363"/>
      <c r="P830" s="363"/>
      <c r="Q830" s="152"/>
      <c r="R830" s="370"/>
      <c r="S830" s="348"/>
      <c r="T830" s="349"/>
      <c r="U830" s="348"/>
      <c r="V830" s="348"/>
      <c r="W830" s="348"/>
      <c r="X830" s="348"/>
      <c r="Y830" s="348"/>
      <c r="Z830" s="348"/>
      <c r="AA830" s="348"/>
      <c r="AB830" s="350"/>
    </row>
    <row r="831" spans="2:28" customFormat="1" ht="15" customHeight="1" x14ac:dyDescent="0.3">
      <c r="B831" s="315"/>
      <c r="C831" s="304"/>
      <c r="D831" s="363"/>
      <c r="E831" s="363"/>
      <c r="F831" s="363"/>
      <c r="G831" s="363"/>
      <c r="H831" s="363"/>
      <c r="I831" s="369"/>
      <c r="J831" s="369"/>
      <c r="K831" s="364"/>
      <c r="L831" s="369"/>
      <c r="M831" s="363"/>
      <c r="N831" s="363"/>
      <c r="O831" s="363"/>
      <c r="P831" s="363"/>
      <c r="Q831" s="152"/>
      <c r="R831" s="370"/>
      <c r="S831" s="348"/>
      <c r="T831" s="349"/>
      <c r="U831" s="348"/>
      <c r="V831" s="348"/>
      <c r="W831" s="348"/>
      <c r="X831" s="348"/>
      <c r="Y831" s="348"/>
      <c r="Z831" s="348"/>
      <c r="AA831" s="348"/>
      <c r="AB831" s="350"/>
    </row>
    <row r="832" spans="2:28" customFormat="1" ht="15" customHeight="1" x14ac:dyDescent="0.3">
      <c r="B832" s="315"/>
      <c r="C832" s="304"/>
      <c r="D832" s="363"/>
      <c r="E832" s="363"/>
      <c r="F832" s="363"/>
      <c r="G832" s="363"/>
      <c r="H832" s="363"/>
      <c r="I832" s="369"/>
      <c r="J832" s="369"/>
      <c r="K832" s="364"/>
      <c r="L832" s="369"/>
      <c r="M832" s="363"/>
      <c r="N832" s="363"/>
      <c r="O832" s="363"/>
      <c r="P832" s="363"/>
      <c r="Q832" s="152"/>
      <c r="R832" s="370"/>
      <c r="S832" s="348"/>
      <c r="T832" s="349"/>
      <c r="U832" s="348"/>
      <c r="V832" s="348"/>
      <c r="W832" s="348"/>
      <c r="X832" s="348"/>
      <c r="Y832" s="348"/>
      <c r="Z832" s="348"/>
      <c r="AA832" s="348"/>
      <c r="AB832" s="350"/>
    </row>
    <row r="833" spans="2:28" customFormat="1" ht="15" customHeight="1" x14ac:dyDescent="0.3">
      <c r="B833" s="315"/>
      <c r="C833" s="304"/>
      <c r="D833" s="363"/>
      <c r="E833" s="363"/>
      <c r="F833" s="363"/>
      <c r="G833" s="363"/>
      <c r="H833" s="363"/>
      <c r="I833" s="369"/>
      <c r="J833" s="369"/>
      <c r="K833" s="364"/>
      <c r="L833" s="369"/>
      <c r="M833" s="363"/>
      <c r="N833" s="363"/>
      <c r="O833" s="363"/>
      <c r="P833" s="363"/>
      <c r="Q833" s="152"/>
      <c r="R833" s="370"/>
      <c r="S833" s="348"/>
      <c r="T833" s="349"/>
      <c r="U833" s="348"/>
      <c r="V833" s="348"/>
      <c r="W833" s="348"/>
      <c r="X833" s="348"/>
      <c r="Y833" s="348"/>
      <c r="Z833" s="348"/>
      <c r="AA833" s="348"/>
      <c r="AB833" s="350"/>
    </row>
    <row r="834" spans="2:28" customFormat="1" ht="15" customHeight="1" x14ac:dyDescent="0.3">
      <c r="B834" s="315"/>
      <c r="C834" s="304"/>
      <c r="D834" s="363"/>
      <c r="E834" s="363"/>
      <c r="F834" s="363"/>
      <c r="G834" s="363"/>
      <c r="H834" s="363"/>
      <c r="I834" s="369"/>
      <c r="J834" s="369"/>
      <c r="K834" s="364"/>
      <c r="L834" s="369"/>
      <c r="M834" s="363"/>
      <c r="N834" s="363"/>
      <c r="O834" s="363"/>
      <c r="P834" s="363"/>
      <c r="Q834" s="152"/>
      <c r="R834" s="370"/>
      <c r="S834" s="348"/>
      <c r="T834" s="349"/>
      <c r="U834" s="348"/>
      <c r="V834" s="348"/>
      <c r="W834" s="348"/>
      <c r="X834" s="348"/>
      <c r="Y834" s="348"/>
      <c r="Z834" s="348"/>
      <c r="AA834" s="348"/>
      <c r="AB834" s="350"/>
    </row>
    <row r="835" spans="2:28" customFormat="1" ht="15" customHeight="1" x14ac:dyDescent="0.3">
      <c r="B835" s="315"/>
      <c r="C835" s="304"/>
      <c r="D835" s="363"/>
      <c r="E835" s="363"/>
      <c r="F835" s="363"/>
      <c r="G835" s="363"/>
      <c r="H835" s="363"/>
      <c r="I835" s="369"/>
      <c r="J835" s="369"/>
      <c r="K835" s="364"/>
      <c r="L835" s="369"/>
      <c r="M835" s="363"/>
      <c r="N835" s="363"/>
      <c r="O835" s="363"/>
      <c r="P835" s="363"/>
      <c r="Q835" s="152"/>
      <c r="R835" s="370"/>
      <c r="S835" s="348"/>
      <c r="T835" s="349"/>
      <c r="U835" s="348"/>
      <c r="V835" s="348"/>
      <c r="W835" s="348"/>
      <c r="X835" s="348"/>
      <c r="Y835" s="348"/>
      <c r="Z835" s="348"/>
      <c r="AA835" s="348"/>
      <c r="AB835" s="350"/>
    </row>
    <row r="836" spans="2:28" customFormat="1" ht="15" customHeight="1" x14ac:dyDescent="0.3">
      <c r="B836" s="315"/>
      <c r="C836" s="304"/>
      <c r="D836" s="363"/>
      <c r="E836" s="363"/>
      <c r="F836" s="363"/>
      <c r="G836" s="363"/>
      <c r="H836" s="363"/>
      <c r="I836" s="369"/>
      <c r="J836" s="369"/>
      <c r="K836" s="364"/>
      <c r="L836" s="369"/>
      <c r="M836" s="363"/>
      <c r="N836" s="363"/>
      <c r="O836" s="363"/>
      <c r="P836" s="363"/>
      <c r="Q836" s="152"/>
      <c r="R836" s="370"/>
      <c r="S836" s="348"/>
      <c r="T836" s="349"/>
      <c r="U836" s="348"/>
      <c r="V836" s="348"/>
      <c r="W836" s="348"/>
      <c r="X836" s="348"/>
      <c r="Y836" s="348"/>
      <c r="Z836" s="348"/>
      <c r="AA836" s="348"/>
      <c r="AB836" s="350"/>
    </row>
    <row r="837" spans="2:28" customFormat="1" ht="15" customHeight="1" x14ac:dyDescent="0.3">
      <c r="B837" s="315"/>
      <c r="C837" s="304"/>
      <c r="D837" s="363"/>
      <c r="E837" s="363"/>
      <c r="F837" s="363"/>
      <c r="G837" s="363"/>
      <c r="H837" s="363"/>
      <c r="I837" s="369"/>
      <c r="J837" s="369"/>
      <c r="K837" s="364"/>
      <c r="L837" s="369"/>
      <c r="M837" s="363"/>
      <c r="N837" s="363"/>
      <c r="O837" s="363"/>
      <c r="P837" s="363"/>
      <c r="Q837" s="152"/>
      <c r="R837" s="370"/>
      <c r="S837" s="348"/>
      <c r="T837" s="349"/>
      <c r="U837" s="348"/>
      <c r="V837" s="348"/>
      <c r="W837" s="348"/>
      <c r="X837" s="348"/>
      <c r="Y837" s="348"/>
      <c r="Z837" s="348"/>
      <c r="AA837" s="348"/>
      <c r="AB837" s="350"/>
    </row>
    <row r="838" spans="2:28" customFormat="1" ht="15" customHeight="1" x14ac:dyDescent="0.3">
      <c r="B838" s="315"/>
      <c r="C838" s="304"/>
      <c r="D838" s="363"/>
      <c r="E838" s="363"/>
      <c r="F838" s="363"/>
      <c r="G838" s="363"/>
      <c r="H838" s="363"/>
      <c r="I838" s="369"/>
      <c r="J838" s="369"/>
      <c r="K838" s="364"/>
      <c r="L838" s="369"/>
      <c r="M838" s="363"/>
      <c r="N838" s="363"/>
      <c r="O838" s="363"/>
      <c r="P838" s="363"/>
      <c r="Q838" s="152"/>
      <c r="R838" s="370"/>
      <c r="S838" s="348"/>
      <c r="T838" s="349"/>
      <c r="U838" s="348"/>
      <c r="V838" s="348"/>
      <c r="W838" s="348"/>
      <c r="X838" s="348"/>
      <c r="Y838" s="348"/>
      <c r="Z838" s="348"/>
      <c r="AA838" s="348"/>
      <c r="AB838" s="350"/>
    </row>
    <row r="839" spans="2:28" customFormat="1" ht="15" customHeight="1" x14ac:dyDescent="0.3">
      <c r="B839" s="315"/>
      <c r="C839" s="304"/>
      <c r="D839" s="363"/>
      <c r="E839" s="363"/>
      <c r="F839" s="363"/>
      <c r="G839" s="363"/>
      <c r="H839" s="363"/>
      <c r="I839" s="369"/>
      <c r="J839" s="369"/>
      <c r="K839" s="364"/>
      <c r="L839" s="369"/>
      <c r="M839" s="363"/>
      <c r="N839" s="363"/>
      <c r="O839" s="363"/>
      <c r="P839" s="363"/>
      <c r="Q839" s="152"/>
      <c r="R839" s="370"/>
      <c r="S839" s="348"/>
      <c r="T839" s="349"/>
      <c r="U839" s="348"/>
      <c r="V839" s="348"/>
      <c r="W839" s="348"/>
      <c r="X839" s="348"/>
      <c r="Y839" s="348"/>
      <c r="Z839" s="348"/>
      <c r="AA839" s="348"/>
      <c r="AB839" s="350"/>
    </row>
    <row r="840" spans="2:28" customFormat="1" ht="15" customHeight="1" x14ac:dyDescent="0.3">
      <c r="B840" s="315"/>
      <c r="C840" s="304"/>
      <c r="D840" s="363"/>
      <c r="E840" s="363"/>
      <c r="F840" s="363"/>
      <c r="G840" s="363"/>
      <c r="H840" s="363"/>
      <c r="I840" s="369"/>
      <c r="J840" s="369"/>
      <c r="K840" s="364"/>
      <c r="L840" s="369"/>
      <c r="M840" s="363"/>
      <c r="N840" s="363"/>
      <c r="O840" s="363"/>
      <c r="P840" s="363"/>
      <c r="Q840" s="152"/>
      <c r="R840" s="370"/>
      <c r="S840" s="348"/>
      <c r="T840" s="349"/>
      <c r="U840" s="348"/>
      <c r="V840" s="348"/>
      <c r="W840" s="348"/>
      <c r="X840" s="348"/>
      <c r="Y840" s="348"/>
      <c r="Z840" s="348"/>
      <c r="AA840" s="348"/>
      <c r="AB840" s="350"/>
    </row>
    <row r="841" spans="2:28" customFormat="1" ht="15" customHeight="1" x14ac:dyDescent="0.3">
      <c r="B841" s="315"/>
      <c r="C841" s="304"/>
      <c r="D841" s="363"/>
      <c r="E841" s="363"/>
      <c r="F841" s="363"/>
      <c r="G841" s="363"/>
      <c r="H841" s="363"/>
      <c r="I841" s="369"/>
      <c r="J841" s="369"/>
      <c r="K841" s="364"/>
      <c r="L841" s="369"/>
      <c r="M841" s="363"/>
      <c r="N841" s="363"/>
      <c r="O841" s="363"/>
      <c r="P841" s="363"/>
      <c r="Q841" s="152"/>
      <c r="R841" s="370"/>
      <c r="S841" s="348"/>
      <c r="T841" s="349"/>
      <c r="U841" s="348"/>
      <c r="V841" s="348"/>
      <c r="W841" s="348"/>
      <c r="X841" s="348"/>
      <c r="Y841" s="348"/>
      <c r="Z841" s="348"/>
      <c r="AA841" s="348"/>
      <c r="AB841" s="350"/>
    </row>
    <row r="842" spans="2:28" customFormat="1" ht="15" customHeight="1" x14ac:dyDescent="0.3">
      <c r="B842" s="315"/>
      <c r="C842" s="304"/>
      <c r="D842" s="363"/>
      <c r="E842" s="363"/>
      <c r="F842" s="363"/>
      <c r="G842" s="363"/>
      <c r="H842" s="363"/>
      <c r="I842" s="369"/>
      <c r="J842" s="369"/>
      <c r="K842" s="364"/>
      <c r="L842" s="369"/>
      <c r="M842" s="363"/>
      <c r="N842" s="363"/>
      <c r="O842" s="363"/>
      <c r="P842" s="363"/>
      <c r="Q842" s="152"/>
      <c r="R842" s="370"/>
      <c r="S842" s="348"/>
      <c r="T842" s="349"/>
      <c r="U842" s="348"/>
      <c r="V842" s="348"/>
      <c r="W842" s="348"/>
      <c r="X842" s="348"/>
      <c r="Y842" s="348"/>
      <c r="Z842" s="348"/>
      <c r="AA842" s="348"/>
      <c r="AB842" s="350"/>
    </row>
    <row r="843" spans="2:28" customFormat="1" ht="15" customHeight="1" x14ac:dyDescent="0.3">
      <c r="B843" s="315"/>
      <c r="C843" s="304"/>
      <c r="D843" s="363"/>
      <c r="E843" s="363"/>
      <c r="F843" s="363"/>
      <c r="G843" s="363"/>
      <c r="H843" s="363"/>
      <c r="I843" s="369"/>
      <c r="J843" s="369"/>
      <c r="K843" s="364"/>
      <c r="L843" s="369"/>
      <c r="M843" s="363"/>
      <c r="N843" s="363"/>
      <c r="O843" s="363"/>
      <c r="P843" s="363"/>
      <c r="Q843" s="152"/>
      <c r="R843" s="370"/>
      <c r="S843" s="348"/>
      <c r="T843" s="349"/>
      <c r="U843" s="348"/>
      <c r="V843" s="348"/>
      <c r="W843" s="348"/>
      <c r="X843" s="348"/>
      <c r="Y843" s="348"/>
      <c r="Z843" s="348"/>
      <c r="AA843" s="348"/>
      <c r="AB843" s="350"/>
    </row>
    <row r="844" spans="2:28" customFormat="1" ht="15" customHeight="1" x14ac:dyDescent="0.3">
      <c r="B844" s="315"/>
      <c r="C844" s="304"/>
      <c r="D844" s="363"/>
      <c r="E844" s="363"/>
      <c r="F844" s="363"/>
      <c r="G844" s="363"/>
      <c r="H844" s="363"/>
      <c r="I844" s="369"/>
      <c r="J844" s="369"/>
      <c r="K844" s="364"/>
      <c r="L844" s="369"/>
      <c r="M844" s="363"/>
      <c r="N844" s="363"/>
      <c r="O844" s="363"/>
      <c r="P844" s="363"/>
      <c r="Q844" s="152"/>
      <c r="R844" s="370"/>
      <c r="S844" s="348"/>
      <c r="T844" s="349"/>
      <c r="U844" s="348"/>
      <c r="V844" s="348"/>
      <c r="W844" s="348"/>
      <c r="X844" s="348"/>
      <c r="Y844" s="348"/>
      <c r="Z844" s="348"/>
      <c r="AA844" s="348"/>
      <c r="AB844" s="350"/>
    </row>
    <row r="845" spans="2:28" customFormat="1" ht="15" customHeight="1" x14ac:dyDescent="0.3">
      <c r="B845" s="315"/>
      <c r="C845" s="304"/>
      <c r="D845" s="363"/>
      <c r="E845" s="363"/>
      <c r="F845" s="363"/>
      <c r="G845" s="363"/>
      <c r="H845" s="363"/>
      <c r="I845" s="369"/>
      <c r="J845" s="369"/>
      <c r="K845" s="364"/>
      <c r="L845" s="369"/>
      <c r="M845" s="363"/>
      <c r="N845" s="363"/>
      <c r="O845" s="363"/>
      <c r="P845" s="363"/>
      <c r="Q845" s="152"/>
      <c r="R845" s="370"/>
      <c r="S845" s="348"/>
      <c r="T845" s="349"/>
      <c r="U845" s="348"/>
      <c r="V845" s="348"/>
      <c r="W845" s="348"/>
      <c r="X845" s="348"/>
      <c r="Y845" s="348"/>
      <c r="Z845" s="348"/>
      <c r="AA845" s="348"/>
      <c r="AB845" s="350"/>
    </row>
    <row r="846" spans="2:28" customFormat="1" ht="15" customHeight="1" x14ac:dyDescent="0.3">
      <c r="B846" s="315"/>
      <c r="C846" s="304"/>
      <c r="D846" s="363"/>
      <c r="E846" s="363"/>
      <c r="F846" s="363"/>
      <c r="G846" s="363"/>
      <c r="H846" s="363"/>
      <c r="I846" s="369"/>
      <c r="J846" s="369"/>
      <c r="K846" s="364"/>
      <c r="L846" s="369"/>
      <c r="M846" s="363"/>
      <c r="N846" s="363"/>
      <c r="O846" s="363"/>
      <c r="P846" s="363"/>
      <c r="Q846" s="152"/>
      <c r="R846" s="370"/>
      <c r="S846" s="348"/>
      <c r="T846" s="349"/>
      <c r="U846" s="348"/>
      <c r="V846" s="348"/>
      <c r="W846" s="348"/>
      <c r="X846" s="348"/>
      <c r="Y846" s="348"/>
      <c r="Z846" s="348"/>
      <c r="AA846" s="348"/>
      <c r="AB846" s="350"/>
    </row>
    <row r="847" spans="2:28" customFormat="1" ht="15" customHeight="1" x14ac:dyDescent="0.3">
      <c r="B847" s="315"/>
      <c r="C847" s="304"/>
      <c r="D847" s="363"/>
      <c r="E847" s="363"/>
      <c r="F847" s="363"/>
      <c r="G847" s="363"/>
      <c r="H847" s="363"/>
      <c r="I847" s="369"/>
      <c r="J847" s="369"/>
      <c r="K847" s="364"/>
      <c r="L847" s="369"/>
      <c r="M847" s="363"/>
      <c r="N847" s="363"/>
      <c r="O847" s="363"/>
      <c r="P847" s="363"/>
      <c r="Q847" s="152"/>
      <c r="R847" s="370"/>
      <c r="S847" s="348"/>
      <c r="T847" s="349"/>
      <c r="U847" s="348"/>
      <c r="V847" s="348"/>
      <c r="W847" s="348"/>
      <c r="X847" s="348"/>
      <c r="Y847" s="348"/>
      <c r="Z847" s="348"/>
      <c r="AA847" s="348"/>
      <c r="AB847" s="350"/>
    </row>
    <row r="848" spans="2:28" customFormat="1" ht="15" customHeight="1" x14ac:dyDescent="0.3">
      <c r="B848" s="315"/>
      <c r="C848" s="304"/>
      <c r="D848" s="363"/>
      <c r="E848" s="363"/>
      <c r="F848" s="363"/>
      <c r="G848" s="363"/>
      <c r="H848" s="363"/>
      <c r="I848" s="369"/>
      <c r="J848" s="369"/>
      <c r="K848" s="364"/>
      <c r="L848" s="369"/>
      <c r="M848" s="363"/>
      <c r="N848" s="363"/>
      <c r="O848" s="363"/>
      <c r="P848" s="363"/>
      <c r="Q848" s="152"/>
      <c r="R848" s="370"/>
      <c r="S848" s="348"/>
      <c r="T848" s="349"/>
      <c r="U848" s="348"/>
      <c r="V848" s="348"/>
      <c r="W848" s="348"/>
      <c r="X848" s="348"/>
      <c r="Y848" s="348"/>
      <c r="Z848" s="348"/>
      <c r="AA848" s="348"/>
      <c r="AB848" s="350"/>
    </row>
    <row r="849" spans="2:28" customFormat="1" ht="15" customHeight="1" x14ac:dyDescent="0.3">
      <c r="B849" s="315"/>
      <c r="C849" s="304"/>
      <c r="D849" s="363"/>
      <c r="E849" s="363"/>
      <c r="F849" s="363"/>
      <c r="G849" s="363"/>
      <c r="H849" s="363"/>
      <c r="I849" s="369"/>
      <c r="J849" s="369"/>
      <c r="K849" s="364"/>
      <c r="L849" s="369"/>
      <c r="M849" s="363"/>
      <c r="N849" s="363"/>
      <c r="O849" s="363"/>
      <c r="P849" s="363"/>
      <c r="Q849" s="152"/>
      <c r="R849" s="370"/>
      <c r="S849" s="348"/>
      <c r="T849" s="349"/>
      <c r="U849" s="348"/>
      <c r="V849" s="348"/>
      <c r="W849" s="348"/>
      <c r="X849" s="348"/>
      <c r="Y849" s="348"/>
      <c r="Z849" s="348"/>
      <c r="AA849" s="348"/>
      <c r="AB849" s="350"/>
    </row>
    <row r="850" spans="2:28" customFormat="1" ht="15" customHeight="1" x14ac:dyDescent="0.3">
      <c r="B850" s="315"/>
      <c r="C850" s="304"/>
      <c r="D850" s="363"/>
      <c r="E850" s="363"/>
      <c r="F850" s="363"/>
      <c r="G850" s="363"/>
      <c r="H850" s="363"/>
      <c r="I850" s="369"/>
      <c r="J850" s="369"/>
      <c r="K850" s="364"/>
      <c r="L850" s="369"/>
      <c r="M850" s="363"/>
      <c r="N850" s="363"/>
      <c r="O850" s="363"/>
      <c r="P850" s="363"/>
      <c r="Q850" s="152"/>
      <c r="R850" s="370"/>
      <c r="S850" s="348"/>
      <c r="T850" s="349"/>
      <c r="U850" s="348"/>
      <c r="V850" s="348"/>
      <c r="W850" s="348"/>
      <c r="X850" s="348"/>
      <c r="Y850" s="348"/>
      <c r="Z850" s="348"/>
      <c r="AA850" s="348"/>
      <c r="AB850" s="350"/>
    </row>
    <row r="851" spans="2:28" customFormat="1" ht="15" customHeight="1" x14ac:dyDescent="0.3">
      <c r="B851" s="315"/>
      <c r="C851" s="304"/>
      <c r="D851" s="363"/>
      <c r="E851" s="363"/>
      <c r="F851" s="363"/>
      <c r="G851" s="363"/>
      <c r="H851" s="363"/>
      <c r="I851" s="369"/>
      <c r="J851" s="369"/>
      <c r="K851" s="364"/>
      <c r="L851" s="369"/>
      <c r="M851" s="363"/>
      <c r="N851" s="363"/>
      <c r="O851" s="363"/>
      <c r="P851" s="363"/>
      <c r="Q851" s="152"/>
      <c r="R851" s="370"/>
      <c r="S851" s="348"/>
      <c r="T851" s="349"/>
      <c r="U851" s="348"/>
      <c r="V851" s="348"/>
      <c r="W851" s="348"/>
      <c r="X851" s="348"/>
      <c r="Y851" s="348"/>
      <c r="Z851" s="348"/>
      <c r="AA851" s="348"/>
      <c r="AB851" s="350"/>
    </row>
    <row r="852" spans="2:28" customFormat="1" ht="15" customHeight="1" x14ac:dyDescent="0.3">
      <c r="B852" s="315"/>
      <c r="C852" s="304"/>
      <c r="D852" s="363"/>
      <c r="E852" s="363"/>
      <c r="F852" s="363"/>
      <c r="G852" s="363"/>
      <c r="H852" s="363"/>
      <c r="I852" s="369"/>
      <c r="J852" s="369"/>
      <c r="K852" s="364"/>
      <c r="L852" s="369"/>
      <c r="M852" s="363"/>
      <c r="N852" s="363"/>
      <c r="O852" s="363"/>
      <c r="P852" s="363"/>
      <c r="Q852" s="152"/>
      <c r="R852" s="370"/>
      <c r="S852" s="348"/>
      <c r="T852" s="349"/>
      <c r="U852" s="348"/>
      <c r="V852" s="348"/>
      <c r="W852" s="348"/>
      <c r="X852" s="348"/>
      <c r="Y852" s="348"/>
      <c r="Z852" s="348"/>
      <c r="AA852" s="348"/>
      <c r="AB852" s="350"/>
    </row>
    <row r="853" spans="2:28" customFormat="1" ht="15" customHeight="1" x14ac:dyDescent="0.3">
      <c r="B853" s="315"/>
      <c r="C853" s="304"/>
      <c r="D853" s="363"/>
      <c r="E853" s="363"/>
      <c r="F853" s="363"/>
      <c r="G853" s="363"/>
      <c r="H853" s="363"/>
      <c r="I853" s="369"/>
      <c r="J853" s="369"/>
      <c r="K853" s="364"/>
      <c r="L853" s="369"/>
      <c r="M853" s="363"/>
      <c r="N853" s="363"/>
      <c r="O853" s="363"/>
      <c r="P853" s="363"/>
      <c r="Q853" s="152"/>
      <c r="R853" s="370"/>
      <c r="S853" s="348"/>
      <c r="T853" s="349"/>
      <c r="U853" s="348"/>
      <c r="V853" s="348"/>
      <c r="W853" s="348"/>
      <c r="X853" s="348"/>
      <c r="Y853" s="348"/>
      <c r="Z853" s="348"/>
      <c r="AA853" s="348"/>
      <c r="AB853" s="350"/>
    </row>
    <row r="854" spans="2:28" customFormat="1" ht="15" customHeight="1" x14ac:dyDescent="0.3">
      <c r="B854" s="315"/>
      <c r="C854" s="304"/>
      <c r="D854" s="363"/>
      <c r="E854" s="363"/>
      <c r="F854" s="363"/>
      <c r="G854" s="363"/>
      <c r="H854" s="363"/>
      <c r="I854" s="369"/>
      <c r="J854" s="369"/>
      <c r="K854" s="364"/>
      <c r="L854" s="369"/>
      <c r="M854" s="363"/>
      <c r="N854" s="363"/>
      <c r="O854" s="363"/>
      <c r="P854" s="363"/>
      <c r="Q854" s="152"/>
      <c r="R854" s="370"/>
      <c r="S854" s="348"/>
      <c r="T854" s="349"/>
      <c r="U854" s="348"/>
      <c r="V854" s="348"/>
      <c r="W854" s="348"/>
      <c r="X854" s="348"/>
      <c r="Y854" s="348"/>
      <c r="Z854" s="348"/>
      <c r="AA854" s="348"/>
      <c r="AB854" s="350"/>
    </row>
    <row r="855" spans="2:28" customFormat="1" ht="15" customHeight="1" x14ac:dyDescent="0.3">
      <c r="B855" s="315"/>
      <c r="C855" s="304"/>
      <c r="D855" s="363"/>
      <c r="E855" s="363"/>
      <c r="F855" s="363"/>
      <c r="G855" s="363"/>
      <c r="H855" s="363"/>
      <c r="I855" s="369"/>
      <c r="J855" s="369"/>
      <c r="K855" s="364"/>
      <c r="L855" s="369"/>
      <c r="M855" s="363"/>
      <c r="N855" s="363"/>
      <c r="O855" s="363"/>
      <c r="P855" s="363"/>
      <c r="Q855" s="152"/>
      <c r="R855" s="370"/>
      <c r="S855" s="348"/>
      <c r="T855" s="349"/>
      <c r="U855" s="348"/>
      <c r="V855" s="348"/>
      <c r="W855" s="348"/>
      <c r="X855" s="348"/>
      <c r="Y855" s="348"/>
      <c r="Z855" s="348"/>
      <c r="AA855" s="348"/>
      <c r="AB855" s="350"/>
    </row>
    <row r="856" spans="2:28" customFormat="1" ht="15" customHeight="1" x14ac:dyDescent="0.3">
      <c r="B856" s="315"/>
      <c r="C856" s="304"/>
      <c r="D856" s="363"/>
      <c r="E856" s="363"/>
      <c r="F856" s="363"/>
      <c r="G856" s="363"/>
      <c r="H856" s="363"/>
      <c r="I856" s="369"/>
      <c r="J856" s="369"/>
      <c r="K856" s="364"/>
      <c r="L856" s="369"/>
      <c r="M856" s="363"/>
      <c r="N856" s="363"/>
      <c r="O856" s="363"/>
      <c r="P856" s="363"/>
      <c r="Q856" s="152"/>
      <c r="R856" s="370"/>
      <c r="S856" s="348"/>
      <c r="T856" s="349"/>
      <c r="U856" s="348"/>
      <c r="V856" s="348"/>
      <c r="W856" s="348"/>
      <c r="X856" s="348"/>
      <c r="Y856" s="348"/>
      <c r="Z856" s="348"/>
      <c r="AA856" s="348"/>
      <c r="AB856" s="350"/>
    </row>
    <row r="857" spans="2:28" customFormat="1" ht="15" customHeight="1" x14ac:dyDescent="0.3">
      <c r="B857" s="315"/>
      <c r="C857" s="304"/>
      <c r="D857" s="363"/>
      <c r="E857" s="363"/>
      <c r="F857" s="363"/>
      <c r="G857" s="363"/>
      <c r="H857" s="363"/>
      <c r="I857" s="369"/>
      <c r="J857" s="369"/>
      <c r="K857" s="364"/>
      <c r="L857" s="369"/>
      <c r="M857" s="363"/>
      <c r="N857" s="363"/>
      <c r="O857" s="363"/>
      <c r="P857" s="363"/>
      <c r="Q857" s="152"/>
      <c r="R857" s="370"/>
      <c r="S857" s="348"/>
      <c r="T857" s="349"/>
      <c r="U857" s="348"/>
      <c r="V857" s="348"/>
      <c r="W857" s="348"/>
      <c r="X857" s="348"/>
      <c r="Y857" s="348"/>
      <c r="Z857" s="348"/>
      <c r="AA857" s="348"/>
      <c r="AB857" s="350"/>
    </row>
    <row r="858" spans="2:28" customFormat="1" ht="15" customHeight="1" x14ac:dyDescent="0.3">
      <c r="B858" s="315"/>
      <c r="C858" s="304"/>
      <c r="D858" s="363"/>
      <c r="E858" s="363"/>
      <c r="F858" s="363"/>
      <c r="G858" s="363"/>
      <c r="H858" s="363"/>
      <c r="I858" s="369"/>
      <c r="J858" s="369"/>
      <c r="K858" s="364"/>
      <c r="L858" s="369"/>
      <c r="M858" s="363"/>
      <c r="N858" s="363"/>
      <c r="O858" s="363"/>
      <c r="P858" s="363"/>
      <c r="Q858" s="152"/>
      <c r="R858" s="370"/>
      <c r="S858" s="348"/>
      <c r="T858" s="349"/>
      <c r="U858" s="348"/>
      <c r="V858" s="348"/>
      <c r="W858" s="348"/>
      <c r="X858" s="348"/>
      <c r="Y858" s="348"/>
      <c r="Z858" s="348"/>
      <c r="AA858" s="348"/>
      <c r="AB858" s="350"/>
    </row>
    <row r="859" spans="2:28" customFormat="1" ht="15" customHeight="1" x14ac:dyDescent="0.3">
      <c r="B859" s="315"/>
      <c r="C859" s="304"/>
      <c r="D859" s="363"/>
      <c r="E859" s="363"/>
      <c r="F859" s="363"/>
      <c r="G859" s="363"/>
      <c r="H859" s="363"/>
      <c r="I859" s="369"/>
      <c r="J859" s="369"/>
      <c r="K859" s="364"/>
      <c r="L859" s="369"/>
      <c r="M859" s="363"/>
      <c r="N859" s="363"/>
      <c r="O859" s="363"/>
      <c r="P859" s="363"/>
      <c r="Q859" s="152"/>
      <c r="R859" s="370"/>
      <c r="S859" s="348"/>
      <c r="T859" s="349"/>
      <c r="U859" s="348"/>
      <c r="V859" s="348"/>
      <c r="W859" s="348"/>
      <c r="X859" s="348"/>
      <c r="Y859" s="348"/>
      <c r="Z859" s="348"/>
      <c r="AA859" s="348"/>
      <c r="AB859" s="350"/>
    </row>
    <row r="860" spans="2:28" customFormat="1" ht="15" customHeight="1" x14ac:dyDescent="0.3">
      <c r="B860" s="315"/>
      <c r="C860" s="304"/>
      <c r="D860" s="363"/>
      <c r="E860" s="363"/>
      <c r="F860" s="363"/>
      <c r="G860" s="363"/>
      <c r="H860" s="363"/>
      <c r="I860" s="369"/>
      <c r="J860" s="369"/>
      <c r="K860" s="364"/>
      <c r="L860" s="369"/>
      <c r="M860" s="363"/>
      <c r="N860" s="363"/>
      <c r="O860" s="363"/>
      <c r="P860" s="363"/>
      <c r="Q860" s="152"/>
      <c r="R860" s="370"/>
      <c r="S860" s="348"/>
      <c r="T860" s="349"/>
      <c r="U860" s="348"/>
      <c r="V860" s="348"/>
      <c r="W860" s="348"/>
      <c r="X860" s="348"/>
      <c r="Y860" s="348"/>
      <c r="Z860" s="348"/>
      <c r="AA860" s="348"/>
      <c r="AB860" s="350"/>
    </row>
    <row r="861" spans="2:28" customFormat="1" ht="15" customHeight="1" x14ac:dyDescent="0.3">
      <c r="B861" s="315"/>
      <c r="C861" s="304"/>
      <c r="D861" s="363"/>
      <c r="E861" s="363"/>
      <c r="F861" s="363"/>
      <c r="G861" s="363"/>
      <c r="H861" s="363"/>
      <c r="I861" s="369"/>
      <c r="J861" s="369"/>
      <c r="K861" s="364"/>
      <c r="L861" s="369"/>
      <c r="M861" s="363"/>
      <c r="N861" s="363"/>
      <c r="O861" s="363"/>
      <c r="P861" s="363"/>
      <c r="Q861" s="152"/>
      <c r="R861" s="370"/>
      <c r="S861" s="348"/>
      <c r="T861" s="349"/>
      <c r="U861" s="348"/>
      <c r="V861" s="348"/>
      <c r="W861" s="348"/>
      <c r="X861" s="348"/>
      <c r="Y861" s="348"/>
      <c r="Z861" s="348"/>
      <c r="AA861" s="348"/>
      <c r="AB861" s="350"/>
    </row>
    <row r="862" spans="2:28" customFormat="1" ht="15" customHeight="1" x14ac:dyDescent="0.25">
      <c r="B862" s="315"/>
      <c r="C862" s="304"/>
      <c r="D862" s="363"/>
      <c r="E862" s="363"/>
      <c r="F862" s="363"/>
      <c r="G862" s="363"/>
      <c r="H862" s="363"/>
      <c r="I862" s="369"/>
      <c r="J862" s="369"/>
      <c r="K862" s="364"/>
      <c r="L862" s="369"/>
      <c r="M862" s="363"/>
      <c r="N862" s="363"/>
      <c r="O862" s="363"/>
      <c r="P862" s="363"/>
      <c r="Q862" s="363"/>
      <c r="R862" s="370"/>
      <c r="S862" s="348"/>
      <c r="T862" s="349"/>
      <c r="U862" s="348"/>
      <c r="V862" s="348"/>
      <c r="W862" s="348"/>
      <c r="X862" s="348"/>
      <c r="Y862" s="348"/>
      <c r="Z862" s="348"/>
      <c r="AA862" s="348"/>
      <c r="AB862" s="350"/>
    </row>
    <row r="863" spans="2:28" customFormat="1" ht="15" customHeight="1" x14ac:dyDescent="0.25">
      <c r="B863" s="315"/>
      <c r="C863" s="304"/>
      <c r="D863" s="363"/>
      <c r="E863" s="363"/>
      <c r="F863" s="363"/>
      <c r="G863" s="363"/>
      <c r="H863" s="363"/>
      <c r="I863" s="369"/>
      <c r="J863" s="369"/>
      <c r="K863" s="364"/>
      <c r="L863" s="369"/>
      <c r="M863" s="363"/>
      <c r="N863" s="363"/>
      <c r="O863" s="363"/>
      <c r="P863" s="363"/>
      <c r="Q863" s="363"/>
      <c r="R863" s="370"/>
      <c r="S863" s="348"/>
      <c r="T863" s="349"/>
      <c r="U863" s="348"/>
      <c r="V863" s="348"/>
      <c r="W863" s="348"/>
      <c r="X863" s="348"/>
      <c r="Y863" s="348"/>
      <c r="Z863" s="348"/>
      <c r="AA863" s="348"/>
      <c r="AB863" s="350"/>
    </row>
    <row r="864" spans="2:28" customFormat="1" ht="15" customHeight="1" x14ac:dyDescent="0.25">
      <c r="B864" s="315"/>
      <c r="C864" s="304"/>
      <c r="D864" s="363"/>
      <c r="E864" s="363"/>
      <c r="F864" s="363"/>
      <c r="G864" s="363"/>
      <c r="H864" s="363"/>
      <c r="I864" s="369"/>
      <c r="J864" s="369"/>
      <c r="K864" s="364"/>
      <c r="L864" s="369"/>
      <c r="M864" s="363"/>
      <c r="N864" s="363"/>
      <c r="O864" s="363"/>
      <c r="P864" s="363"/>
      <c r="Q864" s="363"/>
      <c r="R864" s="370"/>
      <c r="S864" s="348"/>
      <c r="T864" s="349"/>
      <c r="U864" s="348"/>
      <c r="V864" s="348"/>
      <c r="W864" s="348"/>
      <c r="X864" s="348"/>
      <c r="Y864" s="348"/>
      <c r="Z864" s="348"/>
      <c r="AA864" s="348"/>
      <c r="AB864" s="350"/>
    </row>
    <row r="865" spans="2:28" customFormat="1" ht="15" customHeight="1" x14ac:dyDescent="0.25">
      <c r="B865" s="315"/>
      <c r="C865" s="304"/>
      <c r="D865" s="363"/>
      <c r="E865" s="363"/>
      <c r="F865" s="363"/>
      <c r="G865" s="363"/>
      <c r="H865" s="363"/>
      <c r="I865" s="369"/>
      <c r="J865" s="369"/>
      <c r="K865" s="364"/>
      <c r="L865" s="369"/>
      <c r="M865" s="363"/>
      <c r="N865" s="363"/>
      <c r="O865" s="363"/>
      <c r="P865" s="363"/>
      <c r="Q865" s="363"/>
      <c r="R865" s="370"/>
      <c r="S865" s="348"/>
      <c r="T865" s="349"/>
      <c r="U865" s="348"/>
      <c r="V865" s="348"/>
      <c r="W865" s="348"/>
      <c r="X865" s="348"/>
      <c r="Y865" s="348"/>
      <c r="Z865" s="348"/>
      <c r="AA865" s="348"/>
      <c r="AB865" s="350"/>
    </row>
    <row r="866" spans="2:28" customFormat="1" ht="15" customHeight="1" x14ac:dyDescent="0.25">
      <c r="B866" s="315"/>
      <c r="C866" s="304"/>
      <c r="D866" s="363"/>
      <c r="E866" s="363"/>
      <c r="F866" s="363"/>
      <c r="G866" s="363"/>
      <c r="H866" s="363"/>
      <c r="I866" s="369"/>
      <c r="J866" s="369"/>
      <c r="K866" s="364"/>
      <c r="L866" s="369"/>
      <c r="M866" s="363"/>
      <c r="N866" s="363"/>
      <c r="O866" s="363"/>
      <c r="P866" s="363"/>
      <c r="Q866" s="363"/>
      <c r="R866" s="370"/>
      <c r="S866" s="348"/>
      <c r="T866" s="349"/>
      <c r="U866" s="348"/>
      <c r="V866" s="348"/>
      <c r="W866" s="348"/>
      <c r="X866" s="348"/>
      <c r="Y866" s="348"/>
      <c r="Z866" s="348"/>
      <c r="AA866" s="348"/>
      <c r="AB866" s="350"/>
    </row>
    <row r="867" spans="2:28" customFormat="1" ht="15" customHeight="1" x14ac:dyDescent="0.25">
      <c r="B867" s="315"/>
      <c r="C867" s="304"/>
      <c r="D867" s="363"/>
      <c r="E867" s="363"/>
      <c r="F867" s="363"/>
      <c r="G867" s="363"/>
      <c r="H867" s="363"/>
      <c r="I867" s="369"/>
      <c r="J867" s="369"/>
      <c r="K867" s="364"/>
      <c r="L867" s="369"/>
      <c r="M867" s="363"/>
      <c r="N867" s="363"/>
      <c r="O867" s="363"/>
      <c r="P867" s="363"/>
      <c r="Q867" s="363"/>
      <c r="R867" s="370"/>
      <c r="S867" s="348"/>
      <c r="T867" s="349"/>
      <c r="U867" s="348"/>
      <c r="V867" s="348"/>
      <c r="W867" s="348"/>
      <c r="X867" s="348"/>
      <c r="Y867" s="348"/>
      <c r="Z867" s="348"/>
      <c r="AA867" s="348"/>
      <c r="AB867" s="350"/>
    </row>
    <row r="868" spans="2:28" customFormat="1" ht="15" customHeight="1" x14ac:dyDescent="0.25">
      <c r="B868" s="315"/>
      <c r="C868" s="304"/>
      <c r="D868" s="363"/>
      <c r="E868" s="363"/>
      <c r="F868" s="363"/>
      <c r="G868" s="363"/>
      <c r="H868" s="363"/>
      <c r="I868" s="369"/>
      <c r="J868" s="369"/>
      <c r="K868" s="364"/>
      <c r="L868" s="369"/>
      <c r="M868" s="363"/>
      <c r="N868" s="363"/>
      <c r="O868" s="363"/>
      <c r="P868" s="363"/>
      <c r="Q868" s="363"/>
      <c r="R868" s="370"/>
      <c r="S868" s="348"/>
      <c r="T868" s="349"/>
      <c r="U868" s="348"/>
      <c r="V868" s="348"/>
      <c r="W868" s="348"/>
      <c r="X868" s="348"/>
      <c r="Y868" s="348"/>
      <c r="Z868" s="348"/>
      <c r="AA868" s="348"/>
      <c r="AB868" s="350"/>
    </row>
    <row r="869" spans="2:28" customFormat="1" ht="15" customHeight="1" x14ac:dyDescent="0.25">
      <c r="B869" s="315"/>
      <c r="C869" s="304"/>
      <c r="D869" s="363"/>
      <c r="E869" s="363"/>
      <c r="F869" s="363"/>
      <c r="G869" s="363"/>
      <c r="H869" s="363"/>
      <c r="I869" s="369"/>
      <c r="J869" s="369"/>
      <c r="K869" s="364"/>
      <c r="L869" s="369"/>
      <c r="M869" s="363"/>
      <c r="N869" s="363"/>
      <c r="O869" s="363"/>
      <c r="P869" s="363"/>
      <c r="Q869" s="363"/>
      <c r="R869" s="370"/>
      <c r="S869" s="348"/>
      <c r="T869" s="349"/>
      <c r="U869" s="348"/>
      <c r="V869" s="348"/>
      <c r="W869" s="348"/>
      <c r="X869" s="348"/>
      <c r="Y869" s="348"/>
      <c r="Z869" s="348"/>
      <c r="AA869" s="348"/>
      <c r="AB869" s="350"/>
    </row>
    <row r="870" spans="2:28" customFormat="1" ht="15" customHeight="1" x14ac:dyDescent="0.25">
      <c r="B870" s="315"/>
      <c r="C870" s="304"/>
      <c r="D870" s="363"/>
      <c r="E870" s="363"/>
      <c r="F870" s="363"/>
      <c r="G870" s="363"/>
      <c r="H870" s="363"/>
      <c r="I870" s="369"/>
      <c r="J870" s="369"/>
      <c r="K870" s="364"/>
      <c r="L870" s="369"/>
      <c r="M870" s="363"/>
      <c r="N870" s="363"/>
      <c r="O870" s="363"/>
      <c r="P870" s="363"/>
      <c r="Q870" s="363"/>
      <c r="R870" s="370"/>
      <c r="S870" s="348"/>
      <c r="T870" s="349"/>
      <c r="U870" s="348"/>
      <c r="V870" s="348"/>
      <c r="W870" s="348"/>
      <c r="X870" s="348"/>
      <c r="Y870" s="348"/>
      <c r="Z870" s="348"/>
      <c r="AA870" s="348"/>
      <c r="AB870" s="350"/>
    </row>
    <row r="871" spans="2:28" customFormat="1" ht="15" customHeight="1" x14ac:dyDescent="0.25">
      <c r="B871" s="315"/>
      <c r="C871" s="304"/>
      <c r="D871" s="363"/>
      <c r="E871" s="363"/>
      <c r="F871" s="363"/>
      <c r="G871" s="363"/>
      <c r="H871" s="363"/>
      <c r="I871" s="369"/>
      <c r="J871" s="369"/>
      <c r="K871" s="364"/>
      <c r="L871" s="369"/>
      <c r="M871" s="363"/>
      <c r="N871" s="363"/>
      <c r="O871" s="363"/>
      <c r="P871" s="363"/>
      <c r="Q871" s="363"/>
      <c r="R871" s="370"/>
      <c r="S871" s="348"/>
      <c r="T871" s="349"/>
      <c r="U871" s="348"/>
      <c r="V871" s="348"/>
      <c r="W871" s="348"/>
      <c r="X871" s="348"/>
      <c r="Y871" s="348"/>
      <c r="Z871" s="348"/>
      <c r="AA871" s="348"/>
      <c r="AB871" s="350"/>
    </row>
    <row r="872" spans="2:28" customFormat="1" ht="15" customHeight="1" x14ac:dyDescent="0.25">
      <c r="B872" s="315"/>
      <c r="C872" s="304"/>
      <c r="D872" s="363"/>
      <c r="E872" s="363"/>
      <c r="F872" s="363"/>
      <c r="G872" s="363"/>
      <c r="H872" s="363"/>
      <c r="I872" s="369"/>
      <c r="J872" s="369"/>
      <c r="K872" s="364"/>
      <c r="L872" s="369"/>
      <c r="M872" s="363"/>
      <c r="N872" s="363"/>
      <c r="O872" s="363"/>
      <c r="P872" s="363"/>
      <c r="Q872" s="363"/>
      <c r="R872" s="370"/>
      <c r="S872" s="348"/>
      <c r="T872" s="349"/>
      <c r="U872" s="348"/>
      <c r="V872" s="348"/>
      <c r="W872" s="348"/>
      <c r="X872" s="348"/>
      <c r="Y872" s="348"/>
      <c r="Z872" s="348"/>
      <c r="AA872" s="348"/>
      <c r="AB872" s="350"/>
    </row>
    <row r="873" spans="2:28" customFormat="1" ht="15" customHeight="1" x14ac:dyDescent="0.25">
      <c r="B873" s="315"/>
      <c r="C873" s="304"/>
      <c r="D873" s="363"/>
      <c r="E873" s="363"/>
      <c r="F873" s="363"/>
      <c r="G873" s="363"/>
      <c r="H873" s="363"/>
      <c r="I873" s="369"/>
      <c r="J873" s="369"/>
      <c r="K873" s="364"/>
      <c r="L873" s="369"/>
      <c r="M873" s="363"/>
      <c r="N873" s="363"/>
      <c r="O873" s="363"/>
      <c r="P873" s="363"/>
      <c r="Q873" s="363"/>
      <c r="R873" s="370"/>
      <c r="S873" s="348"/>
      <c r="T873" s="349"/>
      <c r="U873" s="348"/>
      <c r="V873" s="348"/>
      <c r="W873" s="348"/>
      <c r="X873" s="348"/>
      <c r="Y873" s="348"/>
      <c r="Z873" s="348"/>
      <c r="AA873" s="348"/>
      <c r="AB873" s="350"/>
    </row>
    <row r="874" spans="2:28" customFormat="1" ht="15" customHeight="1" x14ac:dyDescent="0.25">
      <c r="B874" s="315"/>
      <c r="C874" s="304"/>
      <c r="D874" s="363"/>
      <c r="E874" s="363"/>
      <c r="F874" s="363"/>
      <c r="G874" s="363"/>
      <c r="H874" s="363"/>
      <c r="I874" s="369"/>
      <c r="J874" s="369"/>
      <c r="K874" s="364"/>
      <c r="L874" s="369"/>
      <c r="M874" s="363"/>
      <c r="N874" s="363"/>
      <c r="O874" s="363"/>
      <c r="P874" s="363"/>
      <c r="Q874" s="363"/>
      <c r="R874" s="370"/>
      <c r="S874" s="348"/>
      <c r="T874" s="349"/>
      <c r="U874" s="348"/>
      <c r="V874" s="348"/>
      <c r="W874" s="348"/>
      <c r="X874" s="348"/>
      <c r="Y874" s="348"/>
      <c r="Z874" s="348"/>
      <c r="AA874" s="348"/>
      <c r="AB874" s="350"/>
    </row>
    <row r="875" spans="2:28" customFormat="1" ht="15" customHeight="1" x14ac:dyDescent="0.25">
      <c r="B875" s="315"/>
      <c r="C875" s="304"/>
      <c r="D875" s="363"/>
      <c r="E875" s="363"/>
      <c r="F875" s="363"/>
      <c r="G875" s="363"/>
      <c r="H875" s="363"/>
      <c r="I875" s="369"/>
      <c r="J875" s="369"/>
      <c r="K875" s="364"/>
      <c r="L875" s="369"/>
      <c r="M875" s="363"/>
      <c r="N875" s="363"/>
      <c r="O875" s="363"/>
      <c r="P875" s="363"/>
      <c r="Q875" s="363"/>
      <c r="R875" s="370"/>
      <c r="S875" s="348"/>
      <c r="T875" s="349"/>
      <c r="U875" s="348"/>
      <c r="V875" s="348"/>
      <c r="W875" s="348"/>
      <c r="X875" s="348"/>
      <c r="Y875" s="348"/>
      <c r="Z875" s="348"/>
      <c r="AA875" s="348"/>
      <c r="AB875" s="350"/>
    </row>
    <row r="876" spans="2:28" customFormat="1" ht="15" customHeight="1" x14ac:dyDescent="0.25">
      <c r="B876" s="315"/>
      <c r="C876" s="304"/>
      <c r="D876" s="363"/>
      <c r="E876" s="363"/>
      <c r="F876" s="363"/>
      <c r="G876" s="363"/>
      <c r="H876" s="363"/>
      <c r="I876" s="369"/>
      <c r="J876" s="369"/>
      <c r="K876" s="364"/>
      <c r="L876" s="369"/>
      <c r="M876" s="363"/>
      <c r="N876" s="363"/>
      <c r="O876" s="363"/>
      <c r="P876" s="363"/>
      <c r="Q876" s="363"/>
      <c r="R876" s="370"/>
      <c r="S876" s="348"/>
      <c r="T876" s="349"/>
      <c r="U876" s="348"/>
      <c r="V876" s="348"/>
      <c r="W876" s="348"/>
      <c r="X876" s="348"/>
      <c r="Y876" s="348"/>
      <c r="Z876" s="348"/>
      <c r="AA876" s="348"/>
      <c r="AB876" s="350"/>
    </row>
    <row r="877" spans="2:28" customFormat="1" ht="15" customHeight="1" x14ac:dyDescent="0.25">
      <c r="B877" s="315"/>
      <c r="C877" s="304"/>
      <c r="D877" s="363"/>
      <c r="E877" s="363"/>
      <c r="F877" s="363"/>
      <c r="G877" s="363"/>
      <c r="H877" s="363"/>
      <c r="I877" s="369"/>
      <c r="J877" s="369"/>
      <c r="K877" s="364"/>
      <c r="L877" s="369"/>
      <c r="M877" s="363"/>
      <c r="N877" s="363"/>
      <c r="O877" s="363"/>
      <c r="P877" s="363"/>
      <c r="Q877" s="363"/>
      <c r="R877" s="370"/>
      <c r="S877" s="348"/>
      <c r="T877" s="349"/>
      <c r="U877" s="348"/>
      <c r="V877" s="348"/>
      <c r="W877" s="348"/>
      <c r="X877" s="348"/>
      <c r="Y877" s="348"/>
      <c r="Z877" s="348"/>
      <c r="AA877" s="348"/>
      <c r="AB877" s="350"/>
    </row>
    <row r="878" spans="2:28" customFormat="1" ht="15" customHeight="1" x14ac:dyDescent="0.25">
      <c r="B878" s="315"/>
      <c r="C878" s="304"/>
      <c r="D878" s="363"/>
      <c r="E878" s="363"/>
      <c r="F878" s="363"/>
      <c r="G878" s="363"/>
      <c r="H878" s="363"/>
      <c r="I878" s="369"/>
      <c r="J878" s="369"/>
      <c r="K878" s="364"/>
      <c r="L878" s="369"/>
      <c r="M878" s="363"/>
      <c r="N878" s="363"/>
      <c r="O878" s="363"/>
      <c r="P878" s="363"/>
      <c r="Q878" s="363"/>
      <c r="R878" s="370"/>
      <c r="S878" s="348"/>
      <c r="T878" s="349"/>
      <c r="U878" s="348"/>
      <c r="V878" s="348"/>
      <c r="W878" s="348"/>
      <c r="X878" s="348"/>
      <c r="Y878" s="348"/>
      <c r="Z878" s="348"/>
      <c r="AA878" s="348"/>
      <c r="AB878" s="350"/>
    </row>
    <row r="879" spans="2:28" customFormat="1" ht="15" customHeight="1" x14ac:dyDescent="0.25">
      <c r="B879" s="315"/>
      <c r="C879" s="304"/>
      <c r="D879" s="363"/>
      <c r="E879" s="363"/>
      <c r="F879" s="363"/>
      <c r="G879" s="363"/>
      <c r="H879" s="363"/>
      <c r="I879" s="369"/>
      <c r="J879" s="369"/>
      <c r="K879" s="364"/>
      <c r="L879" s="369"/>
      <c r="M879" s="363"/>
      <c r="N879" s="363"/>
      <c r="O879" s="363"/>
      <c r="P879" s="363"/>
      <c r="Q879" s="363"/>
      <c r="R879" s="370"/>
      <c r="S879" s="348"/>
      <c r="T879" s="349"/>
      <c r="U879" s="348"/>
      <c r="V879" s="348"/>
      <c r="W879" s="348"/>
      <c r="X879" s="348"/>
      <c r="Y879" s="348"/>
      <c r="Z879" s="348"/>
      <c r="AA879" s="348"/>
      <c r="AB879" s="350"/>
    </row>
    <row r="880" spans="2:28" customFormat="1" ht="15" customHeight="1" x14ac:dyDescent="0.25">
      <c r="B880" s="315"/>
      <c r="C880" s="304"/>
      <c r="D880" s="363"/>
      <c r="E880" s="363"/>
      <c r="F880" s="363"/>
      <c r="G880" s="363"/>
      <c r="H880" s="363"/>
      <c r="I880" s="369"/>
      <c r="J880" s="369"/>
      <c r="K880" s="364"/>
      <c r="L880" s="369"/>
      <c r="M880" s="363"/>
      <c r="N880" s="363"/>
      <c r="O880" s="363"/>
      <c r="P880" s="363"/>
      <c r="Q880" s="363"/>
      <c r="R880" s="370"/>
      <c r="S880" s="348"/>
      <c r="T880" s="349"/>
      <c r="U880" s="348"/>
      <c r="V880" s="348"/>
      <c r="W880" s="348"/>
      <c r="X880" s="348"/>
      <c r="Y880" s="348"/>
      <c r="Z880" s="348"/>
      <c r="AA880" s="348"/>
      <c r="AB880" s="350"/>
    </row>
    <row r="881" spans="2:28" customFormat="1" ht="15" customHeight="1" x14ac:dyDescent="0.25">
      <c r="B881" s="315"/>
      <c r="C881" s="304"/>
      <c r="D881" s="363"/>
      <c r="E881" s="363"/>
      <c r="F881" s="363"/>
      <c r="G881" s="363"/>
      <c r="H881" s="363"/>
      <c r="I881" s="369"/>
      <c r="J881" s="369"/>
      <c r="K881" s="364"/>
      <c r="L881" s="369"/>
      <c r="M881" s="363"/>
      <c r="N881" s="363"/>
      <c r="O881" s="363"/>
      <c r="P881" s="363"/>
      <c r="Q881" s="363"/>
      <c r="R881" s="370"/>
      <c r="S881" s="348"/>
      <c r="T881" s="349"/>
      <c r="U881" s="348"/>
      <c r="V881" s="348"/>
      <c r="W881" s="348"/>
      <c r="X881" s="348"/>
      <c r="Y881" s="348"/>
      <c r="Z881" s="348"/>
      <c r="AA881" s="348"/>
      <c r="AB881" s="350"/>
    </row>
    <row r="882" spans="2:28" customFormat="1" ht="15" customHeight="1" x14ac:dyDescent="0.25">
      <c r="B882" s="315"/>
      <c r="C882" s="304"/>
      <c r="D882" s="363"/>
      <c r="E882" s="363"/>
      <c r="F882" s="363"/>
      <c r="G882" s="363"/>
      <c r="H882" s="363"/>
      <c r="I882" s="369"/>
      <c r="J882" s="369"/>
      <c r="K882" s="364"/>
      <c r="L882" s="369"/>
      <c r="M882" s="363"/>
      <c r="N882" s="363"/>
      <c r="O882" s="363"/>
      <c r="P882" s="363"/>
      <c r="Q882" s="363"/>
      <c r="R882" s="370"/>
      <c r="S882" s="348"/>
      <c r="T882" s="349"/>
      <c r="U882" s="348"/>
      <c r="V882" s="348"/>
      <c r="W882" s="348"/>
      <c r="X882" s="348"/>
      <c r="Y882" s="348"/>
      <c r="Z882" s="348"/>
      <c r="AA882" s="348"/>
      <c r="AB882" s="350"/>
    </row>
    <row r="883" spans="2:28" customFormat="1" ht="15" customHeight="1" x14ac:dyDescent="0.25">
      <c r="B883" s="315"/>
      <c r="C883" s="304"/>
      <c r="D883" s="363"/>
      <c r="E883" s="363"/>
      <c r="F883" s="363"/>
      <c r="G883" s="363"/>
      <c r="H883" s="363"/>
      <c r="I883" s="369"/>
      <c r="J883" s="369"/>
      <c r="K883" s="364"/>
      <c r="L883" s="369"/>
      <c r="M883" s="363"/>
      <c r="N883" s="363"/>
      <c r="O883" s="363"/>
      <c r="P883" s="363"/>
      <c r="Q883" s="363"/>
      <c r="R883" s="370"/>
      <c r="S883" s="348"/>
      <c r="T883" s="349"/>
      <c r="U883" s="348"/>
      <c r="V883" s="348"/>
      <c r="W883" s="348"/>
      <c r="X883" s="348"/>
      <c r="Y883" s="348"/>
      <c r="Z883" s="348"/>
      <c r="AA883" s="348"/>
      <c r="AB883" s="350"/>
    </row>
    <row r="884" spans="2:28" customFormat="1" ht="15" customHeight="1" x14ac:dyDescent="0.25">
      <c r="B884" s="315"/>
      <c r="C884" s="304"/>
      <c r="D884" s="363"/>
      <c r="E884" s="363"/>
      <c r="F884" s="363"/>
      <c r="G884" s="363"/>
      <c r="H884" s="363"/>
      <c r="I884" s="369"/>
      <c r="J884" s="369"/>
      <c r="K884" s="364"/>
      <c r="L884" s="369"/>
      <c r="M884" s="363"/>
      <c r="N884" s="363"/>
      <c r="O884" s="363"/>
      <c r="P884" s="363"/>
      <c r="Q884" s="363"/>
      <c r="R884" s="370"/>
      <c r="S884" s="348"/>
      <c r="T884" s="349"/>
      <c r="U884" s="348"/>
      <c r="V884" s="348"/>
      <c r="W884" s="348"/>
      <c r="X884" s="348"/>
      <c r="Y884" s="348"/>
      <c r="Z884" s="348"/>
      <c r="AA884" s="348"/>
      <c r="AB884" s="350"/>
    </row>
    <row r="885" spans="2:28" customFormat="1" ht="15" customHeight="1" x14ac:dyDescent="0.25">
      <c r="B885" s="315"/>
      <c r="C885" s="304"/>
      <c r="D885" s="363"/>
      <c r="E885" s="363"/>
      <c r="F885" s="363"/>
      <c r="G885" s="363"/>
      <c r="H885" s="363"/>
      <c r="I885" s="369"/>
      <c r="J885" s="369"/>
      <c r="K885" s="364"/>
      <c r="L885" s="369"/>
      <c r="M885" s="363"/>
      <c r="N885" s="363"/>
      <c r="O885" s="363"/>
      <c r="P885" s="363"/>
      <c r="Q885" s="363"/>
      <c r="R885" s="370"/>
      <c r="S885" s="348"/>
      <c r="T885" s="349"/>
      <c r="U885" s="348"/>
      <c r="V885" s="348"/>
      <c r="W885" s="348"/>
      <c r="X885" s="348"/>
      <c r="Y885" s="348"/>
      <c r="Z885" s="348"/>
      <c r="AA885" s="348"/>
      <c r="AB885" s="350"/>
    </row>
    <row r="886" spans="2:28" customFormat="1" ht="15" customHeight="1" x14ac:dyDescent="0.25">
      <c r="B886" s="315"/>
      <c r="C886" s="304"/>
      <c r="D886" s="363"/>
      <c r="E886" s="363"/>
      <c r="F886" s="363"/>
      <c r="G886" s="363"/>
      <c r="H886" s="363"/>
      <c r="I886" s="369"/>
      <c r="J886" s="369"/>
      <c r="K886" s="364"/>
      <c r="L886" s="369"/>
      <c r="M886" s="363"/>
      <c r="N886" s="363"/>
      <c r="O886" s="363"/>
      <c r="P886" s="363"/>
      <c r="Q886" s="363"/>
      <c r="R886" s="370"/>
      <c r="S886" s="348"/>
      <c r="T886" s="349"/>
      <c r="U886" s="348"/>
      <c r="V886" s="348"/>
      <c r="W886" s="348"/>
      <c r="X886" s="348"/>
      <c r="Y886" s="348"/>
      <c r="Z886" s="348"/>
      <c r="AA886" s="348"/>
      <c r="AB886" s="350"/>
    </row>
    <row r="887" spans="2:28" customFormat="1" ht="15" customHeight="1" x14ac:dyDescent="0.25">
      <c r="B887" s="315"/>
      <c r="C887" s="304"/>
      <c r="D887" s="363"/>
      <c r="E887" s="363"/>
      <c r="F887" s="363"/>
      <c r="G887" s="363"/>
      <c r="H887" s="363"/>
      <c r="I887" s="369"/>
      <c r="J887" s="369"/>
      <c r="K887" s="364"/>
      <c r="L887" s="369"/>
      <c r="M887" s="363"/>
      <c r="N887" s="363"/>
      <c r="O887" s="363"/>
      <c r="P887" s="363"/>
      <c r="Q887" s="363"/>
      <c r="R887" s="370"/>
      <c r="S887" s="348"/>
      <c r="T887" s="349"/>
      <c r="U887" s="348"/>
      <c r="V887" s="348"/>
      <c r="W887" s="348"/>
      <c r="X887" s="348"/>
      <c r="Y887" s="348"/>
      <c r="Z887" s="348"/>
      <c r="AA887" s="348"/>
      <c r="AB887" s="350"/>
    </row>
    <row r="888" spans="2:28" customFormat="1" ht="15" customHeight="1" x14ac:dyDescent="0.25">
      <c r="B888" s="315"/>
      <c r="C888" s="304"/>
      <c r="D888" s="363"/>
      <c r="E888" s="363"/>
      <c r="F888" s="363"/>
      <c r="G888" s="363"/>
      <c r="H888" s="363"/>
      <c r="I888" s="369"/>
      <c r="J888" s="369"/>
      <c r="K888" s="364"/>
      <c r="L888" s="369"/>
      <c r="M888" s="363"/>
      <c r="N888" s="363"/>
      <c r="O888" s="363"/>
      <c r="P888" s="363"/>
      <c r="Q888" s="363"/>
      <c r="R888" s="370"/>
      <c r="S888" s="348"/>
      <c r="T888" s="349"/>
      <c r="U888" s="348"/>
      <c r="V888" s="348"/>
      <c r="W888" s="348"/>
      <c r="X888" s="348"/>
      <c r="Y888" s="348"/>
      <c r="Z888" s="348"/>
      <c r="AA888" s="348"/>
      <c r="AB888" s="350"/>
    </row>
    <row r="889" spans="2:28" customFormat="1" ht="15" customHeight="1" x14ac:dyDescent="0.25">
      <c r="B889" s="315"/>
      <c r="C889" s="304"/>
      <c r="D889" s="363"/>
      <c r="E889" s="363"/>
      <c r="F889" s="363"/>
      <c r="G889" s="363"/>
      <c r="H889" s="363"/>
      <c r="I889" s="369"/>
      <c r="J889" s="369"/>
      <c r="K889" s="364"/>
      <c r="L889" s="369"/>
      <c r="M889" s="363"/>
      <c r="N889" s="363"/>
      <c r="O889" s="363"/>
      <c r="P889" s="363"/>
      <c r="Q889" s="363"/>
      <c r="R889" s="370"/>
      <c r="S889" s="348"/>
      <c r="T889" s="349"/>
      <c r="U889" s="348"/>
      <c r="V889" s="348"/>
      <c r="W889" s="348"/>
      <c r="X889" s="348"/>
      <c r="Y889" s="348"/>
      <c r="Z889" s="348"/>
      <c r="AA889" s="348"/>
      <c r="AB889" s="350"/>
    </row>
    <row r="890" spans="2:28" customFormat="1" ht="15" customHeight="1" x14ac:dyDescent="0.25">
      <c r="B890" s="315"/>
      <c r="C890" s="304"/>
      <c r="D890" s="363"/>
      <c r="E890" s="363"/>
      <c r="F890" s="363"/>
      <c r="G890" s="363"/>
      <c r="H890" s="363"/>
      <c r="I890" s="369"/>
      <c r="J890" s="369"/>
      <c r="K890" s="364"/>
      <c r="L890" s="369"/>
      <c r="M890" s="363"/>
      <c r="N890" s="363"/>
      <c r="O890" s="363"/>
      <c r="P890" s="363"/>
      <c r="Q890" s="363"/>
      <c r="R890" s="370"/>
      <c r="S890" s="348"/>
      <c r="T890" s="349"/>
      <c r="U890" s="348"/>
      <c r="V890" s="348"/>
      <c r="W890" s="348"/>
      <c r="X890" s="348"/>
      <c r="Y890" s="348"/>
      <c r="Z890" s="348"/>
      <c r="AA890" s="348"/>
      <c r="AB890" s="350"/>
    </row>
    <row r="891" spans="2:28" customFormat="1" ht="15" customHeight="1" x14ac:dyDescent="0.25">
      <c r="B891" s="315"/>
      <c r="C891" s="304"/>
      <c r="D891" s="363"/>
      <c r="E891" s="363"/>
      <c r="F891" s="363"/>
      <c r="G891" s="363"/>
      <c r="H891" s="363"/>
      <c r="I891" s="369"/>
      <c r="J891" s="369"/>
      <c r="K891" s="364"/>
      <c r="L891" s="369"/>
      <c r="M891" s="363"/>
      <c r="N891" s="363"/>
      <c r="O891" s="363"/>
      <c r="P891" s="363"/>
      <c r="Q891" s="363"/>
      <c r="R891" s="370"/>
      <c r="S891" s="348"/>
      <c r="T891" s="349"/>
      <c r="U891" s="348"/>
      <c r="V891" s="348"/>
      <c r="W891" s="348"/>
      <c r="X891" s="348"/>
      <c r="Y891" s="348"/>
      <c r="Z891" s="348"/>
      <c r="AA891" s="348"/>
      <c r="AB891" s="350"/>
    </row>
    <row r="892" spans="2:28" customFormat="1" ht="15" customHeight="1" x14ac:dyDescent="0.25">
      <c r="B892" s="315"/>
      <c r="C892" s="304"/>
      <c r="D892" s="363"/>
      <c r="E892" s="363"/>
      <c r="F892" s="363"/>
      <c r="G892" s="363"/>
      <c r="H892" s="363"/>
      <c r="I892" s="369"/>
      <c r="J892" s="369"/>
      <c r="K892" s="364"/>
      <c r="L892" s="369"/>
      <c r="M892" s="363"/>
      <c r="N892" s="363"/>
      <c r="O892" s="363"/>
      <c r="P892" s="363"/>
      <c r="Q892" s="363"/>
      <c r="R892" s="370"/>
      <c r="S892" s="348"/>
      <c r="T892" s="349"/>
      <c r="U892" s="348"/>
      <c r="V892" s="348"/>
      <c r="W892" s="348"/>
      <c r="X892" s="348"/>
      <c r="Y892" s="348"/>
      <c r="Z892" s="348"/>
      <c r="AA892" s="348"/>
      <c r="AB892" s="350"/>
    </row>
    <row r="893" spans="2:28" customFormat="1" ht="15" customHeight="1" x14ac:dyDescent="0.25">
      <c r="B893" s="315"/>
      <c r="C893" s="304"/>
      <c r="D893" s="363"/>
      <c r="E893" s="363"/>
      <c r="F893" s="363"/>
      <c r="G893" s="363"/>
      <c r="H893" s="363"/>
      <c r="I893" s="369"/>
      <c r="J893" s="369"/>
      <c r="K893" s="364"/>
      <c r="L893" s="369"/>
      <c r="M893" s="363"/>
      <c r="N893" s="363"/>
      <c r="O893" s="363"/>
      <c r="P893" s="363"/>
      <c r="Q893" s="363"/>
      <c r="R893" s="370"/>
      <c r="S893" s="348"/>
      <c r="T893" s="349"/>
      <c r="U893" s="348"/>
      <c r="V893" s="348"/>
      <c r="W893" s="348"/>
      <c r="X893" s="348"/>
      <c r="Y893" s="348"/>
      <c r="Z893" s="348"/>
      <c r="AA893" s="348"/>
      <c r="AB893" s="350"/>
    </row>
    <row r="894" spans="2:28" customFormat="1" ht="15" customHeight="1" x14ac:dyDescent="0.25">
      <c r="B894" s="315"/>
      <c r="C894" s="304"/>
      <c r="D894" s="363"/>
      <c r="E894" s="363"/>
      <c r="F894" s="363"/>
      <c r="G894" s="363"/>
      <c r="H894" s="363"/>
      <c r="I894" s="369"/>
      <c r="J894" s="369"/>
      <c r="K894" s="364"/>
      <c r="L894" s="369"/>
      <c r="M894" s="363"/>
      <c r="N894" s="363"/>
      <c r="O894" s="363"/>
      <c r="P894" s="363"/>
      <c r="Q894" s="363"/>
      <c r="R894" s="370"/>
      <c r="S894" s="348"/>
      <c r="T894" s="349"/>
      <c r="U894" s="348"/>
      <c r="V894" s="348"/>
      <c r="W894" s="348"/>
      <c r="X894" s="348"/>
      <c r="Y894" s="348"/>
      <c r="Z894" s="348"/>
      <c r="AA894" s="348"/>
      <c r="AB894" s="350"/>
    </row>
    <row r="895" spans="2:28" customFormat="1" ht="15" customHeight="1" x14ac:dyDescent="0.25">
      <c r="B895" s="315"/>
      <c r="C895" s="304"/>
      <c r="D895" s="363"/>
      <c r="E895" s="363"/>
      <c r="F895" s="363"/>
      <c r="G895" s="363"/>
      <c r="H895" s="363"/>
      <c r="I895" s="369"/>
      <c r="J895" s="369"/>
      <c r="K895" s="364"/>
      <c r="L895" s="369"/>
      <c r="M895" s="363"/>
      <c r="N895" s="363"/>
      <c r="O895" s="363"/>
      <c r="P895" s="363"/>
      <c r="Q895" s="363"/>
      <c r="R895" s="370"/>
      <c r="S895" s="348"/>
      <c r="T895" s="349"/>
      <c r="U895" s="348"/>
      <c r="V895" s="348"/>
      <c r="W895" s="348"/>
      <c r="X895" s="348"/>
      <c r="Y895" s="348"/>
      <c r="Z895" s="348"/>
      <c r="AA895" s="348"/>
      <c r="AB895" s="350"/>
    </row>
    <row r="896" spans="2:28" customFormat="1" ht="15" customHeight="1" x14ac:dyDescent="0.25">
      <c r="B896" s="315"/>
      <c r="C896" s="304"/>
      <c r="D896" s="363"/>
      <c r="E896" s="363"/>
      <c r="F896" s="363"/>
      <c r="G896" s="363"/>
      <c r="H896" s="363"/>
      <c r="I896" s="369"/>
      <c r="J896" s="369"/>
      <c r="K896" s="364"/>
      <c r="L896" s="369"/>
      <c r="M896" s="363"/>
      <c r="N896" s="363"/>
      <c r="O896" s="363"/>
      <c r="P896" s="363"/>
      <c r="Q896" s="363"/>
      <c r="R896" s="370"/>
      <c r="S896" s="348"/>
      <c r="T896" s="349"/>
      <c r="U896" s="348"/>
      <c r="V896" s="348"/>
      <c r="W896" s="348"/>
      <c r="X896" s="348"/>
      <c r="Y896" s="348"/>
      <c r="Z896" s="348"/>
      <c r="AA896" s="348"/>
      <c r="AB896" s="350"/>
    </row>
    <row r="897" spans="2:28" customFormat="1" ht="15" customHeight="1" x14ac:dyDescent="0.25">
      <c r="B897" s="315"/>
      <c r="C897" s="304"/>
      <c r="D897" s="363"/>
      <c r="E897" s="363"/>
      <c r="F897" s="363"/>
      <c r="G897" s="363"/>
      <c r="H897" s="363"/>
      <c r="I897" s="369"/>
      <c r="J897" s="369"/>
      <c r="K897" s="364"/>
      <c r="L897" s="369"/>
      <c r="M897" s="363"/>
      <c r="N897" s="363"/>
      <c r="O897" s="363"/>
      <c r="P897" s="363"/>
      <c r="Q897" s="363"/>
      <c r="R897" s="370"/>
      <c r="S897" s="348"/>
      <c r="T897" s="349"/>
      <c r="U897" s="348"/>
      <c r="V897" s="348"/>
      <c r="W897" s="348"/>
      <c r="X897" s="348"/>
      <c r="Y897" s="348"/>
      <c r="Z897" s="348"/>
      <c r="AA897" s="348"/>
      <c r="AB897" s="350"/>
    </row>
    <row r="898" spans="2:28" customFormat="1" ht="15" customHeight="1" x14ac:dyDescent="0.25">
      <c r="B898" s="315"/>
      <c r="C898" s="304"/>
      <c r="D898" s="363"/>
      <c r="E898" s="363"/>
      <c r="F898" s="363"/>
      <c r="G898" s="363"/>
      <c r="H898" s="363"/>
      <c r="I898" s="369"/>
      <c r="J898" s="369"/>
      <c r="K898" s="364"/>
      <c r="L898" s="369"/>
      <c r="M898" s="363"/>
      <c r="N898" s="363"/>
      <c r="O898" s="363"/>
      <c r="P898" s="363"/>
      <c r="Q898" s="363"/>
      <c r="R898" s="370"/>
      <c r="S898" s="348"/>
      <c r="T898" s="349"/>
      <c r="U898" s="348"/>
      <c r="V898" s="348"/>
      <c r="W898" s="348"/>
      <c r="X898" s="348"/>
      <c r="Y898" s="348"/>
      <c r="Z898" s="348"/>
      <c r="AA898" s="348"/>
      <c r="AB898" s="350"/>
    </row>
    <row r="899" spans="2:28" customFormat="1" ht="15" customHeight="1" x14ac:dyDescent="0.25">
      <c r="B899" s="315"/>
      <c r="C899" s="304"/>
      <c r="D899" s="363"/>
      <c r="E899" s="363"/>
      <c r="F899" s="363"/>
      <c r="G899" s="363"/>
      <c r="H899" s="363"/>
      <c r="I899" s="369"/>
      <c r="J899" s="369"/>
      <c r="K899" s="364"/>
      <c r="L899" s="369"/>
      <c r="M899" s="363"/>
      <c r="N899" s="363"/>
      <c r="O899" s="363"/>
      <c r="P899" s="363"/>
      <c r="Q899" s="363"/>
      <c r="R899" s="370"/>
      <c r="S899" s="348"/>
      <c r="T899" s="349"/>
      <c r="U899" s="348"/>
      <c r="V899" s="348"/>
      <c r="W899" s="348"/>
      <c r="X899" s="348"/>
      <c r="Y899" s="348"/>
      <c r="Z899" s="348"/>
      <c r="AA899" s="348"/>
      <c r="AB899" s="350"/>
    </row>
    <row r="900" spans="2:28" customFormat="1" ht="15" customHeight="1" x14ac:dyDescent="0.25">
      <c r="B900" s="315"/>
      <c r="C900" s="304"/>
      <c r="D900" s="363"/>
      <c r="E900" s="363"/>
      <c r="F900" s="363"/>
      <c r="G900" s="363"/>
      <c r="H900" s="363"/>
      <c r="I900" s="369"/>
      <c r="J900" s="369"/>
      <c r="K900" s="364"/>
      <c r="L900" s="369"/>
      <c r="M900" s="363"/>
      <c r="N900" s="363"/>
      <c r="O900" s="363"/>
      <c r="P900" s="363"/>
      <c r="Q900" s="363"/>
      <c r="R900" s="370"/>
      <c r="S900" s="348"/>
      <c r="T900" s="349"/>
      <c r="U900" s="348"/>
      <c r="V900" s="348"/>
      <c r="W900" s="348"/>
      <c r="X900" s="348"/>
      <c r="Y900" s="348"/>
      <c r="Z900" s="348"/>
      <c r="AA900" s="348"/>
      <c r="AB900" s="350"/>
    </row>
    <row r="901" spans="2:28" customFormat="1" ht="15" customHeight="1" x14ac:dyDescent="0.25">
      <c r="B901" s="315"/>
      <c r="C901" s="304"/>
      <c r="D901" s="363"/>
      <c r="E901" s="363"/>
      <c r="F901" s="363"/>
      <c r="G901" s="363"/>
      <c r="H901" s="363"/>
      <c r="I901" s="369"/>
      <c r="J901" s="369"/>
      <c r="K901" s="364"/>
      <c r="L901" s="369"/>
      <c r="M901" s="363"/>
      <c r="N901" s="363"/>
      <c r="O901" s="363"/>
      <c r="P901" s="363"/>
      <c r="Q901" s="363"/>
      <c r="R901" s="370"/>
      <c r="S901" s="348"/>
      <c r="T901" s="349"/>
      <c r="U901" s="348"/>
      <c r="V901" s="348"/>
      <c r="W901" s="348"/>
      <c r="X901" s="348"/>
      <c r="Y901" s="348"/>
      <c r="Z901" s="348"/>
      <c r="AA901" s="348"/>
      <c r="AB901" s="350"/>
    </row>
    <row r="902" spans="2:28" customFormat="1" ht="15" customHeight="1" x14ac:dyDescent="0.25">
      <c r="B902" s="315"/>
      <c r="C902" s="304"/>
      <c r="D902" s="363"/>
      <c r="E902" s="363"/>
      <c r="F902" s="363"/>
      <c r="G902" s="363"/>
      <c r="H902" s="363"/>
      <c r="I902" s="369"/>
      <c r="J902" s="369"/>
      <c r="K902" s="364"/>
      <c r="L902" s="369"/>
      <c r="M902" s="363"/>
      <c r="N902" s="363"/>
      <c r="O902" s="363"/>
      <c r="P902" s="363"/>
      <c r="Q902" s="363"/>
      <c r="R902" s="370"/>
      <c r="S902" s="348"/>
      <c r="T902" s="349"/>
      <c r="U902" s="348"/>
      <c r="V902" s="348"/>
      <c r="W902" s="348"/>
      <c r="X902" s="348"/>
      <c r="Y902" s="348"/>
      <c r="Z902" s="348"/>
      <c r="AA902" s="348"/>
      <c r="AB902" s="350"/>
    </row>
    <row r="903" spans="2:28" customFormat="1" ht="15" customHeight="1" x14ac:dyDescent="0.25">
      <c r="B903" s="315"/>
      <c r="C903" s="304"/>
      <c r="D903" s="363"/>
      <c r="E903" s="363"/>
      <c r="F903" s="363"/>
      <c r="G903" s="363"/>
      <c r="H903" s="363"/>
      <c r="I903" s="369"/>
      <c r="J903" s="369"/>
      <c r="K903" s="364"/>
      <c r="L903" s="369"/>
      <c r="M903" s="363"/>
      <c r="N903" s="363"/>
      <c r="O903" s="363"/>
      <c r="P903" s="363"/>
      <c r="Q903" s="363"/>
      <c r="R903" s="370"/>
      <c r="S903" s="348"/>
      <c r="T903" s="349"/>
      <c r="U903" s="348"/>
      <c r="V903" s="348"/>
      <c r="W903" s="348"/>
      <c r="X903" s="348"/>
      <c r="Y903" s="348"/>
      <c r="Z903" s="348"/>
      <c r="AA903" s="348"/>
      <c r="AB903" s="350"/>
    </row>
    <row r="904" spans="2:28" customFormat="1" ht="15" customHeight="1" x14ac:dyDescent="0.25">
      <c r="B904" s="315"/>
      <c r="C904" s="304"/>
      <c r="D904" s="363"/>
      <c r="E904" s="363"/>
      <c r="F904" s="363"/>
      <c r="G904" s="363"/>
      <c r="H904" s="363"/>
      <c r="I904" s="369"/>
      <c r="J904" s="369"/>
      <c r="K904" s="364"/>
      <c r="L904" s="369"/>
      <c r="M904" s="363"/>
      <c r="N904" s="363"/>
      <c r="O904" s="363"/>
      <c r="P904" s="363"/>
      <c r="Q904" s="363"/>
      <c r="R904" s="370"/>
      <c r="S904" s="348"/>
      <c r="T904" s="349"/>
      <c r="U904" s="348"/>
      <c r="V904" s="348"/>
      <c r="W904" s="348"/>
      <c r="X904" s="348"/>
      <c r="Y904" s="348"/>
      <c r="Z904" s="348"/>
      <c r="AA904" s="348"/>
      <c r="AB904" s="350"/>
    </row>
    <row r="905" spans="2:28" customFormat="1" ht="15" customHeight="1" x14ac:dyDescent="0.25">
      <c r="B905" s="315"/>
      <c r="C905" s="304"/>
      <c r="D905" s="363"/>
      <c r="E905" s="363"/>
      <c r="F905" s="363"/>
      <c r="G905" s="363"/>
      <c r="H905" s="363"/>
      <c r="I905" s="369"/>
      <c r="J905" s="369"/>
      <c r="K905" s="364"/>
      <c r="L905" s="369"/>
      <c r="M905" s="363"/>
      <c r="N905" s="363"/>
      <c r="O905" s="363"/>
      <c r="P905" s="363"/>
      <c r="Q905" s="363"/>
      <c r="R905" s="370"/>
      <c r="S905" s="348"/>
      <c r="T905" s="349"/>
      <c r="U905" s="348"/>
      <c r="V905" s="348"/>
      <c r="W905" s="348"/>
      <c r="X905" s="348"/>
      <c r="Y905" s="348"/>
      <c r="Z905" s="348"/>
      <c r="AA905" s="348"/>
      <c r="AB905" s="350"/>
    </row>
    <row r="906" spans="2:28" customFormat="1" ht="15" customHeight="1" x14ac:dyDescent="0.25">
      <c r="B906" s="315"/>
      <c r="C906" s="304"/>
      <c r="D906" s="363"/>
      <c r="E906" s="363"/>
      <c r="F906" s="363"/>
      <c r="G906" s="363"/>
      <c r="H906" s="363"/>
      <c r="I906" s="369"/>
      <c r="J906" s="369"/>
      <c r="K906" s="364"/>
      <c r="L906" s="369"/>
      <c r="M906" s="363"/>
      <c r="N906" s="363"/>
      <c r="O906" s="363"/>
      <c r="P906" s="363"/>
      <c r="Q906" s="363"/>
      <c r="R906" s="370"/>
      <c r="S906" s="348"/>
      <c r="T906" s="349"/>
      <c r="U906" s="348"/>
      <c r="V906" s="348"/>
      <c r="W906" s="348"/>
      <c r="X906" s="348"/>
      <c r="Y906" s="348"/>
      <c r="Z906" s="348"/>
      <c r="AA906" s="348"/>
      <c r="AB906" s="350"/>
    </row>
    <row r="907" spans="2:28" customFormat="1" ht="15" customHeight="1" x14ac:dyDescent="0.25">
      <c r="B907" s="315"/>
      <c r="C907" s="304"/>
      <c r="D907" s="363"/>
      <c r="E907" s="363"/>
      <c r="F907" s="363"/>
      <c r="G907" s="363"/>
      <c r="H907" s="363"/>
      <c r="I907" s="369"/>
      <c r="J907" s="369"/>
      <c r="K907" s="364"/>
      <c r="L907" s="369"/>
      <c r="M907" s="363"/>
      <c r="N907" s="363"/>
      <c r="O907" s="363"/>
      <c r="P907" s="363"/>
      <c r="Q907" s="363"/>
      <c r="R907" s="370"/>
      <c r="S907" s="348"/>
      <c r="T907" s="349"/>
      <c r="U907" s="348"/>
      <c r="V907" s="348"/>
      <c r="W907" s="348"/>
      <c r="X907" s="348"/>
      <c r="Y907" s="348"/>
      <c r="Z907" s="348"/>
      <c r="AA907" s="348"/>
      <c r="AB907" s="350"/>
    </row>
    <row r="908" spans="2:28" customFormat="1" ht="15" customHeight="1" x14ac:dyDescent="0.25">
      <c r="B908" s="315"/>
      <c r="C908" s="304"/>
      <c r="D908" s="363"/>
      <c r="E908" s="363"/>
      <c r="F908" s="363"/>
      <c r="G908" s="363"/>
      <c r="H908" s="363"/>
      <c r="I908" s="369"/>
      <c r="J908" s="369"/>
      <c r="K908" s="364"/>
      <c r="L908" s="369"/>
      <c r="M908" s="363"/>
      <c r="N908" s="363"/>
      <c r="O908" s="363"/>
      <c r="P908" s="363"/>
      <c r="Q908" s="363"/>
      <c r="R908" s="370"/>
      <c r="S908" s="348"/>
      <c r="T908" s="349"/>
      <c r="U908" s="348"/>
      <c r="V908" s="348"/>
      <c r="W908" s="348"/>
      <c r="X908" s="348"/>
      <c r="Y908" s="348"/>
      <c r="Z908" s="348"/>
      <c r="AA908" s="348"/>
      <c r="AB908" s="350"/>
    </row>
    <row r="909" spans="2:28" customFormat="1" ht="15" customHeight="1" x14ac:dyDescent="0.25">
      <c r="B909" s="315"/>
      <c r="C909" s="304"/>
      <c r="D909" s="363"/>
      <c r="E909" s="363"/>
      <c r="F909" s="363"/>
      <c r="G909" s="363"/>
      <c r="H909" s="363"/>
      <c r="I909" s="369"/>
      <c r="J909" s="369"/>
      <c r="K909" s="364"/>
      <c r="L909" s="369"/>
      <c r="M909" s="363"/>
      <c r="N909" s="363"/>
      <c r="O909" s="363"/>
      <c r="P909" s="363"/>
      <c r="Q909" s="363"/>
      <c r="R909" s="370"/>
      <c r="S909" s="348"/>
      <c r="T909" s="349"/>
      <c r="U909" s="348"/>
      <c r="V909" s="348"/>
      <c r="W909" s="348"/>
      <c r="X909" s="348"/>
      <c r="Y909" s="348"/>
      <c r="Z909" s="348"/>
      <c r="AA909" s="348"/>
      <c r="AB909" s="350"/>
    </row>
    <row r="910" spans="2:28" customFormat="1" ht="15" customHeight="1" x14ac:dyDescent="0.25">
      <c r="B910" s="315"/>
      <c r="C910" s="304"/>
      <c r="D910" s="363"/>
      <c r="E910" s="363"/>
      <c r="F910" s="363"/>
      <c r="G910" s="363"/>
      <c r="H910" s="363"/>
      <c r="I910" s="369"/>
      <c r="J910" s="369"/>
      <c r="K910" s="364"/>
      <c r="L910" s="369"/>
      <c r="M910" s="363"/>
      <c r="N910" s="363"/>
      <c r="O910" s="363"/>
      <c r="P910" s="363"/>
      <c r="Q910" s="363"/>
      <c r="R910" s="370"/>
      <c r="S910" s="348"/>
      <c r="T910" s="349"/>
      <c r="U910" s="348"/>
      <c r="V910" s="348"/>
      <c r="W910" s="348"/>
      <c r="X910" s="348"/>
      <c r="Y910" s="348"/>
      <c r="Z910" s="348"/>
      <c r="AA910" s="348"/>
      <c r="AB910" s="350"/>
    </row>
    <row r="911" spans="2:28" customFormat="1" ht="15" customHeight="1" x14ac:dyDescent="0.25">
      <c r="B911" s="315"/>
      <c r="C911" s="304"/>
      <c r="D911" s="363"/>
      <c r="E911" s="363"/>
      <c r="F911" s="363"/>
      <c r="G911" s="363"/>
      <c r="H911" s="363"/>
      <c r="I911" s="369"/>
      <c r="J911" s="369"/>
      <c r="K911" s="364"/>
      <c r="L911" s="369"/>
      <c r="M911" s="363"/>
      <c r="N911" s="363"/>
      <c r="O911" s="363"/>
      <c r="P911" s="363"/>
      <c r="Q911" s="363"/>
      <c r="R911" s="370"/>
      <c r="S911" s="348"/>
      <c r="T911" s="349"/>
      <c r="U911" s="348"/>
      <c r="V911" s="348"/>
      <c r="W911" s="348"/>
      <c r="X911" s="348"/>
      <c r="Y911" s="348"/>
      <c r="Z911" s="348"/>
      <c r="AA911" s="348"/>
      <c r="AB911" s="350"/>
    </row>
    <row r="912" spans="2:28" customFormat="1" ht="15" customHeight="1" x14ac:dyDescent="0.25">
      <c r="B912" s="315"/>
      <c r="C912" s="304"/>
      <c r="D912" s="363"/>
      <c r="E912" s="363"/>
      <c r="F912" s="363"/>
      <c r="G912" s="363"/>
      <c r="H912" s="363"/>
      <c r="I912" s="369"/>
      <c r="J912" s="369"/>
      <c r="K912" s="364"/>
      <c r="L912" s="369"/>
      <c r="M912" s="363"/>
      <c r="N912" s="363"/>
      <c r="O912" s="363"/>
      <c r="P912" s="363"/>
      <c r="Q912" s="363"/>
      <c r="R912" s="370"/>
      <c r="S912" s="348"/>
      <c r="T912" s="349"/>
      <c r="U912" s="348"/>
      <c r="V912" s="348"/>
      <c r="W912" s="348"/>
      <c r="X912" s="348"/>
      <c r="Y912" s="348"/>
      <c r="Z912" s="348"/>
      <c r="AA912" s="348"/>
      <c r="AB912" s="350"/>
    </row>
    <row r="913" spans="2:28" customFormat="1" ht="15" customHeight="1" x14ac:dyDescent="0.25">
      <c r="B913" s="315"/>
      <c r="C913" s="304"/>
      <c r="D913" s="363"/>
      <c r="E913" s="363"/>
      <c r="F913" s="363"/>
      <c r="G913" s="363"/>
      <c r="H913" s="363"/>
      <c r="I913" s="369"/>
      <c r="J913" s="369"/>
      <c r="K913" s="364"/>
      <c r="L913" s="369"/>
      <c r="M913" s="363"/>
      <c r="N913" s="363"/>
      <c r="O913" s="363"/>
      <c r="P913" s="363"/>
      <c r="Q913" s="363"/>
      <c r="R913" s="370"/>
      <c r="S913" s="348"/>
      <c r="T913" s="349"/>
      <c r="U913" s="348"/>
      <c r="V913" s="348"/>
      <c r="W913" s="348"/>
      <c r="X913" s="348"/>
      <c r="Y913" s="348"/>
      <c r="Z913" s="348"/>
      <c r="AA913" s="348"/>
      <c r="AB913" s="350"/>
    </row>
    <row r="914" spans="2:28" customFormat="1" ht="15" customHeight="1" x14ac:dyDescent="0.25">
      <c r="B914" s="315"/>
      <c r="C914" s="304"/>
      <c r="D914" s="363"/>
      <c r="E914" s="363"/>
      <c r="F914" s="363"/>
      <c r="G914" s="363"/>
      <c r="H914" s="363"/>
      <c r="I914" s="369"/>
      <c r="J914" s="369"/>
      <c r="K914" s="364"/>
      <c r="L914" s="369"/>
      <c r="M914" s="363"/>
      <c r="N914" s="363"/>
      <c r="O914" s="363"/>
      <c r="P914" s="363"/>
      <c r="Q914" s="363"/>
      <c r="R914" s="370"/>
      <c r="S914" s="348"/>
      <c r="T914" s="349"/>
      <c r="U914" s="348"/>
      <c r="V914" s="348"/>
      <c r="W914" s="348"/>
      <c r="X914" s="348"/>
      <c r="Y914" s="348"/>
      <c r="Z914" s="348"/>
      <c r="AA914" s="348"/>
      <c r="AB914" s="350"/>
    </row>
    <row r="915" spans="2:28" customFormat="1" ht="15" customHeight="1" x14ac:dyDescent="0.25">
      <c r="B915" s="315"/>
      <c r="C915" s="304"/>
      <c r="D915" s="363"/>
      <c r="E915" s="363"/>
      <c r="F915" s="363"/>
      <c r="G915" s="363"/>
      <c r="H915" s="363"/>
      <c r="I915" s="369"/>
      <c r="J915" s="369"/>
      <c r="K915" s="364"/>
      <c r="L915" s="369"/>
      <c r="M915" s="363"/>
      <c r="N915" s="363"/>
      <c r="O915" s="363"/>
      <c r="P915" s="363"/>
      <c r="Q915" s="363"/>
      <c r="R915" s="370"/>
      <c r="S915" s="348"/>
      <c r="T915" s="349"/>
      <c r="U915" s="348"/>
      <c r="V915" s="348"/>
      <c r="W915" s="348"/>
      <c r="X915" s="348"/>
      <c r="Y915" s="348"/>
      <c r="Z915" s="348"/>
      <c r="AA915" s="348"/>
      <c r="AB915" s="350"/>
    </row>
    <row r="916" spans="2:28" customFormat="1" ht="15" customHeight="1" x14ac:dyDescent="0.25">
      <c r="B916" s="315"/>
      <c r="C916" s="304"/>
      <c r="D916" s="363"/>
      <c r="E916" s="363"/>
      <c r="F916" s="363"/>
      <c r="G916" s="363"/>
      <c r="H916" s="363"/>
      <c r="I916" s="369"/>
      <c r="J916" s="369"/>
      <c r="K916" s="364"/>
      <c r="L916" s="369"/>
      <c r="M916" s="363"/>
      <c r="N916" s="363"/>
      <c r="O916" s="363"/>
      <c r="P916" s="363"/>
      <c r="Q916" s="363"/>
      <c r="R916" s="370"/>
      <c r="S916" s="348"/>
      <c r="T916" s="349"/>
      <c r="U916" s="348"/>
      <c r="V916" s="348"/>
      <c r="W916" s="348"/>
      <c r="X916" s="348"/>
      <c r="Y916" s="348"/>
      <c r="Z916" s="348"/>
      <c r="AA916" s="348"/>
      <c r="AB916" s="350"/>
    </row>
    <row r="917" spans="2:28" customFormat="1" ht="15" customHeight="1" x14ac:dyDescent="0.25">
      <c r="B917" s="315"/>
      <c r="C917" s="304"/>
      <c r="D917" s="363"/>
      <c r="E917" s="363"/>
      <c r="F917" s="363"/>
      <c r="G917" s="363"/>
      <c r="H917" s="363"/>
      <c r="I917" s="369"/>
      <c r="J917" s="369"/>
      <c r="K917" s="364"/>
      <c r="L917" s="369"/>
      <c r="M917" s="363"/>
      <c r="N917" s="363"/>
      <c r="O917" s="363"/>
      <c r="P917" s="363"/>
      <c r="Q917" s="363"/>
      <c r="R917" s="370"/>
      <c r="S917" s="348"/>
      <c r="T917" s="349"/>
      <c r="U917" s="348"/>
      <c r="V917" s="348"/>
      <c r="W917" s="348"/>
      <c r="X917" s="348"/>
      <c r="Y917" s="348"/>
      <c r="Z917" s="348"/>
      <c r="AA917" s="348"/>
      <c r="AB917" s="350"/>
    </row>
    <row r="918" spans="2:28" customFormat="1" ht="15" customHeight="1" x14ac:dyDescent="0.25">
      <c r="B918" s="315"/>
      <c r="C918" s="304"/>
      <c r="D918" s="363"/>
      <c r="E918" s="363"/>
      <c r="F918" s="363"/>
      <c r="G918" s="363"/>
      <c r="H918" s="363"/>
      <c r="I918" s="369"/>
      <c r="J918" s="369"/>
      <c r="K918" s="364"/>
      <c r="L918" s="369"/>
      <c r="M918" s="363"/>
      <c r="N918" s="363"/>
      <c r="O918" s="363"/>
      <c r="P918" s="363"/>
      <c r="Q918" s="363"/>
      <c r="R918" s="370"/>
      <c r="S918" s="348"/>
      <c r="T918" s="349"/>
      <c r="U918" s="348"/>
      <c r="V918" s="348"/>
      <c r="W918" s="348"/>
      <c r="X918" s="348"/>
      <c r="Y918" s="348"/>
      <c r="Z918" s="348"/>
      <c r="AA918" s="348"/>
      <c r="AB918" s="350"/>
    </row>
    <row r="919" spans="2:28" customFormat="1" ht="15" customHeight="1" x14ac:dyDescent="0.25">
      <c r="B919" s="315"/>
      <c r="C919" s="304"/>
      <c r="D919" s="363"/>
      <c r="E919" s="363"/>
      <c r="F919" s="363"/>
      <c r="G919" s="363"/>
      <c r="H919" s="363"/>
      <c r="I919" s="369"/>
      <c r="J919" s="369"/>
      <c r="K919" s="364"/>
      <c r="L919" s="369"/>
      <c r="M919" s="363"/>
      <c r="N919" s="363"/>
      <c r="O919" s="363"/>
      <c r="P919" s="363"/>
      <c r="Q919" s="363"/>
      <c r="R919" s="370"/>
      <c r="S919" s="348"/>
      <c r="T919" s="349"/>
      <c r="U919" s="348"/>
      <c r="V919" s="348"/>
      <c r="W919" s="348"/>
      <c r="X919" s="348"/>
      <c r="Y919" s="348"/>
      <c r="Z919" s="348"/>
      <c r="AA919" s="348"/>
      <c r="AB919" s="350"/>
    </row>
    <row r="920" spans="2:28" customFormat="1" ht="15" customHeight="1" x14ac:dyDescent="0.25">
      <c r="B920" s="315"/>
      <c r="C920" s="304"/>
      <c r="D920" s="363"/>
      <c r="E920" s="363"/>
      <c r="F920" s="363"/>
      <c r="G920" s="363"/>
      <c r="H920" s="363"/>
      <c r="I920" s="369"/>
      <c r="J920" s="369"/>
      <c r="K920" s="364"/>
      <c r="L920" s="369"/>
      <c r="M920" s="363"/>
      <c r="N920" s="363"/>
      <c r="O920" s="363"/>
      <c r="P920" s="363"/>
      <c r="Q920" s="363"/>
      <c r="R920" s="370"/>
      <c r="S920" s="348"/>
      <c r="T920" s="349"/>
      <c r="U920" s="348"/>
      <c r="V920" s="348"/>
      <c r="W920" s="348"/>
      <c r="X920" s="348"/>
      <c r="Y920" s="348"/>
      <c r="Z920" s="348"/>
      <c r="AA920" s="348"/>
      <c r="AB920" s="350"/>
    </row>
    <row r="921" spans="2:28" customFormat="1" ht="15" customHeight="1" x14ac:dyDescent="0.25">
      <c r="B921" s="315"/>
      <c r="C921" s="304"/>
      <c r="D921" s="363"/>
      <c r="E921" s="363"/>
      <c r="F921" s="363"/>
      <c r="G921" s="363"/>
      <c r="H921" s="363"/>
      <c r="I921" s="369"/>
      <c r="J921" s="369"/>
      <c r="K921" s="364"/>
      <c r="L921" s="369"/>
      <c r="M921" s="363"/>
      <c r="N921" s="363"/>
      <c r="O921" s="363"/>
      <c r="P921" s="363"/>
      <c r="Q921" s="363"/>
      <c r="R921" s="370"/>
      <c r="S921" s="348"/>
      <c r="T921" s="349"/>
      <c r="U921" s="348"/>
      <c r="V921" s="348"/>
      <c r="W921" s="348"/>
      <c r="X921" s="348"/>
      <c r="Y921" s="348"/>
      <c r="Z921" s="348"/>
      <c r="AA921" s="348"/>
      <c r="AB921" s="350"/>
    </row>
    <row r="922" spans="2:28" customFormat="1" ht="15" customHeight="1" x14ac:dyDescent="0.25">
      <c r="B922" s="315"/>
      <c r="C922" s="304"/>
      <c r="D922" s="363"/>
      <c r="E922" s="363"/>
      <c r="F922" s="363"/>
      <c r="G922" s="363"/>
      <c r="H922" s="363"/>
      <c r="I922" s="369"/>
      <c r="J922" s="369"/>
      <c r="K922" s="364"/>
      <c r="L922" s="369"/>
      <c r="M922" s="363"/>
      <c r="N922" s="363"/>
      <c r="O922" s="363"/>
      <c r="P922" s="363"/>
      <c r="Q922" s="363"/>
      <c r="R922" s="370"/>
      <c r="S922" s="348"/>
      <c r="T922" s="349"/>
      <c r="U922" s="348"/>
      <c r="V922" s="348"/>
      <c r="W922" s="348"/>
      <c r="X922" s="348"/>
      <c r="Y922" s="348"/>
      <c r="Z922" s="348"/>
      <c r="AA922" s="348"/>
      <c r="AB922" s="350"/>
    </row>
    <row r="923" spans="2:28" customFormat="1" ht="15" customHeight="1" x14ac:dyDescent="0.25">
      <c r="B923" s="315"/>
      <c r="C923" s="304"/>
      <c r="D923" s="363"/>
      <c r="E923" s="363"/>
      <c r="F923" s="363"/>
      <c r="G923" s="363"/>
      <c r="H923" s="363"/>
      <c r="I923" s="369"/>
      <c r="J923" s="369"/>
      <c r="K923" s="364"/>
      <c r="L923" s="369"/>
      <c r="M923" s="363"/>
      <c r="N923" s="363"/>
      <c r="O923" s="363"/>
      <c r="P923" s="363"/>
      <c r="Q923" s="363"/>
      <c r="R923" s="370"/>
      <c r="S923" s="348"/>
      <c r="T923" s="349"/>
      <c r="U923" s="348"/>
      <c r="V923" s="348"/>
      <c r="W923" s="348"/>
      <c r="X923" s="348"/>
      <c r="Y923" s="348"/>
      <c r="Z923" s="348"/>
      <c r="AA923" s="348"/>
      <c r="AB923" s="350"/>
    </row>
    <row r="924" spans="2:28" customFormat="1" ht="15" customHeight="1" x14ac:dyDescent="0.25">
      <c r="B924" s="315"/>
      <c r="C924" s="304"/>
      <c r="D924" s="363"/>
      <c r="E924" s="363"/>
      <c r="F924" s="363"/>
      <c r="G924" s="363"/>
      <c r="H924" s="363"/>
      <c r="I924" s="369"/>
      <c r="J924" s="369"/>
      <c r="K924" s="364"/>
      <c r="L924" s="369"/>
      <c r="M924" s="363"/>
      <c r="N924" s="363"/>
      <c r="O924" s="363"/>
      <c r="P924" s="363"/>
      <c r="Q924" s="363"/>
      <c r="R924" s="370"/>
      <c r="S924" s="348"/>
      <c r="T924" s="349"/>
      <c r="U924" s="348"/>
      <c r="V924" s="348"/>
      <c r="W924" s="348"/>
      <c r="X924" s="348"/>
      <c r="Y924" s="348"/>
      <c r="Z924" s="348"/>
      <c r="AA924" s="348"/>
      <c r="AB924" s="350"/>
    </row>
    <row r="925" spans="2:28" customFormat="1" ht="15" customHeight="1" x14ac:dyDescent="0.25">
      <c r="B925" s="315"/>
      <c r="C925" s="304"/>
      <c r="D925" s="363"/>
      <c r="E925" s="363"/>
      <c r="F925" s="363"/>
      <c r="G925" s="363"/>
      <c r="H925" s="363"/>
      <c r="I925" s="369"/>
      <c r="J925" s="369"/>
      <c r="K925" s="364"/>
      <c r="L925" s="369"/>
      <c r="M925" s="363"/>
      <c r="N925" s="363"/>
      <c r="O925" s="363"/>
      <c r="P925" s="363"/>
      <c r="Q925" s="363"/>
      <c r="R925" s="370"/>
      <c r="S925" s="348"/>
      <c r="T925" s="349"/>
      <c r="U925" s="348"/>
      <c r="V925" s="348"/>
      <c r="W925" s="348"/>
      <c r="X925" s="348"/>
      <c r="Y925" s="348"/>
      <c r="Z925" s="348"/>
      <c r="AA925" s="348"/>
      <c r="AB925" s="350"/>
    </row>
    <row r="926" spans="2:28" customFormat="1" ht="15" customHeight="1" x14ac:dyDescent="0.25">
      <c r="B926" s="315"/>
      <c r="C926" s="304"/>
      <c r="D926" s="363"/>
      <c r="E926" s="363"/>
      <c r="F926" s="363"/>
      <c r="G926" s="363"/>
      <c r="H926" s="363"/>
      <c r="I926" s="369"/>
      <c r="J926" s="369"/>
      <c r="K926" s="364"/>
      <c r="L926" s="369"/>
      <c r="M926" s="363"/>
      <c r="N926" s="363"/>
      <c r="O926" s="363"/>
      <c r="P926" s="363"/>
      <c r="Q926" s="363"/>
      <c r="R926" s="370"/>
      <c r="S926" s="348"/>
      <c r="T926" s="349"/>
      <c r="U926" s="348"/>
      <c r="V926" s="348"/>
      <c r="W926" s="348"/>
      <c r="X926" s="348"/>
      <c r="Y926" s="348"/>
      <c r="Z926" s="348"/>
      <c r="AA926" s="348"/>
      <c r="AB926" s="350"/>
    </row>
    <row r="927" spans="2:28" customFormat="1" ht="15" customHeight="1" x14ac:dyDescent="0.25">
      <c r="B927" s="315"/>
      <c r="C927" s="304"/>
      <c r="D927" s="363"/>
      <c r="E927" s="363"/>
      <c r="F927" s="363"/>
      <c r="G927" s="363"/>
      <c r="H927" s="363"/>
      <c r="I927" s="369"/>
      <c r="J927" s="369"/>
      <c r="K927" s="364"/>
      <c r="L927" s="369"/>
      <c r="M927" s="363"/>
      <c r="N927" s="363"/>
      <c r="O927" s="363"/>
      <c r="P927" s="363"/>
      <c r="Q927" s="363"/>
      <c r="R927" s="370"/>
      <c r="S927" s="348"/>
      <c r="T927" s="349"/>
      <c r="U927" s="348"/>
      <c r="V927" s="348"/>
      <c r="W927" s="348"/>
      <c r="X927" s="348"/>
      <c r="Y927" s="348"/>
      <c r="Z927" s="348"/>
      <c r="AA927" s="348"/>
      <c r="AB927" s="350"/>
    </row>
    <row r="928" spans="2:28" customFormat="1" ht="15" customHeight="1" x14ac:dyDescent="0.25">
      <c r="B928" s="315"/>
      <c r="C928" s="304"/>
      <c r="D928" s="363"/>
      <c r="E928" s="363"/>
      <c r="F928" s="363"/>
      <c r="G928" s="363"/>
      <c r="H928" s="363"/>
      <c r="I928" s="369"/>
      <c r="J928" s="369"/>
      <c r="K928" s="364"/>
      <c r="L928" s="369"/>
      <c r="M928" s="363"/>
      <c r="N928" s="363"/>
      <c r="O928" s="363"/>
      <c r="P928" s="363"/>
      <c r="Q928" s="363"/>
      <c r="R928" s="370"/>
      <c r="S928" s="348"/>
      <c r="T928" s="349"/>
      <c r="U928" s="348"/>
      <c r="V928" s="348"/>
      <c r="W928" s="348"/>
      <c r="X928" s="348"/>
      <c r="Y928" s="348"/>
      <c r="Z928" s="348"/>
      <c r="AA928" s="348"/>
      <c r="AB928" s="350"/>
    </row>
    <row r="929" spans="2:28" customFormat="1" ht="15" customHeight="1" x14ac:dyDescent="0.25">
      <c r="B929" s="315"/>
      <c r="C929" s="304"/>
      <c r="D929" s="363"/>
      <c r="E929" s="363"/>
      <c r="F929" s="363"/>
      <c r="G929" s="363"/>
      <c r="H929" s="363"/>
      <c r="I929" s="369"/>
      <c r="J929" s="369"/>
      <c r="K929" s="364"/>
      <c r="L929" s="369"/>
      <c r="M929" s="363"/>
      <c r="N929" s="363"/>
      <c r="O929" s="363"/>
      <c r="P929" s="363"/>
      <c r="Q929" s="363"/>
      <c r="R929" s="370"/>
      <c r="S929" s="348"/>
      <c r="T929" s="349"/>
      <c r="U929" s="348"/>
      <c r="V929" s="348"/>
      <c r="W929" s="348"/>
      <c r="X929" s="348"/>
      <c r="Y929" s="348"/>
      <c r="Z929" s="348"/>
      <c r="AA929" s="348"/>
      <c r="AB929" s="350"/>
    </row>
    <row r="930" spans="2:28" customFormat="1" ht="15" customHeight="1" x14ac:dyDescent="0.25">
      <c r="B930" s="315"/>
      <c r="C930" s="304"/>
      <c r="D930" s="363"/>
      <c r="E930" s="363"/>
      <c r="F930" s="363"/>
      <c r="G930" s="363"/>
      <c r="H930" s="363"/>
      <c r="I930" s="369"/>
      <c r="J930" s="369"/>
      <c r="K930" s="364"/>
      <c r="L930" s="369"/>
      <c r="M930" s="363"/>
      <c r="N930" s="363"/>
      <c r="O930" s="363"/>
      <c r="P930" s="363"/>
      <c r="Q930" s="363"/>
      <c r="R930" s="370"/>
      <c r="S930" s="348"/>
      <c r="T930" s="349"/>
      <c r="U930" s="348"/>
      <c r="V930" s="348"/>
      <c r="W930" s="348"/>
      <c r="X930" s="348"/>
      <c r="Y930" s="348"/>
      <c r="Z930" s="348"/>
      <c r="AA930" s="348"/>
      <c r="AB930" s="350"/>
    </row>
    <row r="931" spans="2:28" customFormat="1" ht="15" customHeight="1" x14ac:dyDescent="0.25">
      <c r="B931" s="315"/>
      <c r="C931" s="304"/>
      <c r="D931" s="363"/>
      <c r="E931" s="363"/>
      <c r="F931" s="363"/>
      <c r="G931" s="363"/>
      <c r="H931" s="363"/>
      <c r="I931" s="369"/>
      <c r="J931" s="369"/>
      <c r="K931" s="364"/>
      <c r="L931" s="369"/>
      <c r="M931" s="363"/>
      <c r="N931" s="363"/>
      <c r="O931" s="363"/>
      <c r="P931" s="363"/>
      <c r="Q931" s="363"/>
      <c r="R931" s="370"/>
      <c r="S931" s="348"/>
      <c r="T931" s="349"/>
      <c r="U931" s="348"/>
      <c r="V931" s="348"/>
      <c r="W931" s="348"/>
      <c r="X931" s="348"/>
      <c r="Y931" s="348"/>
      <c r="Z931" s="348"/>
      <c r="AA931" s="348"/>
      <c r="AB931" s="350"/>
    </row>
    <row r="932" spans="2:28" customFormat="1" ht="15" customHeight="1" x14ac:dyDescent="0.25">
      <c r="B932" s="315"/>
      <c r="C932" s="304"/>
      <c r="D932" s="363"/>
      <c r="E932" s="363"/>
      <c r="F932" s="363"/>
      <c r="G932" s="363"/>
      <c r="H932" s="363"/>
      <c r="I932" s="369"/>
      <c r="J932" s="369"/>
      <c r="K932" s="364"/>
      <c r="L932" s="369"/>
      <c r="M932" s="363"/>
      <c r="N932" s="363"/>
      <c r="O932" s="363"/>
      <c r="P932" s="363"/>
      <c r="Q932" s="363"/>
      <c r="R932" s="370"/>
      <c r="S932" s="348"/>
      <c r="T932" s="349"/>
      <c r="U932" s="348"/>
      <c r="V932" s="348"/>
      <c r="W932" s="348"/>
      <c r="X932" s="348"/>
      <c r="Y932" s="348"/>
      <c r="Z932" s="348"/>
      <c r="AA932" s="348"/>
      <c r="AB932" s="350"/>
    </row>
    <row r="933" spans="2:28" customFormat="1" ht="15" customHeight="1" x14ac:dyDescent="0.25">
      <c r="B933" s="315"/>
      <c r="C933" s="304"/>
      <c r="D933" s="363"/>
      <c r="E933" s="363"/>
      <c r="F933" s="363"/>
      <c r="G933" s="363"/>
      <c r="H933" s="363"/>
      <c r="I933" s="369"/>
      <c r="J933" s="369"/>
      <c r="K933" s="364"/>
      <c r="L933" s="369"/>
      <c r="M933" s="363"/>
      <c r="N933" s="363"/>
      <c r="O933" s="363"/>
      <c r="P933" s="363"/>
      <c r="Q933" s="363"/>
      <c r="R933" s="370"/>
      <c r="S933" s="348"/>
      <c r="T933" s="349"/>
      <c r="U933" s="348"/>
      <c r="V933" s="348"/>
      <c r="W933" s="348"/>
      <c r="X933" s="348"/>
      <c r="Y933" s="348"/>
      <c r="Z933" s="348"/>
      <c r="AA933" s="348"/>
      <c r="AB933" s="350"/>
    </row>
    <row r="934" spans="2:28" customFormat="1" ht="15" customHeight="1" x14ac:dyDescent="0.25">
      <c r="B934" s="315"/>
      <c r="C934" s="304"/>
      <c r="D934" s="363"/>
      <c r="E934" s="363"/>
      <c r="F934" s="363"/>
      <c r="G934" s="363"/>
      <c r="H934" s="363"/>
      <c r="I934" s="369"/>
      <c r="J934" s="369"/>
      <c r="K934" s="364"/>
      <c r="L934" s="369"/>
      <c r="M934" s="363"/>
      <c r="N934" s="363"/>
      <c r="O934" s="363"/>
      <c r="P934" s="363"/>
      <c r="Q934" s="363"/>
      <c r="R934" s="370"/>
      <c r="S934" s="348"/>
      <c r="T934" s="349"/>
      <c r="U934" s="348"/>
      <c r="V934" s="348"/>
      <c r="W934" s="348"/>
      <c r="X934" s="348"/>
      <c r="Y934" s="348"/>
      <c r="Z934" s="348"/>
      <c r="AA934" s="348"/>
      <c r="AB934" s="350"/>
    </row>
    <row r="935" spans="2:28" customFormat="1" ht="15" customHeight="1" x14ac:dyDescent="0.25">
      <c r="B935" s="315"/>
      <c r="C935" s="304"/>
      <c r="D935" s="363"/>
      <c r="E935" s="363"/>
      <c r="F935" s="363"/>
      <c r="G935" s="363"/>
      <c r="H935" s="363"/>
      <c r="I935" s="369"/>
      <c r="J935" s="369"/>
      <c r="K935" s="364"/>
      <c r="L935" s="369"/>
      <c r="M935" s="363"/>
      <c r="N935" s="363"/>
      <c r="O935" s="363"/>
      <c r="P935" s="363"/>
      <c r="Q935" s="363"/>
      <c r="R935" s="370"/>
      <c r="S935" s="348"/>
      <c r="T935" s="349"/>
      <c r="U935" s="348"/>
      <c r="V935" s="348"/>
      <c r="W935" s="348"/>
      <c r="X935" s="348"/>
      <c r="Y935" s="348"/>
      <c r="Z935" s="348"/>
      <c r="AA935" s="348"/>
      <c r="AB935" s="350"/>
    </row>
    <row r="936" spans="2:28" customFormat="1" ht="15" customHeight="1" x14ac:dyDescent="0.25">
      <c r="B936" s="315"/>
      <c r="C936" s="304"/>
      <c r="D936" s="363"/>
      <c r="E936" s="363"/>
      <c r="F936" s="363"/>
      <c r="G936" s="363"/>
      <c r="H936" s="363"/>
      <c r="I936" s="369"/>
      <c r="J936" s="369"/>
      <c r="K936" s="364"/>
      <c r="L936" s="369"/>
      <c r="M936" s="363"/>
      <c r="N936" s="363"/>
      <c r="O936" s="363"/>
      <c r="P936" s="363"/>
      <c r="Q936" s="363"/>
      <c r="R936" s="370"/>
      <c r="S936" s="348"/>
      <c r="T936" s="349"/>
      <c r="U936" s="348"/>
      <c r="V936" s="348"/>
      <c r="W936" s="348"/>
      <c r="X936" s="348"/>
      <c r="Y936" s="348"/>
      <c r="Z936" s="348"/>
      <c r="AA936" s="348"/>
      <c r="AB936" s="350"/>
    </row>
    <row r="937" spans="2:28" customFormat="1" ht="15" customHeight="1" x14ac:dyDescent="0.25">
      <c r="B937" s="315"/>
      <c r="C937" s="304"/>
      <c r="D937" s="363"/>
      <c r="E937" s="363"/>
      <c r="F937" s="363"/>
      <c r="G937" s="363"/>
      <c r="H937" s="363"/>
      <c r="I937" s="369"/>
      <c r="J937" s="369"/>
      <c r="K937" s="364"/>
      <c r="L937" s="369"/>
      <c r="M937" s="363"/>
      <c r="N937" s="363"/>
      <c r="O937" s="363"/>
      <c r="P937" s="363"/>
      <c r="Q937" s="363"/>
      <c r="R937" s="370"/>
      <c r="S937" s="348"/>
      <c r="T937" s="349"/>
      <c r="U937" s="348"/>
      <c r="V937" s="348"/>
      <c r="W937" s="348"/>
      <c r="X937" s="348"/>
      <c r="Y937" s="348"/>
      <c r="Z937" s="348"/>
      <c r="AA937" s="348"/>
      <c r="AB937" s="350"/>
    </row>
    <row r="938" spans="2:28" customFormat="1" ht="15" customHeight="1" x14ac:dyDescent="0.25">
      <c r="B938" s="315"/>
      <c r="C938" s="304"/>
      <c r="D938" s="363"/>
      <c r="E938" s="363"/>
      <c r="F938" s="363"/>
      <c r="G938" s="363"/>
      <c r="H938" s="363"/>
      <c r="I938" s="369"/>
      <c r="J938" s="369"/>
      <c r="K938" s="364"/>
      <c r="L938" s="369"/>
      <c r="M938" s="363"/>
      <c r="N938" s="363"/>
      <c r="O938" s="363"/>
      <c r="P938" s="363"/>
      <c r="Q938" s="363"/>
      <c r="R938" s="370"/>
      <c r="S938" s="348"/>
      <c r="T938" s="349"/>
      <c r="U938" s="348"/>
      <c r="V938" s="348"/>
      <c r="W938" s="348"/>
      <c r="X938" s="348"/>
      <c r="Y938" s="348"/>
      <c r="Z938" s="348"/>
      <c r="AA938" s="348"/>
      <c r="AB938" s="350"/>
    </row>
    <row r="939" spans="2:28" customFormat="1" ht="15" customHeight="1" x14ac:dyDescent="0.25">
      <c r="B939" s="315"/>
      <c r="C939" s="304"/>
      <c r="D939" s="363"/>
      <c r="E939" s="363"/>
      <c r="F939" s="363"/>
      <c r="G939" s="363"/>
      <c r="H939" s="363"/>
      <c r="I939" s="369"/>
      <c r="J939" s="369"/>
      <c r="K939" s="364"/>
      <c r="L939" s="369"/>
      <c r="M939" s="363"/>
      <c r="N939" s="363"/>
      <c r="O939" s="363"/>
      <c r="P939" s="363"/>
      <c r="Q939" s="363"/>
      <c r="R939" s="370"/>
      <c r="S939" s="348"/>
      <c r="T939" s="349"/>
      <c r="U939" s="348"/>
      <c r="V939" s="348"/>
      <c r="W939" s="348"/>
      <c r="X939" s="348"/>
      <c r="Y939" s="348"/>
      <c r="Z939" s="348"/>
      <c r="AA939" s="348"/>
      <c r="AB939" s="350"/>
    </row>
    <row r="940" spans="2:28" customFormat="1" ht="15" customHeight="1" x14ac:dyDescent="0.25">
      <c r="B940" s="315"/>
      <c r="C940" s="304"/>
      <c r="D940" s="363"/>
      <c r="E940" s="363"/>
      <c r="F940" s="363"/>
      <c r="G940" s="363"/>
      <c r="H940" s="363"/>
      <c r="I940" s="369"/>
      <c r="J940" s="369"/>
      <c r="K940" s="364"/>
      <c r="L940" s="369"/>
      <c r="M940" s="363"/>
      <c r="N940" s="363"/>
      <c r="O940" s="363"/>
      <c r="P940" s="363"/>
      <c r="Q940" s="363"/>
      <c r="R940" s="370"/>
      <c r="S940" s="348"/>
      <c r="T940" s="349"/>
      <c r="U940" s="348"/>
      <c r="V940" s="348"/>
      <c r="W940" s="348"/>
      <c r="X940" s="348"/>
      <c r="Y940" s="348"/>
      <c r="Z940" s="348"/>
      <c r="AA940" s="348"/>
      <c r="AB940" s="350"/>
    </row>
    <row r="941" spans="2:28" customFormat="1" ht="15" customHeight="1" x14ac:dyDescent="0.25">
      <c r="B941" s="315"/>
      <c r="C941" s="304"/>
      <c r="D941" s="363"/>
      <c r="E941" s="363"/>
      <c r="F941" s="363"/>
      <c r="G941" s="363"/>
      <c r="H941" s="363"/>
      <c r="I941" s="369"/>
      <c r="J941" s="369"/>
      <c r="K941" s="364"/>
      <c r="L941" s="369"/>
      <c r="M941" s="363"/>
      <c r="N941" s="363"/>
      <c r="O941" s="363"/>
      <c r="P941" s="363"/>
      <c r="Q941" s="363"/>
      <c r="R941" s="370"/>
      <c r="S941" s="348"/>
      <c r="T941" s="349"/>
      <c r="U941" s="348"/>
      <c r="V941" s="348"/>
      <c r="W941" s="348"/>
      <c r="X941" s="348"/>
      <c r="Y941" s="348"/>
      <c r="Z941" s="348"/>
      <c r="AA941" s="348"/>
      <c r="AB941" s="350"/>
    </row>
    <row r="942" spans="2:28" customFormat="1" ht="15" customHeight="1" x14ac:dyDescent="0.25">
      <c r="B942" s="315"/>
      <c r="C942" s="304"/>
      <c r="D942" s="363"/>
      <c r="E942" s="363"/>
      <c r="F942" s="363"/>
      <c r="G942" s="363"/>
      <c r="H942" s="363"/>
      <c r="I942" s="369"/>
      <c r="J942" s="369"/>
      <c r="K942" s="364"/>
      <c r="L942" s="369"/>
      <c r="M942" s="363"/>
      <c r="N942" s="363"/>
      <c r="O942" s="363"/>
      <c r="P942" s="363"/>
      <c r="Q942" s="363"/>
      <c r="R942" s="370"/>
      <c r="S942" s="348"/>
      <c r="T942" s="349"/>
      <c r="U942" s="348"/>
      <c r="V942" s="348"/>
      <c r="W942" s="348"/>
      <c r="X942" s="348"/>
      <c r="Y942" s="348"/>
      <c r="Z942" s="348"/>
      <c r="AA942" s="348"/>
      <c r="AB942" s="350"/>
    </row>
    <row r="943" spans="2:28" customFormat="1" ht="15" customHeight="1" x14ac:dyDescent="0.25">
      <c r="B943" s="315"/>
      <c r="C943" s="304"/>
      <c r="D943" s="363"/>
      <c r="E943" s="363"/>
      <c r="F943" s="363"/>
      <c r="G943" s="363"/>
      <c r="H943" s="363"/>
      <c r="I943" s="369"/>
      <c r="J943" s="369"/>
      <c r="K943" s="364"/>
      <c r="L943" s="369"/>
      <c r="M943" s="363"/>
      <c r="N943" s="363"/>
      <c r="O943" s="363"/>
      <c r="P943" s="363"/>
      <c r="Q943" s="363"/>
      <c r="R943" s="370"/>
      <c r="S943" s="348"/>
      <c r="T943" s="349"/>
      <c r="U943" s="348"/>
      <c r="V943" s="348"/>
      <c r="W943" s="348"/>
      <c r="X943" s="348"/>
      <c r="Y943" s="348"/>
      <c r="Z943" s="348"/>
      <c r="AA943" s="348"/>
      <c r="AB943" s="350"/>
    </row>
    <row r="944" spans="2:28" customFormat="1" ht="15" customHeight="1" x14ac:dyDescent="0.25">
      <c r="B944" s="315"/>
      <c r="C944" s="304"/>
      <c r="D944" s="363"/>
      <c r="E944" s="363"/>
      <c r="F944" s="363"/>
      <c r="G944" s="363"/>
      <c r="H944" s="363"/>
      <c r="I944" s="369"/>
      <c r="J944" s="369"/>
      <c r="K944" s="364"/>
      <c r="L944" s="369"/>
      <c r="M944" s="363"/>
      <c r="N944" s="363"/>
      <c r="O944" s="363"/>
      <c r="P944" s="363"/>
      <c r="Q944" s="363"/>
      <c r="R944" s="370"/>
      <c r="S944" s="348"/>
      <c r="T944" s="349"/>
      <c r="U944" s="348"/>
      <c r="V944" s="348"/>
      <c r="W944" s="348"/>
      <c r="X944" s="348"/>
      <c r="Y944" s="348"/>
      <c r="Z944" s="348"/>
      <c r="AA944" s="348"/>
      <c r="AB944" s="350"/>
    </row>
    <row r="945" spans="2:28" customFormat="1" ht="15" customHeight="1" x14ac:dyDescent="0.25">
      <c r="B945" s="315"/>
      <c r="C945" s="304"/>
      <c r="D945" s="363"/>
      <c r="E945" s="363"/>
      <c r="F945" s="363"/>
      <c r="G945" s="363"/>
      <c r="H945" s="363"/>
      <c r="I945" s="369"/>
      <c r="J945" s="369"/>
      <c r="K945" s="364"/>
      <c r="L945" s="369"/>
      <c r="M945" s="363"/>
      <c r="N945" s="363"/>
      <c r="O945" s="363"/>
      <c r="P945" s="363"/>
      <c r="Q945" s="363"/>
      <c r="R945" s="370"/>
      <c r="S945" s="348"/>
      <c r="T945" s="349"/>
      <c r="U945" s="348"/>
      <c r="V945" s="348"/>
      <c r="W945" s="348"/>
      <c r="X945" s="348"/>
      <c r="Y945" s="348"/>
      <c r="Z945" s="348"/>
      <c r="AA945" s="348"/>
      <c r="AB945" s="350"/>
    </row>
    <row r="946" spans="2:28" customFormat="1" ht="15" customHeight="1" x14ac:dyDescent="0.25">
      <c r="B946" s="315"/>
      <c r="C946" s="304"/>
      <c r="D946" s="363"/>
      <c r="E946" s="363"/>
      <c r="F946" s="363"/>
      <c r="G946" s="363"/>
      <c r="H946" s="363"/>
      <c r="I946" s="369"/>
      <c r="J946" s="369"/>
      <c r="K946" s="364"/>
      <c r="L946" s="369"/>
      <c r="M946" s="363"/>
      <c r="N946" s="363"/>
      <c r="O946" s="363"/>
      <c r="P946" s="363"/>
      <c r="Q946" s="363"/>
      <c r="R946" s="370"/>
      <c r="S946" s="348"/>
      <c r="T946" s="349"/>
      <c r="U946" s="348"/>
      <c r="V946" s="348"/>
      <c r="W946" s="348"/>
      <c r="X946" s="348"/>
      <c r="Y946" s="348"/>
      <c r="Z946" s="348"/>
      <c r="AA946" s="348"/>
      <c r="AB946" s="350"/>
    </row>
    <row r="947" spans="2:28" customFormat="1" ht="15" customHeight="1" x14ac:dyDescent="0.25">
      <c r="B947" s="315"/>
      <c r="C947" s="304"/>
      <c r="D947" s="363"/>
      <c r="E947" s="363"/>
      <c r="F947" s="363"/>
      <c r="G947" s="363"/>
      <c r="H947" s="363"/>
      <c r="I947" s="369"/>
      <c r="J947" s="369"/>
      <c r="K947" s="364"/>
      <c r="L947" s="369"/>
      <c r="M947" s="363"/>
      <c r="N947" s="363"/>
      <c r="O947" s="363"/>
      <c r="P947" s="363"/>
      <c r="Q947" s="363"/>
      <c r="R947" s="370"/>
      <c r="S947" s="348"/>
      <c r="T947" s="349"/>
      <c r="U947" s="348"/>
      <c r="V947" s="348"/>
      <c r="W947" s="348"/>
      <c r="X947" s="348"/>
      <c r="Y947" s="348"/>
      <c r="Z947" s="348"/>
      <c r="AA947" s="348"/>
      <c r="AB947" s="350"/>
    </row>
    <row r="948" spans="2:28" customFormat="1" ht="15" customHeight="1" x14ac:dyDescent="0.25">
      <c r="B948" s="315"/>
      <c r="C948" s="304"/>
      <c r="D948" s="363"/>
      <c r="E948" s="363"/>
      <c r="F948" s="363"/>
      <c r="G948" s="363"/>
      <c r="H948" s="363"/>
      <c r="I948" s="369"/>
      <c r="J948" s="369"/>
      <c r="K948" s="364"/>
      <c r="L948" s="369"/>
      <c r="M948" s="363"/>
      <c r="N948" s="363"/>
      <c r="O948" s="363"/>
      <c r="P948" s="363"/>
      <c r="Q948" s="363"/>
      <c r="R948" s="370"/>
      <c r="S948" s="348"/>
      <c r="T948" s="349"/>
      <c r="U948" s="348"/>
      <c r="V948" s="348"/>
      <c r="W948" s="348"/>
      <c r="X948" s="348"/>
      <c r="Y948" s="348"/>
      <c r="Z948" s="348"/>
      <c r="AA948" s="348"/>
      <c r="AB948" s="350"/>
    </row>
    <row r="949" spans="2:28" customFormat="1" ht="15" customHeight="1" x14ac:dyDescent="0.25">
      <c r="B949" s="315"/>
      <c r="C949" s="304"/>
      <c r="D949" s="363"/>
      <c r="E949" s="363"/>
      <c r="F949" s="363"/>
      <c r="G949" s="363"/>
      <c r="H949" s="363"/>
      <c r="I949" s="369"/>
      <c r="J949" s="369"/>
      <c r="K949" s="364"/>
      <c r="L949" s="369"/>
      <c r="M949" s="363"/>
      <c r="N949" s="363"/>
      <c r="O949" s="363"/>
      <c r="P949" s="363"/>
      <c r="Q949" s="363"/>
      <c r="R949" s="370"/>
      <c r="S949" s="348"/>
      <c r="T949" s="349"/>
      <c r="U949" s="348"/>
      <c r="V949" s="348"/>
      <c r="W949" s="348"/>
      <c r="X949" s="348"/>
      <c r="Y949" s="348"/>
      <c r="Z949" s="348"/>
      <c r="AA949" s="348"/>
      <c r="AB949" s="350"/>
    </row>
    <row r="950" spans="2:28" customFormat="1" ht="15" customHeight="1" x14ac:dyDescent="0.25">
      <c r="B950" s="315"/>
      <c r="C950" s="304"/>
      <c r="D950" s="363"/>
      <c r="E950" s="363"/>
      <c r="F950" s="363"/>
      <c r="G950" s="363"/>
      <c r="H950" s="363"/>
      <c r="I950" s="369"/>
      <c r="J950" s="369"/>
      <c r="K950" s="364"/>
      <c r="L950" s="369"/>
      <c r="M950" s="363"/>
      <c r="N950" s="363"/>
      <c r="O950" s="363"/>
      <c r="P950" s="363"/>
      <c r="Q950" s="363"/>
      <c r="R950" s="370"/>
      <c r="S950" s="348"/>
      <c r="T950" s="349"/>
      <c r="U950" s="348"/>
      <c r="V950" s="348"/>
      <c r="W950" s="348"/>
      <c r="X950" s="348"/>
      <c r="Y950" s="348"/>
      <c r="Z950" s="348"/>
      <c r="AA950" s="348"/>
      <c r="AB950" s="350"/>
    </row>
    <row r="951" spans="2:28" customFormat="1" ht="15" customHeight="1" x14ac:dyDescent="0.25">
      <c r="B951" s="315"/>
      <c r="C951" s="304"/>
      <c r="D951" s="363"/>
      <c r="E951" s="363"/>
      <c r="F951" s="363"/>
      <c r="G951" s="363"/>
      <c r="H951" s="363"/>
      <c r="I951" s="369"/>
      <c r="J951" s="369"/>
      <c r="K951" s="364"/>
      <c r="L951" s="369"/>
      <c r="M951" s="363"/>
      <c r="N951" s="363"/>
      <c r="O951" s="363"/>
      <c r="P951" s="363"/>
      <c r="Q951" s="363"/>
      <c r="R951" s="370"/>
      <c r="S951" s="348"/>
      <c r="T951" s="349"/>
      <c r="U951" s="348"/>
      <c r="V951" s="348"/>
      <c r="W951" s="348"/>
      <c r="X951" s="348"/>
      <c r="Y951" s="348"/>
      <c r="Z951" s="348"/>
      <c r="AA951" s="348"/>
      <c r="AB951" s="350"/>
    </row>
    <row r="952" spans="2:28" customFormat="1" ht="15" customHeight="1" x14ac:dyDescent="0.25">
      <c r="B952" s="315"/>
      <c r="C952" s="304"/>
      <c r="D952" s="363"/>
      <c r="E952" s="363"/>
      <c r="F952" s="363"/>
      <c r="G952" s="363"/>
      <c r="H952" s="363"/>
      <c r="I952" s="369"/>
      <c r="J952" s="369"/>
      <c r="K952" s="364"/>
      <c r="L952" s="369"/>
      <c r="M952" s="363"/>
      <c r="N952" s="363"/>
      <c r="O952" s="363"/>
      <c r="P952" s="363"/>
      <c r="Q952" s="363"/>
      <c r="R952" s="370"/>
      <c r="S952" s="348"/>
      <c r="T952" s="349"/>
      <c r="U952" s="348"/>
      <c r="V952" s="348"/>
      <c r="W952" s="348"/>
      <c r="X952" s="348"/>
      <c r="Y952" s="348"/>
      <c r="Z952" s="348"/>
      <c r="AA952" s="348"/>
      <c r="AB952" s="350"/>
    </row>
    <row r="953" spans="2:28" customFormat="1" ht="15" customHeight="1" x14ac:dyDescent="0.25">
      <c r="B953" s="315"/>
      <c r="C953" s="304"/>
      <c r="D953" s="363"/>
      <c r="E953" s="363"/>
      <c r="F953" s="363"/>
      <c r="G953" s="363"/>
      <c r="H953" s="363"/>
      <c r="I953" s="369"/>
      <c r="J953" s="369"/>
      <c r="K953" s="364"/>
      <c r="L953" s="369"/>
      <c r="M953" s="363"/>
      <c r="N953" s="363"/>
      <c r="O953" s="363"/>
      <c r="P953" s="363"/>
      <c r="Q953" s="363"/>
      <c r="R953" s="370"/>
      <c r="S953" s="348"/>
      <c r="T953" s="349"/>
      <c r="U953" s="348"/>
      <c r="V953" s="348"/>
      <c r="W953" s="348"/>
      <c r="X953" s="348"/>
      <c r="Y953" s="348"/>
      <c r="Z953" s="348"/>
      <c r="AA953" s="348"/>
      <c r="AB953" s="350"/>
    </row>
    <row r="954" spans="2:28" customFormat="1" ht="15" customHeight="1" x14ac:dyDescent="0.25">
      <c r="B954" s="315"/>
      <c r="C954" s="304"/>
      <c r="D954" s="363"/>
      <c r="E954" s="363"/>
      <c r="F954" s="363"/>
      <c r="G954" s="363"/>
      <c r="H954" s="363"/>
      <c r="I954" s="369"/>
      <c r="J954" s="369"/>
      <c r="K954" s="364"/>
      <c r="L954" s="369"/>
      <c r="M954" s="363"/>
      <c r="N954" s="363"/>
      <c r="O954" s="363"/>
      <c r="P954" s="363"/>
      <c r="Q954" s="363"/>
      <c r="R954" s="370"/>
      <c r="S954" s="348"/>
      <c r="T954" s="349"/>
      <c r="U954" s="348"/>
      <c r="V954" s="348"/>
      <c r="W954" s="348"/>
      <c r="X954" s="348"/>
      <c r="Y954" s="348"/>
      <c r="Z954" s="348"/>
      <c r="AA954" s="348"/>
      <c r="AB954" s="350"/>
    </row>
    <row r="955" spans="2:28" customFormat="1" ht="15" customHeight="1" x14ac:dyDescent="0.25">
      <c r="B955" s="315"/>
      <c r="C955" s="304"/>
      <c r="D955" s="363"/>
      <c r="E955" s="363"/>
      <c r="F955" s="363"/>
      <c r="G955" s="363"/>
      <c r="H955" s="363"/>
      <c r="I955" s="369"/>
      <c r="J955" s="369"/>
      <c r="K955" s="364"/>
      <c r="L955" s="369"/>
      <c r="M955" s="363"/>
      <c r="N955" s="363"/>
      <c r="O955" s="363"/>
      <c r="P955" s="363"/>
      <c r="Q955" s="363"/>
      <c r="R955" s="370"/>
      <c r="S955" s="348"/>
      <c r="T955" s="349"/>
      <c r="U955" s="348"/>
      <c r="V955" s="348"/>
      <c r="W955" s="348"/>
      <c r="X955" s="348"/>
      <c r="Y955" s="348"/>
      <c r="Z955" s="348"/>
      <c r="AA955" s="348"/>
      <c r="AB955" s="350"/>
    </row>
    <row r="956" spans="2:28" customFormat="1" ht="15" customHeight="1" x14ac:dyDescent="0.25">
      <c r="B956" s="315"/>
      <c r="C956" s="304"/>
      <c r="D956" s="363"/>
      <c r="E956" s="363"/>
      <c r="F956" s="363"/>
      <c r="G956" s="363"/>
      <c r="H956" s="363"/>
      <c r="I956" s="369"/>
      <c r="J956" s="369"/>
      <c r="K956" s="364"/>
      <c r="L956" s="369"/>
      <c r="M956" s="363"/>
      <c r="N956" s="363"/>
      <c r="O956" s="363"/>
      <c r="P956" s="363"/>
      <c r="Q956" s="363"/>
      <c r="R956" s="370"/>
      <c r="S956" s="348"/>
      <c r="T956" s="349"/>
      <c r="U956" s="348"/>
      <c r="V956" s="348"/>
      <c r="W956" s="348"/>
      <c r="X956" s="348"/>
      <c r="Y956" s="348"/>
      <c r="Z956" s="348"/>
      <c r="AA956" s="348"/>
      <c r="AB956" s="350"/>
    </row>
    <row r="957" spans="2:28" customFormat="1" ht="15" customHeight="1" x14ac:dyDescent="0.25">
      <c r="B957" s="315"/>
      <c r="C957" s="304"/>
      <c r="D957" s="363"/>
      <c r="E957" s="363"/>
      <c r="F957" s="363"/>
      <c r="G957" s="363"/>
      <c r="H957" s="363"/>
      <c r="I957" s="369"/>
      <c r="J957" s="369"/>
      <c r="K957" s="364"/>
      <c r="L957" s="369"/>
      <c r="M957" s="363"/>
      <c r="N957" s="363"/>
      <c r="O957" s="363"/>
      <c r="P957" s="363"/>
      <c r="Q957" s="363"/>
      <c r="R957" s="370"/>
      <c r="S957" s="348"/>
      <c r="T957" s="349"/>
      <c r="U957" s="348"/>
      <c r="V957" s="348"/>
      <c r="W957" s="348"/>
      <c r="X957" s="348"/>
      <c r="Y957" s="348"/>
      <c r="Z957" s="348"/>
      <c r="AA957" s="348"/>
      <c r="AB957" s="350"/>
    </row>
    <row r="958" spans="2:28" customFormat="1" ht="15" customHeight="1" x14ac:dyDescent="0.25">
      <c r="B958" s="315"/>
      <c r="C958" s="304"/>
      <c r="D958" s="363"/>
      <c r="E958" s="363"/>
      <c r="F958" s="363"/>
      <c r="G958" s="363"/>
      <c r="H958" s="363"/>
      <c r="I958" s="369"/>
      <c r="J958" s="369"/>
      <c r="K958" s="364"/>
      <c r="L958" s="369"/>
      <c r="M958" s="363"/>
      <c r="N958" s="363"/>
      <c r="O958" s="363"/>
      <c r="P958" s="363"/>
      <c r="Q958" s="363"/>
      <c r="R958" s="370"/>
      <c r="S958" s="348"/>
      <c r="T958" s="349"/>
      <c r="U958" s="348"/>
      <c r="V958" s="348"/>
      <c r="W958" s="348"/>
      <c r="X958" s="348"/>
      <c r="Y958" s="348"/>
      <c r="Z958" s="348"/>
      <c r="AA958" s="348"/>
      <c r="AB958" s="350"/>
    </row>
    <row r="959" spans="2:28" customFormat="1" ht="15" customHeight="1" x14ac:dyDescent="0.25">
      <c r="B959" s="315"/>
      <c r="C959" s="304"/>
      <c r="D959" s="363"/>
      <c r="E959" s="363"/>
      <c r="F959" s="363"/>
      <c r="G959" s="363"/>
      <c r="H959" s="363"/>
      <c r="I959" s="369"/>
      <c r="J959" s="369"/>
      <c r="K959" s="364"/>
      <c r="L959" s="369"/>
      <c r="M959" s="363"/>
      <c r="N959" s="363"/>
      <c r="O959" s="363"/>
      <c r="P959" s="363"/>
      <c r="Q959" s="363"/>
      <c r="R959" s="370"/>
      <c r="S959" s="348"/>
      <c r="T959" s="349"/>
      <c r="U959" s="348"/>
      <c r="V959" s="348"/>
      <c r="W959" s="348"/>
      <c r="X959" s="348"/>
      <c r="Y959" s="348"/>
      <c r="Z959" s="348"/>
      <c r="AA959" s="348"/>
      <c r="AB959" s="350"/>
    </row>
    <row r="960" spans="2:28" customFormat="1" ht="15" customHeight="1" x14ac:dyDescent="0.25">
      <c r="B960" s="315"/>
      <c r="C960" s="304"/>
      <c r="D960" s="363"/>
      <c r="E960" s="363"/>
      <c r="F960" s="363"/>
      <c r="G960" s="363"/>
      <c r="H960" s="363"/>
      <c r="I960" s="369"/>
      <c r="J960" s="369"/>
      <c r="K960" s="364"/>
      <c r="L960" s="369"/>
      <c r="M960" s="363"/>
      <c r="N960" s="363"/>
      <c r="O960" s="363"/>
      <c r="P960" s="363"/>
      <c r="Q960" s="363"/>
      <c r="R960" s="370"/>
      <c r="S960" s="348"/>
      <c r="T960" s="349"/>
      <c r="U960" s="348"/>
      <c r="V960" s="348"/>
      <c r="W960" s="348"/>
      <c r="X960" s="348"/>
      <c r="Y960" s="348"/>
      <c r="Z960" s="348"/>
      <c r="AA960" s="348"/>
      <c r="AB960" s="350"/>
    </row>
    <row r="961" spans="2:28" customFormat="1" ht="15" customHeight="1" x14ac:dyDescent="0.25">
      <c r="B961" s="315"/>
      <c r="C961" s="304"/>
      <c r="D961" s="363"/>
      <c r="E961" s="363"/>
      <c r="F961" s="363"/>
      <c r="G961" s="363"/>
      <c r="H961" s="363"/>
      <c r="I961" s="369"/>
      <c r="J961" s="369"/>
      <c r="K961" s="364"/>
      <c r="L961" s="369"/>
      <c r="M961" s="363"/>
      <c r="N961" s="363"/>
      <c r="O961" s="363"/>
      <c r="P961" s="363"/>
      <c r="Q961" s="363"/>
      <c r="R961" s="370"/>
      <c r="S961" s="348"/>
      <c r="T961" s="349"/>
      <c r="U961" s="348"/>
      <c r="V961" s="348"/>
      <c r="W961" s="348"/>
      <c r="X961" s="348"/>
      <c r="Y961" s="348"/>
      <c r="Z961" s="348"/>
      <c r="AA961" s="348"/>
      <c r="AB961" s="350"/>
    </row>
    <row r="962" spans="2:28" customFormat="1" ht="15" customHeight="1" x14ac:dyDescent="0.25">
      <c r="B962" s="315"/>
      <c r="C962" s="304"/>
      <c r="D962" s="363"/>
      <c r="E962" s="363"/>
      <c r="F962" s="363"/>
      <c r="G962" s="363"/>
      <c r="H962" s="363"/>
      <c r="I962" s="369"/>
      <c r="J962" s="369"/>
      <c r="K962" s="364"/>
      <c r="L962" s="369"/>
      <c r="M962" s="363"/>
      <c r="N962" s="363"/>
      <c r="O962" s="363"/>
      <c r="P962" s="363"/>
      <c r="Q962" s="363"/>
      <c r="R962" s="370"/>
      <c r="S962" s="348"/>
      <c r="T962" s="349"/>
      <c r="U962" s="348"/>
      <c r="V962" s="348"/>
      <c r="W962" s="348"/>
      <c r="X962" s="348"/>
      <c r="Y962" s="348"/>
      <c r="Z962" s="348"/>
      <c r="AA962" s="348"/>
      <c r="AB962" s="350"/>
    </row>
    <row r="963" spans="2:28" customFormat="1" ht="15" customHeight="1" x14ac:dyDescent="0.25">
      <c r="B963" s="315"/>
      <c r="C963" s="304"/>
      <c r="D963" s="363"/>
      <c r="E963" s="363"/>
      <c r="F963" s="363"/>
      <c r="G963" s="363"/>
      <c r="H963" s="363"/>
      <c r="I963" s="369"/>
      <c r="J963" s="369"/>
      <c r="K963" s="364"/>
      <c r="L963" s="369"/>
      <c r="M963" s="363"/>
      <c r="N963" s="363"/>
      <c r="O963" s="363"/>
      <c r="P963" s="363"/>
      <c r="Q963" s="363"/>
      <c r="R963" s="370"/>
      <c r="S963" s="348"/>
      <c r="T963" s="349"/>
      <c r="U963" s="348"/>
      <c r="V963" s="348"/>
      <c r="W963" s="348"/>
      <c r="X963" s="348"/>
      <c r="Y963" s="348"/>
      <c r="Z963" s="348"/>
      <c r="AA963" s="348"/>
      <c r="AB963" s="350"/>
    </row>
    <row r="964" spans="2:28" customFormat="1" ht="15" customHeight="1" x14ac:dyDescent="0.25">
      <c r="B964" s="315"/>
      <c r="C964" s="304"/>
      <c r="D964" s="363"/>
      <c r="E964" s="363"/>
      <c r="F964" s="363"/>
      <c r="G964" s="363"/>
      <c r="H964" s="363"/>
      <c r="I964" s="369"/>
      <c r="J964" s="369"/>
      <c r="K964" s="364"/>
      <c r="L964" s="369"/>
      <c r="M964" s="363"/>
      <c r="N964" s="363"/>
      <c r="O964" s="363"/>
      <c r="P964" s="363"/>
      <c r="Q964" s="363"/>
      <c r="R964" s="370"/>
      <c r="S964" s="348"/>
      <c r="T964" s="349"/>
      <c r="U964" s="348"/>
      <c r="V964" s="348"/>
      <c r="W964" s="348"/>
      <c r="X964" s="348"/>
      <c r="Y964" s="348"/>
      <c r="Z964" s="348"/>
      <c r="AA964" s="348"/>
      <c r="AB964" s="350"/>
    </row>
    <row r="965" spans="2:28" customFormat="1" ht="15" customHeight="1" x14ac:dyDescent="0.25">
      <c r="B965" s="315"/>
      <c r="C965" s="304"/>
      <c r="D965" s="363"/>
      <c r="E965" s="363"/>
      <c r="F965" s="363"/>
      <c r="G965" s="363"/>
      <c r="H965" s="363"/>
      <c r="I965" s="369"/>
      <c r="J965" s="369"/>
      <c r="K965" s="364"/>
      <c r="L965" s="369"/>
      <c r="M965" s="363"/>
      <c r="N965" s="363"/>
      <c r="O965" s="363"/>
      <c r="P965" s="363"/>
      <c r="Q965" s="363"/>
      <c r="R965" s="370"/>
      <c r="S965" s="348"/>
      <c r="T965" s="349"/>
      <c r="U965" s="348"/>
      <c r="V965" s="348"/>
      <c r="W965" s="348"/>
      <c r="X965" s="348"/>
      <c r="Y965" s="348"/>
      <c r="Z965" s="348"/>
      <c r="AA965" s="348"/>
      <c r="AB965" s="350"/>
    </row>
    <row r="966" spans="2:28" customFormat="1" ht="15" customHeight="1" x14ac:dyDescent="0.25">
      <c r="B966" s="315"/>
      <c r="C966" s="304"/>
      <c r="D966" s="363"/>
      <c r="E966" s="363"/>
      <c r="F966" s="363"/>
      <c r="G966" s="363"/>
      <c r="H966" s="363"/>
      <c r="I966" s="369"/>
      <c r="J966" s="369"/>
      <c r="K966" s="364"/>
      <c r="L966" s="369"/>
      <c r="M966" s="363"/>
      <c r="N966" s="363"/>
      <c r="O966" s="363"/>
      <c r="P966" s="363"/>
      <c r="Q966" s="363"/>
      <c r="R966" s="370"/>
      <c r="S966" s="348"/>
      <c r="T966" s="349"/>
      <c r="U966" s="348"/>
      <c r="V966" s="348"/>
      <c r="W966" s="348"/>
      <c r="X966" s="348"/>
      <c r="Y966" s="348"/>
      <c r="Z966" s="348"/>
      <c r="AA966" s="348"/>
      <c r="AB966" s="350"/>
    </row>
    <row r="967" spans="2:28" customFormat="1" ht="15" customHeight="1" x14ac:dyDescent="0.25">
      <c r="B967" s="315"/>
      <c r="C967" s="304"/>
      <c r="D967" s="363"/>
      <c r="E967" s="363"/>
      <c r="F967" s="363"/>
      <c r="G967" s="363"/>
      <c r="H967" s="363"/>
      <c r="I967" s="369"/>
      <c r="J967" s="369"/>
      <c r="K967" s="364"/>
      <c r="L967" s="369"/>
      <c r="M967" s="363"/>
      <c r="N967" s="363"/>
      <c r="O967" s="363"/>
      <c r="P967" s="363"/>
      <c r="Q967" s="363"/>
      <c r="R967" s="370"/>
      <c r="S967" s="348"/>
      <c r="T967" s="349"/>
      <c r="U967" s="348"/>
      <c r="V967" s="348"/>
      <c r="W967" s="348"/>
      <c r="X967" s="348"/>
      <c r="Y967" s="348"/>
      <c r="Z967" s="348"/>
      <c r="AA967" s="348"/>
      <c r="AB967" s="350"/>
    </row>
    <row r="968" spans="2:28" customFormat="1" ht="15" customHeight="1" x14ac:dyDescent="0.25">
      <c r="B968" s="315"/>
      <c r="C968" s="304"/>
      <c r="D968" s="363"/>
      <c r="E968" s="363"/>
      <c r="F968" s="363"/>
      <c r="G968" s="363"/>
      <c r="H968" s="363"/>
      <c r="I968" s="369"/>
      <c r="J968" s="369"/>
      <c r="K968" s="364"/>
      <c r="L968" s="369"/>
      <c r="M968" s="363"/>
      <c r="N968" s="363"/>
      <c r="O968" s="363"/>
      <c r="P968" s="363"/>
      <c r="Q968" s="363"/>
      <c r="R968" s="370"/>
      <c r="S968" s="348"/>
      <c r="T968" s="349"/>
      <c r="U968" s="348"/>
      <c r="V968" s="348"/>
      <c r="W968" s="348"/>
      <c r="X968" s="348"/>
      <c r="Y968" s="348"/>
      <c r="Z968" s="348"/>
      <c r="AA968" s="348"/>
      <c r="AB968" s="350"/>
    </row>
    <row r="969" spans="2:28" customFormat="1" ht="15" customHeight="1" x14ac:dyDescent="0.25">
      <c r="B969" s="315"/>
      <c r="C969" s="304"/>
      <c r="D969" s="363"/>
      <c r="E969" s="363"/>
      <c r="F969" s="363"/>
      <c r="G969" s="363"/>
      <c r="H969" s="363"/>
      <c r="I969" s="369"/>
      <c r="J969" s="369"/>
      <c r="K969" s="364"/>
      <c r="L969" s="369"/>
      <c r="M969" s="363"/>
      <c r="N969" s="363"/>
      <c r="O969" s="363"/>
      <c r="P969" s="363"/>
      <c r="Q969" s="363"/>
      <c r="R969" s="370"/>
      <c r="S969" s="348"/>
      <c r="T969" s="349"/>
      <c r="U969" s="348"/>
      <c r="V969" s="348"/>
      <c r="W969" s="348"/>
      <c r="X969" s="348"/>
      <c r="Y969" s="348"/>
      <c r="Z969" s="348"/>
      <c r="AA969" s="348"/>
      <c r="AB969" s="350"/>
    </row>
    <row r="970" spans="2:28" customFormat="1" ht="15" customHeight="1" x14ac:dyDescent="0.25">
      <c r="B970" s="315"/>
      <c r="C970" s="304"/>
      <c r="D970" s="363"/>
      <c r="E970" s="363"/>
      <c r="F970" s="363"/>
      <c r="G970" s="363"/>
      <c r="H970" s="363"/>
      <c r="I970" s="369"/>
      <c r="J970" s="369"/>
      <c r="K970" s="364"/>
      <c r="L970" s="369"/>
      <c r="M970" s="363"/>
      <c r="N970" s="363"/>
      <c r="O970" s="363"/>
      <c r="P970" s="363"/>
      <c r="Q970" s="363"/>
      <c r="R970" s="370"/>
      <c r="S970" s="348"/>
      <c r="T970" s="349"/>
      <c r="U970" s="348"/>
      <c r="V970" s="348"/>
      <c r="W970" s="348"/>
      <c r="X970" s="348"/>
      <c r="Y970" s="348"/>
      <c r="Z970" s="348"/>
      <c r="AA970" s="348"/>
      <c r="AB970" s="350"/>
    </row>
    <row r="971" spans="2:28" customFormat="1" ht="15" customHeight="1" x14ac:dyDescent="0.25">
      <c r="B971" s="315"/>
      <c r="C971" s="304"/>
      <c r="D971" s="363"/>
      <c r="E971" s="363"/>
      <c r="F971" s="363"/>
      <c r="G971" s="363"/>
      <c r="H971" s="363"/>
      <c r="I971" s="369"/>
      <c r="J971" s="369"/>
      <c r="K971" s="364"/>
      <c r="L971" s="369"/>
      <c r="M971" s="363"/>
      <c r="N971" s="363"/>
      <c r="O971" s="363"/>
      <c r="P971" s="363"/>
      <c r="Q971" s="363"/>
      <c r="R971" s="370"/>
      <c r="S971" s="348"/>
      <c r="T971" s="349"/>
      <c r="U971" s="348"/>
      <c r="V971" s="348"/>
      <c r="W971" s="348"/>
      <c r="X971" s="348"/>
      <c r="Y971" s="348"/>
      <c r="Z971" s="348"/>
      <c r="AA971" s="348"/>
      <c r="AB971" s="350"/>
    </row>
    <row r="972" spans="2:28" customFormat="1" ht="15" customHeight="1" x14ac:dyDescent="0.25">
      <c r="B972" s="315"/>
      <c r="C972" s="304"/>
      <c r="D972" s="363"/>
      <c r="E972" s="363"/>
      <c r="F972" s="363"/>
      <c r="G972" s="363"/>
      <c r="H972" s="363"/>
      <c r="I972" s="369"/>
      <c r="J972" s="369"/>
      <c r="K972" s="364"/>
      <c r="L972" s="369"/>
      <c r="M972" s="363"/>
      <c r="N972" s="363"/>
      <c r="O972" s="363"/>
      <c r="P972" s="363"/>
      <c r="Q972" s="363"/>
      <c r="R972" s="370"/>
      <c r="S972" s="348"/>
      <c r="T972" s="349"/>
      <c r="U972" s="348"/>
      <c r="V972" s="348"/>
      <c r="W972" s="348"/>
      <c r="X972" s="348"/>
      <c r="Y972" s="348"/>
      <c r="Z972" s="348"/>
      <c r="AA972" s="348"/>
      <c r="AB972" s="350"/>
    </row>
    <row r="973" spans="2:28" customFormat="1" ht="15" customHeight="1" x14ac:dyDescent="0.25">
      <c r="B973" s="315"/>
      <c r="C973" s="304"/>
      <c r="D973" s="363"/>
      <c r="E973" s="363"/>
      <c r="F973" s="363"/>
      <c r="G973" s="363"/>
      <c r="H973" s="363"/>
      <c r="I973" s="369"/>
      <c r="J973" s="369"/>
      <c r="K973" s="364"/>
      <c r="L973" s="369"/>
      <c r="M973" s="363"/>
      <c r="N973" s="363"/>
      <c r="O973" s="363"/>
      <c r="P973" s="363"/>
      <c r="Q973" s="363"/>
      <c r="R973" s="370"/>
      <c r="S973" s="348"/>
      <c r="T973" s="349"/>
      <c r="U973" s="348"/>
      <c r="V973" s="348"/>
      <c r="W973" s="348"/>
      <c r="X973" s="348"/>
      <c r="Y973" s="348"/>
      <c r="Z973" s="348"/>
      <c r="AA973" s="348"/>
      <c r="AB973" s="350"/>
    </row>
    <row r="974" spans="2:28" customFormat="1" ht="15" customHeight="1" x14ac:dyDescent="0.25">
      <c r="B974" s="315"/>
      <c r="C974" s="304"/>
      <c r="D974" s="363"/>
      <c r="E974" s="363"/>
      <c r="F974" s="363"/>
      <c r="G974" s="363"/>
      <c r="H974" s="363"/>
      <c r="I974" s="369"/>
      <c r="J974" s="369"/>
      <c r="K974" s="364"/>
      <c r="L974" s="369"/>
      <c r="M974" s="363"/>
      <c r="N974" s="363"/>
      <c r="O974" s="363"/>
      <c r="P974" s="363"/>
      <c r="Q974" s="363"/>
      <c r="R974" s="370"/>
      <c r="S974" s="348"/>
      <c r="T974" s="349"/>
      <c r="U974" s="348"/>
      <c r="V974" s="348"/>
      <c r="W974" s="348"/>
      <c r="X974" s="348"/>
      <c r="Y974" s="348"/>
      <c r="Z974" s="348"/>
      <c r="AA974" s="348"/>
      <c r="AB974" s="350"/>
    </row>
    <row r="975" spans="2:28" customFormat="1" ht="15" customHeight="1" x14ac:dyDescent="0.25">
      <c r="B975" s="315"/>
      <c r="C975" s="304"/>
      <c r="D975" s="363"/>
      <c r="E975" s="363"/>
      <c r="F975" s="363"/>
      <c r="G975" s="363"/>
      <c r="H975" s="363"/>
      <c r="I975" s="369"/>
      <c r="J975" s="369"/>
      <c r="K975" s="364"/>
      <c r="L975" s="369"/>
      <c r="M975" s="363"/>
      <c r="N975" s="363"/>
      <c r="O975" s="363"/>
      <c r="P975" s="363"/>
      <c r="Q975" s="363"/>
      <c r="R975" s="370"/>
      <c r="S975" s="348"/>
      <c r="T975" s="349"/>
      <c r="U975" s="348"/>
      <c r="V975" s="348"/>
      <c r="W975" s="348"/>
      <c r="X975" s="348"/>
      <c r="Y975" s="348"/>
      <c r="Z975" s="348"/>
      <c r="AA975" s="348"/>
      <c r="AB975" s="350"/>
    </row>
    <row r="976" spans="2:28" customFormat="1" ht="15" customHeight="1" x14ac:dyDescent="0.25">
      <c r="B976" s="315"/>
      <c r="C976" s="304"/>
      <c r="D976" s="363"/>
      <c r="E976" s="363"/>
      <c r="F976" s="363"/>
      <c r="G976" s="363"/>
      <c r="H976" s="363"/>
      <c r="I976" s="369"/>
      <c r="J976" s="369"/>
      <c r="K976" s="364"/>
      <c r="L976" s="369"/>
      <c r="M976" s="363"/>
      <c r="N976" s="363"/>
      <c r="O976" s="363"/>
      <c r="P976" s="363"/>
      <c r="Q976" s="363"/>
      <c r="R976" s="370"/>
      <c r="S976" s="348"/>
      <c r="T976" s="349"/>
      <c r="U976" s="348"/>
      <c r="V976" s="348"/>
      <c r="W976" s="348"/>
      <c r="X976" s="348"/>
      <c r="Y976" s="348"/>
      <c r="Z976" s="348"/>
      <c r="AA976" s="348"/>
      <c r="AB976" s="350"/>
    </row>
    <row r="977" spans="2:28" customFormat="1" ht="15" customHeight="1" x14ac:dyDescent="0.25">
      <c r="B977" s="315"/>
      <c r="C977" s="304"/>
      <c r="D977" s="363"/>
      <c r="E977" s="363"/>
      <c r="F977" s="363"/>
      <c r="G977" s="363"/>
      <c r="H977" s="363"/>
      <c r="I977" s="369"/>
      <c r="J977" s="369"/>
      <c r="K977" s="364"/>
      <c r="L977" s="369"/>
      <c r="M977" s="363"/>
      <c r="N977" s="363"/>
      <c r="O977" s="363"/>
      <c r="P977" s="363"/>
      <c r="Q977" s="363"/>
      <c r="R977" s="370"/>
      <c r="S977" s="348"/>
      <c r="T977" s="349"/>
      <c r="U977" s="348"/>
      <c r="V977" s="348"/>
      <c r="W977" s="348"/>
      <c r="X977" s="348"/>
      <c r="Y977" s="348"/>
      <c r="Z977" s="348"/>
      <c r="AA977" s="348"/>
      <c r="AB977" s="350"/>
    </row>
    <row r="978" spans="2:28" customFormat="1" ht="15" customHeight="1" x14ac:dyDescent="0.25">
      <c r="B978" s="315"/>
      <c r="C978" s="304"/>
      <c r="D978" s="363"/>
      <c r="E978" s="363"/>
      <c r="F978" s="363"/>
      <c r="G978" s="363"/>
      <c r="H978" s="363"/>
      <c r="I978" s="369"/>
      <c r="J978" s="369"/>
      <c r="K978" s="364"/>
      <c r="L978" s="369"/>
      <c r="M978" s="363"/>
      <c r="N978" s="363"/>
      <c r="O978" s="363"/>
      <c r="P978" s="363"/>
      <c r="Q978" s="363"/>
      <c r="R978" s="370"/>
      <c r="S978" s="348"/>
      <c r="T978" s="349"/>
      <c r="U978" s="348"/>
      <c r="V978" s="348"/>
      <c r="W978" s="348"/>
      <c r="X978" s="348"/>
      <c r="Y978" s="348"/>
      <c r="Z978" s="348"/>
      <c r="AA978" s="348"/>
      <c r="AB978" s="350"/>
    </row>
    <row r="979" spans="2:28" customFormat="1" ht="15" customHeight="1" x14ac:dyDescent="0.25">
      <c r="B979" s="315"/>
      <c r="C979" s="304"/>
      <c r="D979" s="363"/>
      <c r="E979" s="363"/>
      <c r="F979" s="363"/>
      <c r="G979" s="363"/>
      <c r="H979" s="363"/>
      <c r="I979" s="369"/>
      <c r="J979" s="369"/>
      <c r="K979" s="364"/>
      <c r="L979" s="369"/>
      <c r="M979" s="363"/>
      <c r="N979" s="363"/>
      <c r="O979" s="363"/>
      <c r="P979" s="363"/>
      <c r="Q979" s="363"/>
      <c r="R979" s="370"/>
      <c r="S979" s="348"/>
      <c r="T979" s="349"/>
      <c r="U979" s="348"/>
      <c r="V979" s="348"/>
      <c r="W979" s="348"/>
      <c r="X979" s="348"/>
      <c r="Y979" s="348"/>
      <c r="Z979" s="348"/>
      <c r="AA979" s="348"/>
      <c r="AB979" s="350"/>
    </row>
    <row r="980" spans="2:28" customFormat="1" ht="15" customHeight="1" x14ac:dyDescent="0.25">
      <c r="B980" s="315"/>
      <c r="C980" s="304"/>
      <c r="D980" s="363"/>
      <c r="E980" s="363"/>
      <c r="F980" s="363"/>
      <c r="G980" s="363"/>
      <c r="H980" s="363"/>
      <c r="I980" s="369"/>
      <c r="J980" s="369"/>
      <c r="K980" s="364"/>
      <c r="L980" s="369"/>
      <c r="M980" s="363"/>
      <c r="N980" s="363"/>
      <c r="O980" s="363"/>
      <c r="P980" s="363"/>
      <c r="Q980" s="363"/>
      <c r="R980" s="370"/>
      <c r="S980" s="348"/>
      <c r="T980" s="349"/>
      <c r="U980" s="348"/>
      <c r="V980" s="348"/>
      <c r="W980" s="348"/>
      <c r="X980" s="348"/>
      <c r="Y980" s="348"/>
      <c r="Z980" s="348"/>
      <c r="AA980" s="348"/>
      <c r="AB980" s="350"/>
    </row>
    <row r="981" spans="2:28" customFormat="1" ht="15" customHeight="1" x14ac:dyDescent="0.25">
      <c r="B981" s="315"/>
      <c r="C981" s="304"/>
      <c r="D981" s="363"/>
      <c r="E981" s="363"/>
      <c r="F981" s="363"/>
      <c r="G981" s="363"/>
      <c r="H981" s="363"/>
      <c r="I981" s="369"/>
      <c r="J981" s="369"/>
      <c r="K981" s="364"/>
      <c r="L981" s="369"/>
      <c r="M981" s="363"/>
      <c r="N981" s="363"/>
      <c r="O981" s="363"/>
      <c r="P981" s="363"/>
      <c r="Q981" s="363"/>
      <c r="R981" s="370"/>
      <c r="S981" s="348"/>
      <c r="T981" s="349"/>
      <c r="U981" s="348"/>
      <c r="V981" s="348"/>
      <c r="W981" s="348"/>
      <c r="X981" s="348"/>
      <c r="Y981" s="348"/>
      <c r="Z981" s="348"/>
      <c r="AA981" s="348"/>
      <c r="AB981" s="350"/>
    </row>
    <row r="982" spans="2:28" customFormat="1" ht="15" customHeight="1" x14ac:dyDescent="0.25">
      <c r="B982" s="315"/>
      <c r="C982" s="304"/>
      <c r="D982" s="363"/>
      <c r="E982" s="363"/>
      <c r="F982" s="363"/>
      <c r="G982" s="363"/>
      <c r="H982" s="363"/>
      <c r="I982" s="369"/>
      <c r="J982" s="369"/>
      <c r="K982" s="364"/>
      <c r="L982" s="369"/>
      <c r="M982" s="363"/>
      <c r="N982" s="363"/>
      <c r="O982" s="363"/>
      <c r="P982" s="363"/>
      <c r="Q982" s="363"/>
      <c r="R982" s="370"/>
      <c r="S982" s="348"/>
      <c r="T982" s="349"/>
      <c r="U982" s="348"/>
      <c r="V982" s="348"/>
      <c r="W982" s="348"/>
      <c r="X982" s="348"/>
      <c r="Y982" s="348"/>
      <c r="Z982" s="348"/>
      <c r="AA982" s="348"/>
      <c r="AB982" s="350"/>
    </row>
    <row r="983" spans="2:28" customFormat="1" ht="15" customHeight="1" x14ac:dyDescent="0.25">
      <c r="B983" s="315"/>
      <c r="C983" s="304"/>
      <c r="D983" s="363"/>
      <c r="E983" s="363"/>
      <c r="F983" s="363"/>
      <c r="G983" s="363"/>
      <c r="H983" s="363"/>
      <c r="I983" s="369"/>
      <c r="J983" s="369"/>
      <c r="K983" s="364"/>
      <c r="L983" s="369"/>
      <c r="M983" s="363"/>
      <c r="N983" s="363"/>
      <c r="O983" s="363"/>
      <c r="P983" s="363"/>
      <c r="Q983" s="363"/>
      <c r="R983" s="370"/>
      <c r="S983" s="348"/>
      <c r="T983" s="349"/>
      <c r="U983" s="348"/>
      <c r="V983" s="348"/>
      <c r="W983" s="348"/>
      <c r="X983" s="348"/>
      <c r="Y983" s="348"/>
      <c r="Z983" s="348"/>
      <c r="AA983" s="348"/>
      <c r="AB983" s="350"/>
    </row>
    <row r="984" spans="2:28" customFormat="1" ht="15" customHeight="1" x14ac:dyDescent="0.25">
      <c r="B984" s="315"/>
      <c r="C984" s="304"/>
      <c r="D984" s="363"/>
      <c r="E984" s="363"/>
      <c r="F984" s="363"/>
      <c r="G984" s="363"/>
      <c r="H984" s="363"/>
      <c r="I984" s="369"/>
      <c r="J984" s="369"/>
      <c r="K984" s="364"/>
      <c r="L984" s="369"/>
      <c r="M984" s="363"/>
      <c r="N984" s="363"/>
      <c r="O984" s="363"/>
      <c r="P984" s="363"/>
      <c r="Q984" s="363"/>
      <c r="R984" s="370"/>
      <c r="S984" s="348"/>
      <c r="T984" s="349"/>
      <c r="U984" s="348"/>
      <c r="V984" s="348"/>
      <c r="W984" s="348"/>
      <c r="X984" s="348"/>
      <c r="Y984" s="348"/>
      <c r="Z984" s="348"/>
      <c r="AA984" s="348"/>
      <c r="AB984" s="350"/>
    </row>
    <row r="985" spans="2:28" customFormat="1" ht="15" customHeight="1" x14ac:dyDescent="0.25">
      <c r="B985" s="315"/>
      <c r="C985" s="304"/>
      <c r="D985" s="363"/>
      <c r="E985" s="363"/>
      <c r="F985" s="363"/>
      <c r="G985" s="363"/>
      <c r="H985" s="363"/>
      <c r="I985" s="369"/>
      <c r="J985" s="369"/>
      <c r="K985" s="364"/>
      <c r="L985" s="369"/>
      <c r="M985" s="363"/>
      <c r="N985" s="363"/>
      <c r="O985" s="363"/>
      <c r="P985" s="363"/>
      <c r="Q985" s="363"/>
      <c r="R985" s="370"/>
      <c r="S985" s="348"/>
      <c r="T985" s="349"/>
      <c r="U985" s="348"/>
      <c r="V985" s="348"/>
      <c r="W985" s="348"/>
      <c r="X985" s="348"/>
      <c r="Y985" s="348"/>
      <c r="Z985" s="348"/>
      <c r="AA985" s="348"/>
      <c r="AB985" s="350"/>
    </row>
    <row r="986" spans="2:28" customFormat="1" ht="15" customHeight="1" x14ac:dyDescent="0.25">
      <c r="B986" s="315"/>
      <c r="C986" s="304"/>
      <c r="D986" s="363"/>
      <c r="E986" s="363"/>
      <c r="F986" s="363"/>
      <c r="G986" s="363"/>
      <c r="H986" s="363"/>
      <c r="I986" s="369"/>
      <c r="J986" s="369"/>
      <c r="K986" s="364"/>
      <c r="L986" s="369"/>
      <c r="M986" s="363"/>
      <c r="N986" s="363"/>
      <c r="O986" s="363"/>
      <c r="P986" s="363"/>
      <c r="Q986" s="363"/>
      <c r="R986" s="370"/>
      <c r="S986" s="348"/>
      <c r="T986" s="349"/>
      <c r="U986" s="348"/>
      <c r="V986" s="348"/>
      <c r="W986" s="348"/>
      <c r="X986" s="348"/>
      <c r="Y986" s="348"/>
      <c r="Z986" s="348"/>
      <c r="AA986" s="348"/>
      <c r="AB986" s="350"/>
    </row>
    <row r="987" spans="2:28" customFormat="1" ht="15" customHeight="1" x14ac:dyDescent="0.25">
      <c r="B987" s="315"/>
      <c r="C987" s="304"/>
      <c r="D987" s="363"/>
      <c r="E987" s="363"/>
      <c r="F987" s="363"/>
      <c r="G987" s="363"/>
      <c r="H987" s="363"/>
      <c r="I987" s="369"/>
      <c r="J987" s="369"/>
      <c r="K987" s="364"/>
      <c r="L987" s="369"/>
      <c r="M987" s="363"/>
      <c r="N987" s="363"/>
      <c r="O987" s="363"/>
      <c r="P987" s="363"/>
      <c r="Q987" s="363"/>
      <c r="R987" s="370"/>
      <c r="S987" s="348"/>
      <c r="T987" s="349"/>
      <c r="U987" s="348"/>
      <c r="V987" s="348"/>
      <c r="W987" s="348"/>
      <c r="X987" s="348"/>
      <c r="Y987" s="348"/>
      <c r="Z987" s="348"/>
      <c r="AA987" s="348"/>
      <c r="AB987" s="350"/>
    </row>
    <row r="988" spans="2:28" customFormat="1" ht="15" customHeight="1" x14ac:dyDescent="0.25">
      <c r="B988" s="315"/>
      <c r="C988" s="304"/>
      <c r="D988" s="363"/>
      <c r="E988" s="363"/>
      <c r="F988" s="363"/>
      <c r="G988" s="363"/>
      <c r="H988" s="363"/>
      <c r="I988" s="369"/>
      <c r="J988" s="369"/>
      <c r="K988" s="364"/>
      <c r="L988" s="369"/>
      <c r="M988" s="363"/>
      <c r="N988" s="363"/>
      <c r="O988" s="363"/>
      <c r="P988" s="363"/>
      <c r="Q988" s="363"/>
      <c r="R988" s="370"/>
      <c r="S988" s="348"/>
      <c r="T988" s="349"/>
      <c r="U988" s="348"/>
      <c r="V988" s="348"/>
      <c r="W988" s="348"/>
      <c r="X988" s="348"/>
      <c r="Y988" s="348"/>
      <c r="Z988" s="348"/>
      <c r="AA988" s="348"/>
      <c r="AB988" s="350"/>
    </row>
    <row r="989" spans="2:28" customFormat="1" ht="15" customHeight="1" x14ac:dyDescent="0.25">
      <c r="B989" s="315"/>
      <c r="C989" s="304"/>
      <c r="D989" s="363"/>
      <c r="E989" s="363"/>
      <c r="F989" s="363"/>
      <c r="G989" s="363"/>
      <c r="H989" s="363"/>
      <c r="I989" s="369"/>
      <c r="J989" s="369"/>
      <c r="K989" s="364"/>
      <c r="L989" s="369"/>
      <c r="M989" s="363"/>
      <c r="N989" s="363"/>
      <c r="O989" s="363"/>
      <c r="P989" s="363"/>
      <c r="Q989" s="363"/>
      <c r="R989" s="370"/>
      <c r="S989" s="348"/>
      <c r="T989" s="349"/>
      <c r="U989" s="348"/>
      <c r="V989" s="348"/>
      <c r="W989" s="348"/>
      <c r="X989" s="348"/>
      <c r="Y989" s="348"/>
      <c r="Z989" s="348"/>
      <c r="AA989" s="348"/>
      <c r="AB989" s="350"/>
    </row>
    <row r="990" spans="2:28" customFormat="1" ht="15" customHeight="1" x14ac:dyDescent="0.25">
      <c r="B990" s="315"/>
      <c r="C990" s="304"/>
      <c r="D990" s="363"/>
      <c r="E990" s="363"/>
      <c r="F990" s="363"/>
      <c r="G990" s="363"/>
      <c r="H990" s="363"/>
      <c r="I990" s="369"/>
      <c r="J990" s="369"/>
      <c r="K990" s="364"/>
      <c r="L990" s="369"/>
      <c r="M990" s="363"/>
      <c r="N990" s="363"/>
      <c r="O990" s="363"/>
      <c r="P990" s="363"/>
      <c r="Q990" s="363"/>
      <c r="R990" s="370"/>
      <c r="S990" s="348"/>
      <c r="T990" s="349"/>
      <c r="U990" s="348"/>
      <c r="V990" s="348"/>
      <c r="W990" s="348"/>
      <c r="X990" s="348"/>
      <c r="Y990" s="348"/>
      <c r="Z990" s="348"/>
      <c r="AA990" s="348"/>
      <c r="AB990" s="350"/>
    </row>
    <row r="991" spans="2:28" customFormat="1" ht="15" customHeight="1" x14ac:dyDescent="0.25">
      <c r="B991" s="315"/>
      <c r="C991" s="304"/>
      <c r="D991" s="363"/>
      <c r="E991" s="363"/>
      <c r="F991" s="363"/>
      <c r="G991" s="363"/>
      <c r="H991" s="363"/>
      <c r="I991" s="369"/>
      <c r="J991" s="369"/>
      <c r="K991" s="364"/>
      <c r="L991" s="369"/>
      <c r="M991" s="363"/>
      <c r="N991" s="363"/>
      <c r="O991" s="363"/>
      <c r="P991" s="363"/>
      <c r="Q991" s="363"/>
      <c r="R991" s="370"/>
      <c r="S991" s="348"/>
      <c r="T991" s="349"/>
      <c r="U991" s="348"/>
      <c r="V991" s="348"/>
      <c r="W991" s="348"/>
      <c r="X991" s="348"/>
      <c r="Y991" s="348"/>
      <c r="Z991" s="348"/>
      <c r="AA991" s="348"/>
      <c r="AB991" s="350"/>
    </row>
    <row r="992" spans="2:28" customFormat="1" ht="15" customHeight="1" x14ac:dyDescent="0.25">
      <c r="B992" s="315"/>
      <c r="C992" s="304"/>
      <c r="D992" s="363"/>
      <c r="E992" s="363"/>
      <c r="F992" s="363"/>
      <c r="G992" s="363"/>
      <c r="H992" s="363"/>
      <c r="I992" s="369"/>
      <c r="J992" s="369"/>
      <c r="K992" s="364"/>
      <c r="L992" s="369"/>
      <c r="M992" s="363"/>
      <c r="N992" s="363"/>
      <c r="O992" s="363"/>
      <c r="P992" s="363"/>
      <c r="Q992" s="363"/>
      <c r="R992" s="370"/>
      <c r="S992" s="348"/>
      <c r="T992" s="349"/>
      <c r="U992" s="348"/>
      <c r="V992" s="348"/>
      <c r="W992" s="348"/>
      <c r="X992" s="348"/>
      <c r="Y992" s="348"/>
      <c r="Z992" s="348"/>
      <c r="AA992" s="348"/>
      <c r="AB992" s="350"/>
    </row>
    <row r="993" spans="2:28" customFormat="1" ht="15" customHeight="1" x14ac:dyDescent="0.25">
      <c r="B993" s="315"/>
      <c r="C993" s="304"/>
      <c r="D993" s="363"/>
      <c r="E993" s="363"/>
      <c r="F993" s="363"/>
      <c r="G993" s="363"/>
      <c r="H993" s="363"/>
      <c r="I993" s="369"/>
      <c r="J993" s="369"/>
      <c r="K993" s="364"/>
      <c r="L993" s="369"/>
      <c r="M993" s="363"/>
      <c r="N993" s="363"/>
      <c r="O993" s="363"/>
      <c r="P993" s="363"/>
      <c r="Q993" s="363"/>
      <c r="R993" s="370"/>
      <c r="S993" s="348"/>
      <c r="T993" s="349"/>
      <c r="U993" s="348"/>
      <c r="V993" s="348"/>
      <c r="W993" s="348"/>
      <c r="X993" s="348"/>
      <c r="Y993" s="348"/>
      <c r="Z993" s="348"/>
      <c r="AA993" s="348"/>
      <c r="AB993" s="350"/>
    </row>
    <row r="994" spans="2:28" customFormat="1" ht="15" customHeight="1" x14ac:dyDescent="0.25">
      <c r="B994" s="315"/>
      <c r="C994" s="304"/>
      <c r="D994" s="363"/>
      <c r="E994" s="363"/>
      <c r="F994" s="363"/>
      <c r="G994" s="363"/>
      <c r="H994" s="363"/>
      <c r="I994" s="369"/>
      <c r="J994" s="369"/>
      <c r="K994" s="364"/>
      <c r="L994" s="369"/>
      <c r="M994" s="363"/>
      <c r="N994" s="363"/>
      <c r="O994" s="363"/>
      <c r="P994" s="363"/>
      <c r="Q994" s="363"/>
      <c r="R994" s="370"/>
      <c r="S994" s="348"/>
      <c r="T994" s="349"/>
      <c r="U994" s="348"/>
      <c r="V994" s="348"/>
      <c r="W994" s="348"/>
      <c r="X994" s="348"/>
      <c r="Y994" s="348"/>
      <c r="Z994" s="348"/>
      <c r="AA994" s="348"/>
      <c r="AB994" s="350"/>
    </row>
    <row r="995" spans="2:28" customFormat="1" ht="15" customHeight="1" x14ac:dyDescent="0.25">
      <c r="B995" s="315"/>
      <c r="C995" s="304"/>
      <c r="D995" s="363"/>
      <c r="E995" s="363"/>
      <c r="F995" s="363"/>
      <c r="G995" s="363"/>
      <c r="H995" s="363"/>
      <c r="I995" s="369"/>
      <c r="J995" s="369"/>
      <c r="K995" s="364"/>
      <c r="L995" s="369"/>
      <c r="M995" s="363"/>
      <c r="N995" s="363"/>
      <c r="O995" s="363"/>
      <c r="P995" s="363"/>
      <c r="Q995" s="363"/>
      <c r="R995" s="370"/>
      <c r="S995" s="348"/>
      <c r="T995" s="349"/>
      <c r="U995" s="348"/>
      <c r="V995" s="348"/>
      <c r="W995" s="348"/>
      <c r="X995" s="348"/>
      <c r="Y995" s="348"/>
      <c r="Z995" s="348"/>
      <c r="AA995" s="348"/>
      <c r="AB995" s="350"/>
    </row>
    <row r="996" spans="2:28" customFormat="1" ht="15" customHeight="1" x14ac:dyDescent="0.25">
      <c r="B996" s="315"/>
      <c r="C996" s="304"/>
      <c r="D996" s="363"/>
      <c r="E996" s="363"/>
      <c r="F996" s="363"/>
      <c r="G996" s="363"/>
      <c r="H996" s="363"/>
      <c r="I996" s="369"/>
      <c r="J996" s="369"/>
      <c r="K996" s="364"/>
      <c r="L996" s="369"/>
      <c r="M996" s="363"/>
      <c r="N996" s="363"/>
      <c r="O996" s="363"/>
      <c r="P996" s="363"/>
      <c r="Q996" s="363"/>
      <c r="R996" s="370"/>
      <c r="S996" s="348"/>
      <c r="T996" s="349"/>
      <c r="U996" s="348"/>
      <c r="V996" s="348"/>
      <c r="W996" s="348"/>
      <c r="X996" s="348"/>
      <c r="Y996" s="348"/>
      <c r="Z996" s="348"/>
      <c r="AA996" s="348"/>
      <c r="AB996" s="350"/>
    </row>
    <row r="997" spans="2:28" customFormat="1" ht="15" customHeight="1" x14ac:dyDescent="0.25">
      <c r="B997" s="315"/>
      <c r="C997" s="304"/>
      <c r="D997" s="363"/>
      <c r="E997" s="363"/>
      <c r="F997" s="363"/>
      <c r="G997" s="363"/>
      <c r="H997" s="363"/>
      <c r="I997" s="369"/>
      <c r="J997" s="369"/>
      <c r="K997" s="364"/>
      <c r="L997" s="369"/>
      <c r="M997" s="363"/>
      <c r="N997" s="363"/>
      <c r="O997" s="363"/>
      <c r="P997" s="363"/>
      <c r="Q997" s="363"/>
      <c r="R997" s="370"/>
      <c r="S997" s="348"/>
      <c r="T997" s="349"/>
      <c r="U997" s="348"/>
      <c r="V997" s="348"/>
      <c r="W997" s="348"/>
      <c r="X997" s="348"/>
      <c r="Y997" s="348"/>
      <c r="Z997" s="348"/>
      <c r="AA997" s="348"/>
      <c r="AB997" s="350"/>
    </row>
    <row r="998" spans="2:28" customFormat="1" ht="15" customHeight="1" x14ac:dyDescent="0.25">
      <c r="B998" s="315"/>
      <c r="C998" s="304"/>
      <c r="D998" s="363"/>
      <c r="E998" s="363"/>
      <c r="F998" s="363"/>
      <c r="G998" s="363"/>
      <c r="H998" s="363"/>
      <c r="I998" s="369"/>
      <c r="J998" s="369"/>
      <c r="K998" s="364"/>
      <c r="L998" s="369"/>
      <c r="M998" s="363"/>
      <c r="N998" s="363"/>
      <c r="O998" s="363"/>
      <c r="P998" s="363"/>
      <c r="Q998" s="363"/>
      <c r="R998" s="370"/>
      <c r="S998" s="348"/>
      <c r="T998" s="349"/>
      <c r="U998" s="348"/>
      <c r="V998" s="348"/>
      <c r="W998" s="348"/>
      <c r="X998" s="348"/>
      <c r="Y998" s="348"/>
      <c r="Z998" s="348"/>
      <c r="AA998" s="348"/>
      <c r="AB998" s="350"/>
    </row>
    <row r="999" spans="2:28" customFormat="1" ht="15" customHeight="1" x14ac:dyDescent="0.25">
      <c r="B999" s="315"/>
      <c r="C999" s="304"/>
      <c r="D999" s="363"/>
      <c r="E999" s="363"/>
      <c r="F999" s="363"/>
      <c r="G999" s="363"/>
      <c r="H999" s="363"/>
      <c r="I999" s="369"/>
      <c r="J999" s="369"/>
      <c r="K999" s="364"/>
      <c r="L999" s="369"/>
      <c r="M999" s="363"/>
      <c r="N999" s="363"/>
      <c r="O999" s="363"/>
      <c r="P999" s="363"/>
      <c r="Q999" s="363"/>
      <c r="R999" s="370"/>
      <c r="S999" s="348"/>
      <c r="T999" s="349"/>
      <c r="U999" s="348"/>
      <c r="V999" s="348"/>
      <c r="W999" s="348"/>
      <c r="X999" s="348"/>
      <c r="Y999" s="348"/>
      <c r="Z999" s="348"/>
      <c r="AA999" s="348"/>
      <c r="AB999" s="350"/>
    </row>
    <row r="1000" spans="2:28" customFormat="1" ht="15" customHeight="1" x14ac:dyDescent="0.25">
      <c r="B1000" s="315"/>
      <c r="C1000" s="304"/>
      <c r="D1000" s="363"/>
      <c r="E1000" s="363"/>
      <c r="F1000" s="363"/>
      <c r="G1000" s="363"/>
      <c r="H1000" s="363"/>
      <c r="I1000" s="369"/>
      <c r="J1000" s="369"/>
      <c r="K1000" s="364"/>
      <c r="L1000" s="369"/>
      <c r="M1000" s="363"/>
      <c r="N1000" s="363"/>
      <c r="O1000" s="363"/>
      <c r="P1000" s="363"/>
      <c r="Q1000" s="363"/>
      <c r="R1000" s="370"/>
      <c r="S1000" s="348"/>
      <c r="T1000" s="349"/>
      <c r="U1000" s="348"/>
      <c r="V1000" s="348"/>
      <c r="W1000" s="348"/>
      <c r="X1000" s="348"/>
      <c r="Y1000" s="348"/>
      <c r="Z1000" s="348"/>
      <c r="AA1000" s="348"/>
      <c r="AB1000" s="350"/>
    </row>
    <row r="1001" spans="2:28" customFormat="1" ht="15" customHeight="1" x14ac:dyDescent="0.25">
      <c r="B1001" s="315"/>
      <c r="C1001" s="304"/>
      <c r="D1001" s="363"/>
      <c r="E1001" s="363"/>
      <c r="F1001" s="363"/>
      <c r="G1001" s="363"/>
      <c r="H1001" s="363"/>
      <c r="I1001" s="369"/>
      <c r="J1001" s="369"/>
      <c r="K1001" s="364"/>
      <c r="L1001" s="369"/>
      <c r="M1001" s="363"/>
      <c r="N1001" s="363"/>
      <c r="O1001" s="363"/>
      <c r="P1001" s="363"/>
      <c r="Q1001" s="363"/>
      <c r="R1001" s="370"/>
      <c r="S1001" s="348"/>
      <c r="T1001" s="349"/>
      <c r="U1001" s="348"/>
      <c r="V1001" s="348"/>
      <c r="W1001" s="348"/>
      <c r="X1001" s="348"/>
      <c r="Y1001" s="348"/>
      <c r="Z1001" s="348"/>
      <c r="AA1001" s="348"/>
      <c r="AB1001" s="350"/>
    </row>
    <row r="1002" spans="2:28" customFormat="1" ht="15" customHeight="1" x14ac:dyDescent="0.25">
      <c r="B1002" s="315"/>
      <c r="C1002" s="304"/>
      <c r="D1002" s="363"/>
      <c r="E1002" s="363"/>
      <c r="F1002" s="363"/>
      <c r="G1002" s="363"/>
      <c r="H1002" s="363"/>
      <c r="I1002" s="369"/>
      <c r="J1002" s="369"/>
      <c r="K1002" s="364"/>
      <c r="L1002" s="369"/>
      <c r="M1002" s="363"/>
      <c r="N1002" s="363"/>
      <c r="O1002" s="363"/>
      <c r="P1002" s="363"/>
      <c r="Q1002" s="363"/>
      <c r="R1002" s="370"/>
      <c r="S1002" s="348"/>
      <c r="T1002" s="349"/>
      <c r="U1002" s="348"/>
      <c r="V1002" s="348"/>
      <c r="W1002" s="348"/>
      <c r="X1002" s="348"/>
      <c r="Y1002" s="348"/>
      <c r="Z1002" s="348"/>
      <c r="AA1002" s="348"/>
      <c r="AB1002" s="350"/>
    </row>
    <row r="1003" spans="2:28" customFormat="1" ht="15" customHeight="1" x14ac:dyDescent="0.25">
      <c r="B1003" s="315"/>
      <c r="C1003" s="304"/>
      <c r="D1003" s="363"/>
      <c r="E1003" s="363"/>
      <c r="F1003" s="363"/>
      <c r="G1003" s="363"/>
      <c r="H1003" s="363"/>
      <c r="I1003" s="369"/>
      <c r="J1003" s="369"/>
      <c r="K1003" s="364"/>
      <c r="L1003" s="369"/>
      <c r="M1003" s="363"/>
      <c r="N1003" s="363"/>
      <c r="O1003" s="363"/>
      <c r="P1003" s="363"/>
      <c r="Q1003" s="363"/>
      <c r="R1003" s="370"/>
      <c r="S1003" s="348"/>
      <c r="T1003" s="349"/>
      <c r="U1003" s="348"/>
      <c r="V1003" s="348"/>
      <c r="W1003" s="348"/>
      <c r="X1003" s="348"/>
      <c r="Y1003" s="348"/>
      <c r="Z1003" s="348"/>
      <c r="AA1003" s="348"/>
      <c r="AB1003" s="350"/>
    </row>
    <row r="1004" spans="2:28" customFormat="1" ht="15" customHeight="1" x14ac:dyDescent="0.25">
      <c r="B1004" s="315"/>
      <c r="C1004" s="304"/>
      <c r="D1004" s="363"/>
      <c r="E1004" s="363"/>
      <c r="F1004" s="363"/>
      <c r="G1004" s="363"/>
      <c r="H1004" s="363"/>
      <c r="I1004" s="369"/>
      <c r="J1004" s="369"/>
      <c r="K1004" s="364"/>
      <c r="L1004" s="369"/>
      <c r="M1004" s="363"/>
      <c r="N1004" s="363"/>
      <c r="O1004" s="363"/>
      <c r="P1004" s="363"/>
      <c r="Q1004" s="363"/>
      <c r="R1004" s="370"/>
      <c r="S1004" s="348"/>
      <c r="T1004" s="349"/>
      <c r="U1004" s="348"/>
      <c r="V1004" s="348"/>
      <c r="W1004" s="348"/>
      <c r="X1004" s="348"/>
      <c r="Y1004" s="348"/>
      <c r="Z1004" s="348"/>
      <c r="AA1004" s="348"/>
      <c r="AB1004" s="350"/>
    </row>
    <row r="1005" spans="2:28" customFormat="1" ht="15" customHeight="1" x14ac:dyDescent="0.25">
      <c r="B1005" s="315"/>
      <c r="C1005" s="304"/>
      <c r="D1005" s="363"/>
      <c r="E1005" s="363"/>
      <c r="F1005" s="363"/>
      <c r="G1005" s="363"/>
      <c r="H1005" s="363"/>
      <c r="I1005" s="369"/>
      <c r="J1005" s="369"/>
      <c r="K1005" s="364"/>
      <c r="L1005" s="369"/>
      <c r="M1005" s="363"/>
      <c r="N1005" s="363"/>
      <c r="O1005" s="363"/>
      <c r="P1005" s="363"/>
      <c r="Q1005" s="363"/>
      <c r="R1005" s="370"/>
      <c r="S1005" s="348"/>
      <c r="T1005" s="349"/>
      <c r="U1005" s="348"/>
      <c r="V1005" s="348"/>
      <c r="W1005" s="348"/>
      <c r="X1005" s="348"/>
      <c r="Y1005" s="348"/>
      <c r="Z1005" s="348"/>
      <c r="AA1005" s="348"/>
      <c r="AB1005" s="350"/>
    </row>
    <row r="1006" spans="2:28" customFormat="1" ht="15" customHeight="1" x14ac:dyDescent="0.25">
      <c r="B1006" s="315"/>
      <c r="C1006" s="304"/>
      <c r="D1006" s="363"/>
      <c r="E1006" s="363"/>
      <c r="F1006" s="363"/>
      <c r="G1006" s="363"/>
      <c r="H1006" s="363"/>
      <c r="I1006" s="369"/>
      <c r="J1006" s="369"/>
      <c r="K1006" s="364"/>
      <c r="L1006" s="369"/>
      <c r="M1006" s="363"/>
      <c r="N1006" s="363"/>
      <c r="O1006" s="363"/>
      <c r="P1006" s="363"/>
      <c r="Q1006" s="363"/>
      <c r="R1006" s="370"/>
      <c r="S1006" s="348"/>
      <c r="T1006" s="349"/>
      <c r="U1006" s="348"/>
      <c r="V1006" s="348"/>
      <c r="W1006" s="348"/>
      <c r="X1006" s="348"/>
      <c r="Y1006" s="348"/>
      <c r="Z1006" s="348"/>
      <c r="AA1006" s="348"/>
      <c r="AB1006" s="350"/>
    </row>
    <row r="1007" spans="2:28" customFormat="1" ht="15" customHeight="1" x14ac:dyDescent="0.25">
      <c r="B1007" s="315"/>
      <c r="C1007" s="304"/>
      <c r="D1007" s="363"/>
      <c r="E1007" s="363"/>
      <c r="F1007" s="363"/>
      <c r="G1007" s="363"/>
      <c r="H1007" s="363"/>
      <c r="I1007" s="369"/>
      <c r="J1007" s="369"/>
      <c r="K1007" s="364"/>
      <c r="L1007" s="369"/>
      <c r="M1007" s="363"/>
      <c r="N1007" s="363"/>
      <c r="O1007" s="363"/>
      <c r="P1007" s="363"/>
      <c r="Q1007" s="363"/>
      <c r="R1007" s="370"/>
      <c r="S1007" s="348"/>
      <c r="T1007" s="349"/>
      <c r="U1007" s="348"/>
      <c r="V1007" s="348"/>
      <c r="W1007" s="348"/>
      <c r="X1007" s="348"/>
      <c r="Y1007" s="348"/>
      <c r="Z1007" s="348"/>
      <c r="AA1007" s="348"/>
      <c r="AB1007" s="350"/>
    </row>
    <row r="1008" spans="2:28" customFormat="1" ht="15" customHeight="1" x14ac:dyDescent="0.25">
      <c r="B1008" s="315"/>
      <c r="C1008" s="304"/>
      <c r="D1008" s="363"/>
      <c r="E1008" s="363"/>
      <c r="F1008" s="363"/>
      <c r="G1008" s="363"/>
      <c r="H1008" s="363"/>
      <c r="I1008" s="369"/>
      <c r="J1008" s="369"/>
      <c r="K1008" s="364"/>
      <c r="L1008" s="369"/>
      <c r="M1008" s="363"/>
      <c r="N1008" s="363"/>
      <c r="O1008" s="363"/>
      <c r="P1008" s="363"/>
      <c r="Q1008" s="363"/>
      <c r="R1008" s="370"/>
      <c r="S1008" s="348"/>
      <c r="T1008" s="349"/>
      <c r="U1008" s="348"/>
      <c r="V1008" s="348"/>
      <c r="W1008" s="348"/>
      <c r="X1008" s="348"/>
      <c r="Y1008" s="348"/>
      <c r="Z1008" s="348"/>
      <c r="AA1008" s="348"/>
      <c r="AB1008" s="350"/>
    </row>
    <row r="1009" spans="2:28" customFormat="1" ht="15" customHeight="1" x14ac:dyDescent="0.25">
      <c r="B1009" s="315"/>
      <c r="C1009" s="304"/>
      <c r="D1009" s="363"/>
      <c r="E1009" s="363"/>
      <c r="F1009" s="363"/>
      <c r="G1009" s="363"/>
      <c r="H1009" s="363"/>
      <c r="I1009" s="369"/>
      <c r="J1009" s="369"/>
      <c r="K1009" s="364"/>
      <c r="L1009" s="369"/>
      <c r="M1009" s="363"/>
      <c r="N1009" s="363"/>
      <c r="O1009" s="363"/>
      <c r="P1009" s="363"/>
      <c r="Q1009" s="363"/>
      <c r="R1009" s="370"/>
      <c r="S1009" s="348"/>
      <c r="T1009" s="349"/>
      <c r="U1009" s="348"/>
      <c r="V1009" s="348"/>
      <c r="W1009" s="348"/>
      <c r="X1009" s="348"/>
      <c r="Y1009" s="348"/>
      <c r="Z1009" s="348"/>
      <c r="AA1009" s="348"/>
      <c r="AB1009" s="350"/>
    </row>
    <row r="1010" spans="2:28" customFormat="1" ht="15" customHeight="1" x14ac:dyDescent="0.25">
      <c r="B1010" s="315"/>
      <c r="C1010" s="304"/>
      <c r="D1010" s="363"/>
      <c r="E1010" s="363"/>
      <c r="F1010" s="363"/>
      <c r="G1010" s="363"/>
      <c r="H1010" s="363"/>
      <c r="I1010" s="369"/>
      <c r="J1010" s="369"/>
      <c r="K1010" s="364"/>
      <c r="L1010" s="369"/>
      <c r="M1010" s="363"/>
      <c r="N1010" s="363"/>
      <c r="O1010" s="363"/>
      <c r="P1010" s="363"/>
      <c r="Q1010" s="363"/>
      <c r="R1010" s="370"/>
      <c r="S1010" s="348"/>
      <c r="T1010" s="349"/>
      <c r="U1010" s="348"/>
      <c r="V1010" s="348"/>
      <c r="W1010" s="348"/>
      <c r="X1010" s="348"/>
      <c r="Y1010" s="348"/>
      <c r="Z1010" s="348"/>
      <c r="AA1010" s="348"/>
      <c r="AB1010" s="350"/>
    </row>
    <row r="1011" spans="2:28" customFormat="1" ht="15" customHeight="1" x14ac:dyDescent="0.25">
      <c r="B1011" s="315"/>
      <c r="C1011" s="304"/>
      <c r="D1011" s="363"/>
      <c r="E1011" s="363"/>
      <c r="F1011" s="363"/>
      <c r="G1011" s="363"/>
      <c r="H1011" s="363"/>
      <c r="I1011" s="369"/>
      <c r="J1011" s="369"/>
      <c r="K1011" s="364"/>
      <c r="L1011" s="369"/>
      <c r="M1011" s="363"/>
      <c r="N1011" s="363"/>
      <c r="O1011" s="363"/>
      <c r="P1011" s="363"/>
      <c r="Q1011" s="363"/>
      <c r="R1011" s="370"/>
      <c r="S1011" s="348"/>
      <c r="T1011" s="349"/>
      <c r="U1011" s="348"/>
      <c r="V1011" s="348"/>
      <c r="W1011" s="348"/>
      <c r="X1011" s="348"/>
      <c r="Y1011" s="348"/>
      <c r="Z1011" s="348"/>
      <c r="AA1011" s="348"/>
      <c r="AB1011" s="350"/>
    </row>
    <row r="1012" spans="2:28" customFormat="1" ht="15" customHeight="1" x14ac:dyDescent="0.25">
      <c r="B1012" s="315"/>
      <c r="C1012" s="304"/>
      <c r="D1012" s="363"/>
      <c r="E1012" s="363"/>
      <c r="F1012" s="363"/>
      <c r="G1012" s="363"/>
      <c r="H1012" s="363"/>
      <c r="I1012" s="369"/>
      <c r="J1012" s="369"/>
      <c r="K1012" s="364"/>
      <c r="L1012" s="369"/>
      <c r="M1012" s="363"/>
      <c r="N1012" s="363"/>
      <c r="O1012" s="363"/>
      <c r="P1012" s="363"/>
      <c r="Q1012" s="363"/>
      <c r="R1012" s="370"/>
      <c r="S1012" s="348"/>
      <c r="T1012" s="349"/>
      <c r="U1012" s="348"/>
      <c r="V1012" s="348"/>
      <c r="W1012" s="348"/>
      <c r="X1012" s="348"/>
      <c r="Y1012" s="348"/>
      <c r="Z1012" s="348"/>
      <c r="AA1012" s="348"/>
      <c r="AB1012" s="350"/>
    </row>
    <row r="1013" spans="2:28" customFormat="1" ht="15" customHeight="1" x14ac:dyDescent="0.25">
      <c r="B1013" s="315"/>
      <c r="C1013" s="304"/>
      <c r="D1013" s="363"/>
      <c r="E1013" s="363"/>
      <c r="F1013" s="363"/>
      <c r="G1013" s="363"/>
      <c r="H1013" s="363"/>
      <c r="I1013" s="369"/>
      <c r="J1013" s="369"/>
      <c r="K1013" s="364"/>
      <c r="L1013" s="369"/>
      <c r="M1013" s="363"/>
      <c r="N1013" s="363"/>
      <c r="O1013" s="363"/>
      <c r="P1013" s="363"/>
      <c r="Q1013" s="363"/>
      <c r="R1013" s="370"/>
      <c r="S1013" s="348"/>
      <c r="T1013" s="349"/>
      <c r="U1013" s="348"/>
      <c r="V1013" s="348"/>
      <c r="W1013" s="348"/>
      <c r="X1013" s="348"/>
      <c r="Y1013" s="348"/>
      <c r="Z1013" s="348"/>
      <c r="AA1013" s="348"/>
      <c r="AB1013" s="350"/>
    </row>
    <row r="1014" spans="2:28" customFormat="1" ht="15" customHeight="1" x14ac:dyDescent="0.25">
      <c r="B1014" s="315"/>
      <c r="C1014" s="304"/>
      <c r="D1014" s="363"/>
      <c r="E1014" s="363"/>
      <c r="F1014" s="363"/>
      <c r="G1014" s="363"/>
      <c r="H1014" s="363"/>
      <c r="I1014" s="369"/>
      <c r="J1014" s="369"/>
      <c r="K1014" s="364"/>
      <c r="L1014" s="369"/>
      <c r="M1014" s="363"/>
      <c r="N1014" s="363"/>
      <c r="O1014" s="363"/>
      <c r="P1014" s="363"/>
      <c r="Q1014" s="363"/>
      <c r="R1014" s="370"/>
      <c r="S1014" s="348"/>
      <c r="T1014" s="349"/>
      <c r="U1014" s="348"/>
      <c r="V1014" s="348"/>
      <c r="W1014" s="348"/>
      <c r="X1014" s="348"/>
      <c r="Y1014" s="348"/>
      <c r="Z1014" s="348"/>
      <c r="AA1014" s="348"/>
      <c r="AB1014" s="350"/>
    </row>
    <row r="1015" spans="2:28" customFormat="1" ht="15" customHeight="1" x14ac:dyDescent="0.25">
      <c r="B1015" s="315"/>
      <c r="C1015" s="304"/>
      <c r="D1015" s="363"/>
      <c r="E1015" s="363"/>
      <c r="F1015" s="363"/>
      <c r="G1015" s="363"/>
      <c r="H1015" s="363"/>
      <c r="I1015" s="369"/>
      <c r="J1015" s="369"/>
      <c r="K1015" s="364"/>
      <c r="L1015" s="369"/>
      <c r="M1015" s="363"/>
      <c r="N1015" s="363"/>
      <c r="O1015" s="363"/>
      <c r="P1015" s="363"/>
      <c r="Q1015" s="363"/>
      <c r="R1015" s="370"/>
      <c r="S1015" s="348"/>
      <c r="T1015" s="349"/>
      <c r="U1015" s="348"/>
      <c r="V1015" s="348"/>
      <c r="W1015" s="348"/>
      <c r="X1015" s="348"/>
      <c r="Y1015" s="348"/>
      <c r="Z1015" s="348"/>
      <c r="AA1015" s="348"/>
      <c r="AB1015" s="350"/>
    </row>
    <row r="1016" spans="2:28" customFormat="1" ht="15" customHeight="1" x14ac:dyDescent="0.25">
      <c r="B1016" s="315"/>
      <c r="C1016" s="304"/>
      <c r="D1016" s="363"/>
      <c r="E1016" s="363"/>
      <c r="F1016" s="363"/>
      <c r="G1016" s="363"/>
      <c r="H1016" s="363"/>
      <c r="I1016" s="369"/>
      <c r="J1016" s="369"/>
      <c r="K1016" s="364"/>
      <c r="L1016" s="369"/>
      <c r="M1016" s="363"/>
      <c r="N1016" s="363"/>
      <c r="O1016" s="363"/>
      <c r="P1016" s="363"/>
      <c r="Q1016" s="363"/>
      <c r="R1016" s="370"/>
      <c r="S1016" s="348"/>
      <c r="T1016" s="349"/>
      <c r="U1016" s="348"/>
      <c r="V1016" s="348"/>
      <c r="W1016" s="348"/>
      <c r="X1016" s="348"/>
      <c r="Y1016" s="348"/>
      <c r="Z1016" s="348"/>
      <c r="AA1016" s="348"/>
      <c r="AB1016" s="350"/>
    </row>
    <row r="1017" spans="2:28" customFormat="1" ht="15" customHeight="1" x14ac:dyDescent="0.25">
      <c r="B1017" s="315"/>
      <c r="C1017" s="304"/>
      <c r="D1017" s="363"/>
      <c r="E1017" s="363"/>
      <c r="F1017" s="363"/>
      <c r="G1017" s="363"/>
      <c r="H1017" s="363"/>
      <c r="I1017" s="369"/>
      <c r="J1017" s="369"/>
      <c r="K1017" s="364"/>
      <c r="L1017" s="369"/>
      <c r="M1017" s="363"/>
      <c r="N1017" s="363"/>
      <c r="O1017" s="363"/>
      <c r="P1017" s="363"/>
      <c r="Q1017" s="363"/>
      <c r="R1017" s="370"/>
      <c r="S1017" s="348"/>
      <c r="T1017" s="349"/>
      <c r="U1017" s="348"/>
      <c r="V1017" s="348"/>
      <c r="W1017" s="348"/>
      <c r="X1017" s="348"/>
      <c r="Y1017" s="348"/>
      <c r="Z1017" s="348"/>
      <c r="AA1017" s="348"/>
      <c r="AB1017" s="350"/>
    </row>
    <row r="1018" spans="2:28" customFormat="1" ht="15" customHeight="1" x14ac:dyDescent="0.25">
      <c r="B1018" s="315"/>
      <c r="C1018" s="304"/>
      <c r="D1018" s="363"/>
      <c r="E1018" s="363"/>
      <c r="F1018" s="363"/>
      <c r="G1018" s="363"/>
      <c r="H1018" s="363"/>
      <c r="I1018" s="369"/>
      <c r="J1018" s="369"/>
      <c r="K1018" s="364"/>
      <c r="L1018" s="369"/>
      <c r="M1018" s="363"/>
      <c r="N1018" s="363"/>
      <c r="O1018" s="363"/>
      <c r="P1018" s="363"/>
      <c r="Q1018" s="363"/>
      <c r="R1018" s="370"/>
      <c r="S1018" s="348"/>
      <c r="T1018" s="349"/>
      <c r="U1018" s="348"/>
      <c r="V1018" s="348"/>
      <c r="W1018" s="348"/>
      <c r="X1018" s="348"/>
      <c r="Y1018" s="348"/>
      <c r="Z1018" s="348"/>
      <c r="AA1018" s="348"/>
      <c r="AB1018" s="350"/>
    </row>
    <row r="1019" spans="2:28" customFormat="1" ht="15" customHeight="1" x14ac:dyDescent="0.25">
      <c r="B1019" s="315"/>
      <c r="C1019" s="304"/>
      <c r="D1019" s="363"/>
      <c r="E1019" s="363"/>
      <c r="F1019" s="363"/>
      <c r="G1019" s="363"/>
      <c r="H1019" s="363"/>
      <c r="I1019" s="369"/>
      <c r="J1019" s="369"/>
      <c r="K1019" s="364"/>
      <c r="L1019" s="369"/>
      <c r="M1019" s="363"/>
      <c r="N1019" s="363"/>
      <c r="O1019" s="363"/>
      <c r="P1019" s="363"/>
      <c r="Q1019" s="363"/>
      <c r="R1019" s="370"/>
      <c r="S1019" s="348"/>
      <c r="T1019" s="349"/>
      <c r="U1019" s="348"/>
      <c r="V1019" s="348"/>
      <c r="W1019" s="348"/>
      <c r="X1019" s="348"/>
      <c r="Y1019" s="348"/>
      <c r="Z1019" s="348"/>
      <c r="AA1019" s="348"/>
      <c r="AB1019" s="350"/>
    </row>
    <row r="1020" spans="2:28" customFormat="1" ht="15" customHeight="1" x14ac:dyDescent="0.25">
      <c r="B1020" s="315"/>
      <c r="C1020" s="304"/>
      <c r="D1020" s="363"/>
      <c r="E1020" s="363"/>
      <c r="F1020" s="363"/>
      <c r="G1020" s="363"/>
      <c r="H1020" s="363"/>
      <c r="I1020" s="369"/>
      <c r="J1020" s="369"/>
      <c r="K1020" s="364"/>
      <c r="L1020" s="369"/>
      <c r="M1020" s="363"/>
      <c r="N1020" s="363"/>
      <c r="O1020" s="363"/>
      <c r="P1020" s="363"/>
      <c r="Q1020" s="363"/>
      <c r="R1020" s="370"/>
      <c r="S1020" s="348"/>
      <c r="T1020" s="349"/>
      <c r="U1020" s="348"/>
      <c r="V1020" s="348"/>
      <c r="W1020" s="348"/>
      <c r="X1020" s="348"/>
      <c r="Y1020" s="348"/>
      <c r="Z1020" s="348"/>
      <c r="AA1020" s="348"/>
      <c r="AB1020" s="350"/>
    </row>
    <row r="1021" spans="2:28" customFormat="1" ht="15" customHeight="1" x14ac:dyDescent="0.25">
      <c r="B1021" s="315"/>
      <c r="C1021" s="304"/>
      <c r="D1021" s="363"/>
      <c r="E1021" s="363"/>
      <c r="F1021" s="363"/>
      <c r="G1021" s="363"/>
      <c r="H1021" s="363"/>
      <c r="I1021" s="369"/>
      <c r="J1021" s="369"/>
      <c r="K1021" s="364"/>
      <c r="L1021" s="369"/>
      <c r="M1021" s="363"/>
      <c r="N1021" s="363"/>
      <c r="O1021" s="363"/>
      <c r="P1021" s="363"/>
      <c r="Q1021" s="363"/>
      <c r="R1021" s="370"/>
      <c r="S1021" s="348"/>
      <c r="T1021" s="349"/>
      <c r="U1021" s="348"/>
      <c r="V1021" s="348"/>
      <c r="W1021" s="348"/>
      <c r="X1021" s="348"/>
      <c r="Y1021" s="348"/>
      <c r="Z1021" s="348"/>
      <c r="AA1021" s="348"/>
      <c r="AB1021" s="350"/>
    </row>
    <row r="1022" spans="2:28" customFormat="1" ht="15" customHeight="1" x14ac:dyDescent="0.25">
      <c r="B1022" s="315"/>
      <c r="C1022" s="304"/>
      <c r="D1022" s="363"/>
      <c r="E1022" s="363"/>
      <c r="F1022" s="363"/>
      <c r="G1022" s="363"/>
      <c r="H1022" s="363"/>
      <c r="I1022" s="369"/>
      <c r="J1022" s="369"/>
      <c r="K1022" s="364"/>
      <c r="L1022" s="369"/>
      <c r="M1022" s="363"/>
      <c r="N1022" s="363"/>
      <c r="O1022" s="363"/>
      <c r="P1022" s="363"/>
      <c r="Q1022" s="363"/>
      <c r="R1022" s="370"/>
      <c r="S1022" s="348"/>
      <c r="T1022" s="349"/>
      <c r="U1022" s="348"/>
      <c r="V1022" s="348"/>
      <c r="W1022" s="348"/>
      <c r="X1022" s="348"/>
      <c r="Y1022" s="348"/>
      <c r="Z1022" s="348"/>
      <c r="AA1022" s="348"/>
      <c r="AB1022" s="350"/>
    </row>
    <row r="1023" spans="2:28" customFormat="1" ht="15" customHeight="1" x14ac:dyDescent="0.25">
      <c r="B1023" s="315"/>
      <c r="C1023" s="304"/>
      <c r="D1023" s="363"/>
      <c r="E1023" s="363"/>
      <c r="F1023" s="363"/>
      <c r="G1023" s="363"/>
      <c r="H1023" s="363"/>
      <c r="I1023" s="369"/>
      <c r="J1023" s="369"/>
      <c r="K1023" s="364"/>
      <c r="L1023" s="369"/>
      <c r="M1023" s="363"/>
      <c r="N1023" s="363"/>
      <c r="O1023" s="363"/>
      <c r="P1023" s="363"/>
      <c r="Q1023" s="363"/>
      <c r="R1023" s="370"/>
      <c r="S1023" s="348"/>
      <c r="T1023" s="349"/>
      <c r="U1023" s="348"/>
      <c r="V1023" s="348"/>
      <c r="W1023" s="348"/>
      <c r="X1023" s="348"/>
      <c r="Y1023" s="348"/>
      <c r="Z1023" s="348"/>
      <c r="AA1023" s="348"/>
      <c r="AB1023" s="350"/>
    </row>
    <row r="1024" spans="2:28" customFormat="1" ht="15" customHeight="1" x14ac:dyDescent="0.25">
      <c r="B1024" s="315"/>
      <c r="C1024" s="304"/>
      <c r="D1024" s="363"/>
      <c r="E1024" s="363"/>
      <c r="F1024" s="363"/>
      <c r="G1024" s="363"/>
      <c r="H1024" s="363"/>
      <c r="I1024" s="369"/>
      <c r="J1024" s="369"/>
      <c r="K1024" s="364"/>
      <c r="L1024" s="369"/>
      <c r="M1024" s="363"/>
      <c r="N1024" s="363"/>
      <c r="O1024" s="363"/>
      <c r="P1024" s="363"/>
      <c r="Q1024" s="363"/>
      <c r="R1024" s="370"/>
      <c r="S1024" s="348"/>
      <c r="T1024" s="349"/>
      <c r="U1024" s="348"/>
      <c r="V1024" s="348"/>
      <c r="W1024" s="348"/>
      <c r="X1024" s="348"/>
      <c r="Y1024" s="348"/>
      <c r="Z1024" s="348"/>
      <c r="AA1024" s="348"/>
      <c r="AB1024" s="350"/>
    </row>
    <row r="1025" spans="2:28" customFormat="1" ht="15" customHeight="1" x14ac:dyDescent="0.25">
      <c r="B1025" s="315"/>
      <c r="C1025" s="304"/>
      <c r="D1025" s="363"/>
      <c r="E1025" s="363"/>
      <c r="F1025" s="363"/>
      <c r="G1025" s="363"/>
      <c r="H1025" s="363"/>
      <c r="I1025" s="369"/>
      <c r="J1025" s="369"/>
      <c r="K1025" s="364"/>
      <c r="L1025" s="369"/>
      <c r="M1025" s="363"/>
      <c r="N1025" s="363"/>
      <c r="O1025" s="363"/>
      <c r="P1025" s="363"/>
      <c r="Q1025" s="363"/>
      <c r="R1025" s="370"/>
      <c r="S1025" s="348"/>
      <c r="T1025" s="349"/>
      <c r="U1025" s="348"/>
      <c r="V1025" s="348"/>
      <c r="W1025" s="348"/>
      <c r="X1025" s="348"/>
      <c r="Y1025" s="348"/>
      <c r="Z1025" s="348"/>
      <c r="AA1025" s="348"/>
      <c r="AB1025" s="350"/>
    </row>
    <row r="1026" spans="2:28" customFormat="1" ht="15" customHeight="1" x14ac:dyDescent="0.25">
      <c r="B1026" s="315"/>
      <c r="C1026" s="304"/>
      <c r="D1026" s="363"/>
      <c r="E1026" s="363"/>
      <c r="F1026" s="363"/>
      <c r="G1026" s="363"/>
      <c r="H1026" s="363"/>
      <c r="I1026" s="369"/>
      <c r="J1026" s="369"/>
      <c r="K1026" s="364"/>
      <c r="L1026" s="369"/>
      <c r="M1026" s="363"/>
      <c r="N1026" s="363"/>
      <c r="O1026" s="363"/>
      <c r="P1026" s="363"/>
      <c r="Q1026" s="363"/>
      <c r="R1026" s="370"/>
      <c r="S1026" s="348"/>
      <c r="T1026" s="349"/>
      <c r="U1026" s="348"/>
      <c r="V1026" s="348"/>
      <c r="W1026" s="348"/>
      <c r="X1026" s="348"/>
      <c r="Y1026" s="348"/>
      <c r="Z1026" s="348"/>
      <c r="AA1026" s="348"/>
      <c r="AB1026" s="350"/>
    </row>
    <row r="1027" spans="2:28" customFormat="1" ht="15" customHeight="1" x14ac:dyDescent="0.25">
      <c r="B1027" s="315"/>
      <c r="C1027" s="304"/>
      <c r="D1027" s="363"/>
      <c r="E1027" s="363"/>
      <c r="F1027" s="363"/>
      <c r="G1027" s="363"/>
      <c r="H1027" s="363"/>
      <c r="I1027" s="369"/>
      <c r="J1027" s="369"/>
      <c r="K1027" s="364"/>
      <c r="L1027" s="369"/>
      <c r="M1027" s="363"/>
      <c r="N1027" s="363"/>
      <c r="O1027" s="363"/>
      <c r="P1027" s="363"/>
      <c r="Q1027" s="363"/>
      <c r="R1027" s="370"/>
      <c r="S1027" s="348"/>
      <c r="T1027" s="349"/>
      <c r="U1027" s="348"/>
      <c r="V1027" s="348"/>
      <c r="W1027" s="348"/>
      <c r="X1027" s="348"/>
      <c r="Y1027" s="348"/>
      <c r="Z1027" s="348"/>
      <c r="AA1027" s="348"/>
      <c r="AB1027" s="350"/>
    </row>
    <row r="1028" spans="2:28" customFormat="1" ht="15" customHeight="1" x14ac:dyDescent="0.25">
      <c r="B1028" s="315"/>
      <c r="C1028" s="304"/>
      <c r="D1028" s="363"/>
      <c r="E1028" s="363"/>
      <c r="F1028" s="363"/>
      <c r="G1028" s="363"/>
      <c r="H1028" s="363"/>
      <c r="I1028" s="369"/>
      <c r="J1028" s="369"/>
      <c r="K1028" s="364"/>
      <c r="L1028" s="369"/>
      <c r="M1028" s="363"/>
      <c r="N1028" s="363"/>
      <c r="O1028" s="363"/>
      <c r="P1028" s="363"/>
      <c r="Q1028" s="363"/>
      <c r="R1028" s="370"/>
      <c r="S1028" s="348"/>
      <c r="T1028" s="349"/>
      <c r="U1028" s="348"/>
      <c r="V1028" s="348"/>
      <c r="W1028" s="348"/>
      <c r="X1028" s="348"/>
      <c r="Y1028" s="348"/>
      <c r="Z1028" s="348"/>
      <c r="AA1028" s="348"/>
      <c r="AB1028" s="350"/>
    </row>
    <row r="1029" spans="2:28" customFormat="1" ht="15" customHeight="1" x14ac:dyDescent="0.25">
      <c r="B1029" s="315"/>
      <c r="C1029" s="304"/>
      <c r="D1029" s="363"/>
      <c r="E1029" s="363"/>
      <c r="F1029" s="363"/>
      <c r="G1029" s="363"/>
      <c r="H1029" s="363"/>
      <c r="I1029" s="369"/>
      <c r="J1029" s="369"/>
      <c r="K1029" s="364"/>
      <c r="L1029" s="369"/>
      <c r="M1029" s="363"/>
      <c r="N1029" s="363"/>
      <c r="O1029" s="363"/>
      <c r="P1029" s="363"/>
      <c r="Q1029" s="363"/>
      <c r="R1029" s="370"/>
      <c r="S1029" s="348"/>
      <c r="T1029" s="349"/>
      <c r="U1029" s="348"/>
      <c r="V1029" s="348"/>
      <c r="W1029" s="348"/>
      <c r="X1029" s="348"/>
      <c r="Y1029" s="348"/>
      <c r="Z1029" s="348"/>
      <c r="AA1029" s="348"/>
      <c r="AB1029" s="350"/>
    </row>
    <row r="1030" spans="2:28" customFormat="1" ht="15" customHeight="1" x14ac:dyDescent="0.25">
      <c r="B1030" s="315"/>
      <c r="C1030" s="304"/>
      <c r="D1030" s="363"/>
      <c r="E1030" s="363"/>
      <c r="F1030" s="363"/>
      <c r="G1030" s="363"/>
      <c r="H1030" s="363"/>
      <c r="I1030" s="369"/>
      <c r="J1030" s="369"/>
      <c r="K1030" s="364"/>
      <c r="L1030" s="369"/>
      <c r="M1030" s="363"/>
      <c r="N1030" s="363"/>
      <c r="O1030" s="363"/>
      <c r="P1030" s="363"/>
      <c r="Q1030" s="363"/>
      <c r="R1030" s="370"/>
      <c r="S1030" s="348"/>
      <c r="T1030" s="349"/>
      <c r="U1030" s="348"/>
      <c r="V1030" s="348"/>
      <c r="W1030" s="348"/>
      <c r="X1030" s="348"/>
      <c r="Y1030" s="348"/>
      <c r="Z1030" s="348"/>
      <c r="AA1030" s="348"/>
      <c r="AB1030" s="350"/>
    </row>
    <row r="1031" spans="2:28" customFormat="1" ht="15" customHeight="1" x14ac:dyDescent="0.25">
      <c r="B1031" s="315"/>
      <c r="C1031" s="304"/>
      <c r="D1031" s="363"/>
      <c r="E1031" s="363"/>
      <c r="F1031" s="363"/>
      <c r="G1031" s="363"/>
      <c r="H1031" s="363"/>
      <c r="I1031" s="369"/>
      <c r="J1031" s="369"/>
      <c r="K1031" s="364"/>
      <c r="L1031" s="369"/>
      <c r="M1031" s="363"/>
      <c r="N1031" s="363"/>
      <c r="O1031" s="363"/>
      <c r="P1031" s="363"/>
      <c r="Q1031" s="363"/>
      <c r="R1031" s="370"/>
      <c r="S1031" s="348"/>
      <c r="T1031" s="349"/>
      <c r="U1031" s="348"/>
      <c r="V1031" s="348"/>
      <c r="W1031" s="348"/>
      <c r="X1031" s="348"/>
      <c r="Y1031" s="348"/>
      <c r="Z1031" s="348"/>
      <c r="AA1031" s="348"/>
      <c r="AB1031" s="350"/>
    </row>
    <row r="1032" spans="2:28" customFormat="1" ht="15" customHeight="1" x14ac:dyDescent="0.25">
      <c r="B1032" s="315"/>
      <c r="C1032" s="304"/>
      <c r="D1032" s="363"/>
      <c r="E1032" s="363"/>
      <c r="F1032" s="363"/>
      <c r="G1032" s="363"/>
      <c r="H1032" s="363"/>
      <c r="I1032" s="369"/>
      <c r="J1032" s="369"/>
      <c r="K1032" s="364"/>
      <c r="L1032" s="369"/>
      <c r="M1032" s="363"/>
      <c r="N1032" s="363"/>
      <c r="O1032" s="363"/>
      <c r="P1032" s="363"/>
      <c r="Q1032" s="363"/>
      <c r="R1032" s="370"/>
      <c r="S1032" s="348"/>
      <c r="T1032" s="349"/>
      <c r="U1032" s="348"/>
      <c r="V1032" s="348"/>
      <c r="W1032" s="348"/>
      <c r="X1032" s="348"/>
      <c r="Y1032" s="348"/>
      <c r="Z1032" s="348"/>
      <c r="AA1032" s="348"/>
      <c r="AB1032" s="350"/>
    </row>
    <row r="1033" spans="2:28" customFormat="1" ht="15" customHeight="1" x14ac:dyDescent="0.25">
      <c r="B1033" s="315"/>
      <c r="C1033" s="304"/>
      <c r="D1033" s="363"/>
      <c r="E1033" s="363"/>
      <c r="F1033" s="363"/>
      <c r="G1033" s="363"/>
      <c r="H1033" s="363"/>
      <c r="I1033" s="369"/>
      <c r="J1033" s="369"/>
      <c r="K1033" s="364"/>
      <c r="L1033" s="369"/>
      <c r="M1033" s="363"/>
      <c r="N1033" s="363"/>
      <c r="O1033" s="363"/>
      <c r="P1033" s="363"/>
      <c r="Q1033" s="363"/>
      <c r="R1033" s="370"/>
      <c r="S1033" s="348"/>
      <c r="T1033" s="349"/>
      <c r="U1033" s="348"/>
      <c r="V1033" s="348"/>
      <c r="W1033" s="348"/>
      <c r="X1033" s="348"/>
      <c r="Y1033" s="348"/>
      <c r="Z1033" s="348"/>
      <c r="AA1033" s="348"/>
      <c r="AB1033" s="350"/>
    </row>
    <row r="1034" spans="2:28" customFormat="1" ht="15" customHeight="1" x14ac:dyDescent="0.25">
      <c r="B1034" s="315"/>
      <c r="C1034" s="304"/>
      <c r="D1034" s="363"/>
      <c r="E1034" s="363"/>
      <c r="F1034" s="363"/>
      <c r="G1034" s="363"/>
      <c r="H1034" s="363"/>
      <c r="I1034" s="369"/>
      <c r="J1034" s="369"/>
      <c r="K1034" s="364"/>
      <c r="L1034" s="369"/>
      <c r="M1034" s="363"/>
      <c r="N1034" s="363"/>
      <c r="O1034" s="363"/>
      <c r="P1034" s="363"/>
      <c r="Q1034" s="363"/>
      <c r="R1034" s="370"/>
      <c r="S1034" s="348"/>
      <c r="T1034" s="349"/>
      <c r="U1034" s="348"/>
      <c r="V1034" s="348"/>
      <c r="W1034" s="348"/>
      <c r="X1034" s="348"/>
      <c r="Y1034" s="348"/>
      <c r="Z1034" s="348"/>
      <c r="AA1034" s="348"/>
      <c r="AB1034" s="350"/>
    </row>
    <row r="1035" spans="2:28" customFormat="1" ht="15" customHeight="1" x14ac:dyDescent="0.25">
      <c r="B1035" s="315"/>
      <c r="C1035" s="304"/>
      <c r="D1035" s="363"/>
      <c r="E1035" s="363"/>
      <c r="F1035" s="363"/>
      <c r="G1035" s="363"/>
      <c r="H1035" s="363"/>
      <c r="I1035" s="369"/>
      <c r="J1035" s="369"/>
      <c r="K1035" s="364"/>
      <c r="L1035" s="369"/>
      <c r="M1035" s="363"/>
      <c r="N1035" s="363"/>
      <c r="O1035" s="363"/>
      <c r="P1035" s="363"/>
      <c r="Q1035" s="363"/>
      <c r="R1035" s="370"/>
      <c r="S1035" s="348"/>
      <c r="T1035" s="349"/>
      <c r="U1035" s="348"/>
      <c r="V1035" s="348"/>
      <c r="W1035" s="348"/>
      <c r="X1035" s="348"/>
      <c r="Y1035" s="348"/>
      <c r="Z1035" s="348"/>
      <c r="AA1035" s="348"/>
      <c r="AB1035" s="350"/>
    </row>
    <row r="1036" spans="2:28" customFormat="1" ht="15" customHeight="1" x14ac:dyDescent="0.25">
      <c r="B1036" s="315"/>
      <c r="C1036" s="304"/>
      <c r="D1036" s="363"/>
      <c r="E1036" s="363"/>
      <c r="F1036" s="363"/>
      <c r="G1036" s="363"/>
      <c r="H1036" s="363"/>
      <c r="I1036" s="369"/>
      <c r="J1036" s="369"/>
      <c r="K1036" s="364"/>
      <c r="L1036" s="369"/>
      <c r="M1036" s="363"/>
      <c r="N1036" s="363"/>
      <c r="O1036" s="363"/>
      <c r="P1036" s="363"/>
      <c r="Q1036" s="363"/>
      <c r="R1036" s="370"/>
      <c r="S1036" s="348"/>
      <c r="T1036" s="349"/>
      <c r="U1036" s="348"/>
      <c r="V1036" s="348"/>
      <c r="W1036" s="348"/>
      <c r="X1036" s="348"/>
      <c r="Y1036" s="348"/>
      <c r="Z1036" s="348"/>
      <c r="AA1036" s="348"/>
      <c r="AB1036" s="350"/>
    </row>
    <row r="1037" spans="2:28" customFormat="1" ht="15" customHeight="1" x14ac:dyDescent="0.25">
      <c r="B1037" s="315"/>
      <c r="C1037" s="304"/>
      <c r="D1037" s="363"/>
      <c r="E1037" s="363"/>
      <c r="F1037" s="363"/>
      <c r="G1037" s="363"/>
      <c r="H1037" s="363"/>
      <c r="I1037" s="369"/>
      <c r="J1037" s="369"/>
      <c r="K1037" s="364"/>
      <c r="L1037" s="369"/>
      <c r="M1037" s="363"/>
      <c r="N1037" s="363"/>
      <c r="O1037" s="363"/>
      <c r="P1037" s="363"/>
      <c r="Q1037" s="363"/>
      <c r="R1037" s="370"/>
      <c r="S1037" s="348"/>
      <c r="T1037" s="349"/>
      <c r="U1037" s="348"/>
      <c r="V1037" s="348"/>
      <c r="W1037" s="348"/>
      <c r="X1037" s="348"/>
      <c r="Y1037" s="348"/>
      <c r="Z1037" s="348"/>
      <c r="AA1037" s="348"/>
      <c r="AB1037" s="350"/>
    </row>
    <row r="1038" spans="2:28" customFormat="1" ht="15" customHeight="1" x14ac:dyDescent="0.25">
      <c r="B1038" s="315"/>
      <c r="C1038" s="304"/>
      <c r="D1038" s="363"/>
      <c r="E1038" s="363"/>
      <c r="F1038" s="363"/>
      <c r="G1038" s="363"/>
      <c r="H1038" s="363"/>
      <c r="I1038" s="369"/>
      <c r="J1038" s="369"/>
      <c r="K1038" s="364"/>
      <c r="L1038" s="369"/>
      <c r="M1038" s="363"/>
      <c r="N1038" s="363"/>
      <c r="O1038" s="363"/>
      <c r="P1038" s="363"/>
      <c r="Q1038" s="363"/>
      <c r="R1038" s="370"/>
      <c r="S1038" s="348"/>
      <c r="T1038" s="349"/>
      <c r="U1038" s="348"/>
      <c r="V1038" s="348"/>
      <c r="W1038" s="348"/>
      <c r="X1038" s="348"/>
      <c r="Y1038" s="348"/>
      <c r="Z1038" s="348"/>
      <c r="AA1038" s="348"/>
      <c r="AB1038" s="350"/>
    </row>
    <row r="1039" spans="2:28" customFormat="1" ht="15" customHeight="1" x14ac:dyDescent="0.25">
      <c r="B1039" s="315"/>
      <c r="C1039" s="304"/>
      <c r="D1039" s="363"/>
      <c r="E1039" s="363"/>
      <c r="F1039" s="363"/>
      <c r="G1039" s="363"/>
      <c r="H1039" s="363"/>
      <c r="I1039" s="369"/>
      <c r="J1039" s="369"/>
      <c r="K1039" s="364"/>
      <c r="L1039" s="369"/>
      <c r="M1039" s="363"/>
      <c r="N1039" s="363"/>
      <c r="O1039" s="363"/>
      <c r="P1039" s="363"/>
      <c r="Q1039" s="363"/>
      <c r="R1039" s="370"/>
      <c r="S1039" s="348"/>
      <c r="T1039" s="349"/>
      <c r="U1039" s="348"/>
      <c r="V1039" s="348"/>
      <c r="W1039" s="348"/>
      <c r="X1039" s="348"/>
      <c r="Y1039" s="348"/>
      <c r="Z1039" s="348"/>
      <c r="AA1039" s="348"/>
      <c r="AB1039" s="350"/>
    </row>
    <row r="1040" spans="2:28" customFormat="1" ht="15" customHeight="1" x14ac:dyDescent="0.25">
      <c r="B1040" s="315"/>
      <c r="C1040" s="304"/>
      <c r="D1040" s="363"/>
      <c r="E1040" s="363"/>
      <c r="F1040" s="363"/>
      <c r="G1040" s="363"/>
      <c r="H1040" s="363"/>
      <c r="I1040" s="369"/>
      <c r="J1040" s="369"/>
      <c r="K1040" s="364"/>
      <c r="L1040" s="369"/>
      <c r="M1040" s="363"/>
      <c r="N1040" s="363"/>
      <c r="O1040" s="363"/>
      <c r="P1040" s="363"/>
      <c r="Q1040" s="363"/>
      <c r="R1040" s="370"/>
      <c r="S1040" s="348"/>
      <c r="T1040" s="349"/>
      <c r="U1040" s="348"/>
      <c r="V1040" s="348"/>
      <c r="W1040" s="348"/>
      <c r="X1040" s="348"/>
      <c r="Y1040" s="348"/>
      <c r="Z1040" s="348"/>
      <c r="AA1040" s="348"/>
      <c r="AB1040" s="350"/>
    </row>
    <row r="1041" spans="2:28" customFormat="1" ht="15" customHeight="1" x14ac:dyDescent="0.25">
      <c r="B1041" s="315"/>
      <c r="C1041" s="304"/>
      <c r="D1041" s="363"/>
      <c r="E1041" s="363"/>
      <c r="F1041" s="363"/>
      <c r="G1041" s="363"/>
      <c r="H1041" s="363"/>
      <c r="I1041" s="369"/>
      <c r="J1041" s="369"/>
      <c r="K1041" s="364"/>
      <c r="L1041" s="369"/>
      <c r="M1041" s="363"/>
      <c r="N1041" s="363"/>
      <c r="O1041" s="363"/>
      <c r="P1041" s="363"/>
      <c r="Q1041" s="363"/>
      <c r="R1041" s="370"/>
      <c r="S1041" s="348"/>
      <c r="T1041" s="349"/>
      <c r="U1041" s="348"/>
      <c r="V1041" s="348"/>
      <c r="W1041" s="348"/>
      <c r="X1041" s="348"/>
      <c r="Y1041" s="348"/>
      <c r="Z1041" s="348"/>
      <c r="AA1041" s="348"/>
      <c r="AB1041" s="350"/>
    </row>
    <row r="1042" spans="2:28" customFormat="1" ht="15" customHeight="1" x14ac:dyDescent="0.25">
      <c r="B1042" s="315"/>
      <c r="C1042" s="304"/>
      <c r="D1042" s="363"/>
      <c r="E1042" s="363"/>
      <c r="F1042" s="363"/>
      <c r="G1042" s="363"/>
      <c r="H1042" s="363"/>
      <c r="I1042" s="369"/>
      <c r="J1042" s="369"/>
      <c r="K1042" s="364"/>
      <c r="L1042" s="369"/>
      <c r="M1042" s="363"/>
      <c r="N1042" s="363"/>
      <c r="O1042" s="363"/>
      <c r="P1042" s="363"/>
      <c r="Q1042" s="363"/>
      <c r="R1042" s="370"/>
      <c r="S1042" s="348"/>
      <c r="T1042" s="349"/>
      <c r="U1042" s="348"/>
      <c r="V1042" s="348"/>
      <c r="W1042" s="348"/>
      <c r="X1042" s="348"/>
      <c r="Y1042" s="348"/>
      <c r="Z1042" s="348"/>
      <c r="AA1042" s="348"/>
      <c r="AB1042" s="350"/>
    </row>
    <row r="1043" spans="2:28" customFormat="1" ht="15" customHeight="1" x14ac:dyDescent="0.25">
      <c r="B1043" s="315"/>
      <c r="C1043" s="304"/>
      <c r="D1043" s="363"/>
      <c r="E1043" s="363"/>
      <c r="F1043" s="363"/>
      <c r="G1043" s="363"/>
      <c r="H1043" s="363"/>
      <c r="I1043" s="369"/>
      <c r="J1043" s="369"/>
      <c r="K1043" s="364"/>
      <c r="L1043" s="369"/>
      <c r="M1043" s="363"/>
      <c r="N1043" s="363"/>
      <c r="O1043" s="363"/>
      <c r="P1043" s="363"/>
      <c r="Q1043" s="363"/>
      <c r="R1043" s="370"/>
      <c r="S1043" s="348"/>
      <c r="T1043" s="349"/>
      <c r="U1043" s="348"/>
      <c r="V1043" s="348"/>
      <c r="W1043" s="348"/>
      <c r="X1043" s="348"/>
      <c r="Y1043" s="348"/>
      <c r="Z1043" s="348"/>
      <c r="AA1043" s="348"/>
      <c r="AB1043" s="350"/>
    </row>
    <row r="1044" spans="2:28" customFormat="1" ht="15" customHeight="1" x14ac:dyDescent="0.25">
      <c r="B1044" s="315"/>
      <c r="C1044" s="304"/>
      <c r="D1044" s="363"/>
      <c r="E1044" s="363"/>
      <c r="F1044" s="363"/>
      <c r="G1044" s="363"/>
      <c r="H1044" s="363"/>
      <c r="I1044" s="369"/>
      <c r="J1044" s="369"/>
      <c r="K1044" s="364"/>
      <c r="L1044" s="369"/>
      <c r="M1044" s="363"/>
      <c r="N1044" s="363"/>
      <c r="O1044" s="363"/>
      <c r="P1044" s="363"/>
      <c r="Q1044" s="363"/>
      <c r="R1044" s="370"/>
      <c r="S1044" s="348"/>
      <c r="T1044" s="349"/>
      <c r="U1044" s="348"/>
      <c r="V1044" s="348"/>
      <c r="W1044" s="348"/>
      <c r="X1044" s="348"/>
      <c r="Y1044" s="348"/>
      <c r="Z1044" s="348"/>
      <c r="AA1044" s="348"/>
      <c r="AB1044" s="350"/>
    </row>
    <row r="1045" spans="2:28" customFormat="1" ht="15" customHeight="1" x14ac:dyDescent="0.25">
      <c r="B1045" s="315"/>
      <c r="C1045" s="304"/>
      <c r="D1045" s="363"/>
      <c r="E1045" s="363"/>
      <c r="F1045" s="363"/>
      <c r="G1045" s="363"/>
      <c r="H1045" s="363"/>
      <c r="I1045" s="369"/>
      <c r="J1045" s="369"/>
      <c r="K1045" s="364"/>
      <c r="L1045" s="369"/>
      <c r="M1045" s="363"/>
      <c r="N1045" s="363"/>
      <c r="O1045" s="363"/>
      <c r="P1045" s="363"/>
      <c r="Q1045" s="363"/>
      <c r="R1045" s="370"/>
      <c r="S1045" s="348"/>
      <c r="T1045" s="349"/>
      <c r="U1045" s="348"/>
      <c r="V1045" s="348"/>
      <c r="W1045" s="348"/>
      <c r="X1045" s="348"/>
      <c r="Y1045" s="348"/>
      <c r="Z1045" s="348"/>
      <c r="AA1045" s="348"/>
      <c r="AB1045" s="350"/>
    </row>
    <row r="1046" spans="2:28" customFormat="1" ht="15" customHeight="1" x14ac:dyDescent="0.25">
      <c r="B1046" s="315"/>
      <c r="C1046" s="304"/>
      <c r="D1046" s="363"/>
      <c r="E1046" s="363"/>
      <c r="F1046" s="363"/>
      <c r="G1046" s="363"/>
      <c r="H1046" s="363"/>
      <c r="I1046" s="369"/>
      <c r="J1046" s="369"/>
      <c r="K1046" s="364"/>
      <c r="L1046" s="369"/>
      <c r="M1046" s="363"/>
      <c r="N1046" s="363"/>
      <c r="O1046" s="363"/>
      <c r="P1046" s="363"/>
      <c r="Q1046" s="363"/>
      <c r="R1046" s="370"/>
      <c r="S1046" s="348"/>
      <c r="T1046" s="349"/>
      <c r="U1046" s="348"/>
      <c r="V1046" s="348"/>
      <c r="W1046" s="348"/>
      <c r="X1046" s="348"/>
      <c r="Y1046" s="348"/>
      <c r="Z1046" s="348"/>
      <c r="AA1046" s="348"/>
      <c r="AB1046" s="350"/>
    </row>
    <row r="1047" spans="2:28" customFormat="1" ht="15" customHeight="1" x14ac:dyDescent="0.25">
      <c r="B1047" s="315"/>
      <c r="C1047" s="304"/>
      <c r="D1047" s="363"/>
      <c r="E1047" s="363"/>
      <c r="F1047" s="363"/>
      <c r="G1047" s="363"/>
      <c r="H1047" s="363"/>
      <c r="I1047" s="369"/>
      <c r="J1047" s="369"/>
      <c r="K1047" s="364"/>
      <c r="L1047" s="369"/>
      <c r="M1047" s="363"/>
      <c r="N1047" s="363"/>
      <c r="O1047" s="363"/>
      <c r="P1047" s="363"/>
      <c r="Q1047" s="363"/>
      <c r="R1047" s="370"/>
      <c r="S1047" s="348"/>
      <c r="T1047" s="349"/>
      <c r="U1047" s="348"/>
      <c r="V1047" s="348"/>
      <c r="W1047" s="348"/>
      <c r="X1047" s="348"/>
      <c r="Y1047" s="348"/>
      <c r="Z1047" s="348"/>
      <c r="AA1047" s="348"/>
      <c r="AB1047" s="350"/>
    </row>
    <row r="1048" spans="2:28" customFormat="1" ht="15" customHeight="1" x14ac:dyDescent="0.25">
      <c r="B1048" s="315"/>
      <c r="C1048" s="304"/>
      <c r="D1048" s="363"/>
      <c r="E1048" s="363"/>
      <c r="F1048" s="363"/>
      <c r="G1048" s="363"/>
      <c r="H1048" s="363"/>
      <c r="I1048" s="369"/>
      <c r="J1048" s="369"/>
      <c r="K1048" s="364"/>
      <c r="L1048" s="369"/>
      <c r="M1048" s="363"/>
      <c r="N1048" s="363"/>
      <c r="O1048" s="363"/>
      <c r="P1048" s="363"/>
      <c r="Q1048" s="363"/>
      <c r="R1048" s="370"/>
      <c r="S1048" s="348"/>
      <c r="T1048" s="349"/>
      <c r="U1048" s="348"/>
      <c r="V1048" s="348"/>
      <c r="W1048" s="348"/>
      <c r="X1048" s="348"/>
      <c r="Y1048" s="348"/>
      <c r="Z1048" s="348"/>
      <c r="AA1048" s="348"/>
      <c r="AB1048" s="350"/>
    </row>
    <row r="1049" spans="2:28" customFormat="1" ht="15" customHeight="1" x14ac:dyDescent="0.25">
      <c r="B1049" s="315"/>
      <c r="C1049" s="304"/>
      <c r="D1049" s="363"/>
      <c r="E1049" s="363"/>
      <c r="F1049" s="363"/>
      <c r="G1049" s="363"/>
      <c r="H1049" s="363"/>
      <c r="I1049" s="369"/>
      <c r="J1049" s="369"/>
      <c r="K1049" s="364"/>
      <c r="L1049" s="369"/>
      <c r="M1049" s="363"/>
      <c r="N1049" s="363"/>
      <c r="O1049" s="363"/>
      <c r="P1049" s="363"/>
      <c r="Q1049" s="363"/>
      <c r="R1049" s="370"/>
      <c r="S1049" s="348"/>
      <c r="T1049" s="349"/>
      <c r="U1049" s="348"/>
      <c r="V1049" s="348"/>
      <c r="W1049" s="348"/>
      <c r="X1049" s="348"/>
      <c r="Y1049" s="348"/>
      <c r="Z1049" s="348"/>
      <c r="AA1049" s="348"/>
      <c r="AB1049" s="350"/>
    </row>
    <row r="1050" spans="2:28" customFormat="1" ht="15" customHeight="1" x14ac:dyDescent="0.25">
      <c r="B1050" s="315"/>
      <c r="C1050" s="304"/>
      <c r="D1050" s="363"/>
      <c r="E1050" s="363"/>
      <c r="F1050" s="363"/>
      <c r="G1050" s="363"/>
      <c r="H1050" s="363"/>
      <c r="I1050" s="369"/>
      <c r="J1050" s="369"/>
      <c r="K1050" s="364"/>
      <c r="L1050" s="369"/>
      <c r="M1050" s="363"/>
      <c r="N1050" s="363"/>
      <c r="O1050" s="363"/>
      <c r="P1050" s="363"/>
      <c r="Q1050" s="363"/>
      <c r="R1050" s="370"/>
      <c r="S1050" s="348"/>
      <c r="T1050" s="349"/>
      <c r="U1050" s="348"/>
      <c r="V1050" s="348"/>
      <c r="W1050" s="348"/>
      <c r="X1050" s="348"/>
      <c r="Y1050" s="348"/>
      <c r="Z1050" s="348"/>
      <c r="AA1050" s="348"/>
      <c r="AB1050" s="350"/>
    </row>
    <row r="1051" spans="2:28" customFormat="1" ht="15" customHeight="1" x14ac:dyDescent="0.25">
      <c r="B1051" s="315"/>
      <c r="C1051" s="304"/>
      <c r="D1051" s="363"/>
      <c r="E1051" s="363"/>
      <c r="F1051" s="363"/>
      <c r="G1051" s="363"/>
      <c r="H1051" s="363"/>
      <c r="I1051" s="369"/>
      <c r="J1051" s="369"/>
      <c r="K1051" s="364"/>
      <c r="L1051" s="369"/>
      <c r="M1051" s="363"/>
      <c r="N1051" s="363"/>
      <c r="O1051" s="363"/>
      <c r="P1051" s="363"/>
      <c r="Q1051" s="363"/>
      <c r="R1051" s="370"/>
      <c r="S1051" s="348"/>
      <c r="T1051" s="349"/>
      <c r="U1051" s="348"/>
      <c r="V1051" s="348"/>
      <c r="W1051" s="348"/>
      <c r="X1051" s="348"/>
      <c r="Y1051" s="348"/>
      <c r="Z1051" s="348"/>
      <c r="AA1051" s="348"/>
      <c r="AB1051" s="350"/>
    </row>
    <row r="1052" spans="2:28" customFormat="1" ht="15" customHeight="1" x14ac:dyDescent="0.25">
      <c r="B1052" s="315"/>
      <c r="C1052" s="304"/>
      <c r="D1052" s="363"/>
      <c r="E1052" s="363"/>
      <c r="F1052" s="363"/>
      <c r="G1052" s="363"/>
      <c r="H1052" s="363"/>
      <c r="I1052" s="369"/>
      <c r="J1052" s="369"/>
      <c r="K1052" s="364"/>
      <c r="L1052" s="369"/>
      <c r="M1052" s="363"/>
      <c r="N1052" s="363"/>
      <c r="O1052" s="363"/>
      <c r="P1052" s="363"/>
      <c r="Q1052" s="363"/>
      <c r="R1052" s="370"/>
      <c r="S1052" s="348"/>
      <c r="T1052" s="349"/>
      <c r="U1052" s="348"/>
      <c r="V1052" s="348"/>
      <c r="W1052" s="348"/>
      <c r="X1052" s="348"/>
      <c r="Y1052" s="348"/>
      <c r="Z1052" s="348"/>
      <c r="AA1052" s="348"/>
      <c r="AB1052" s="350"/>
    </row>
    <row r="1053" spans="2:28" customFormat="1" ht="15" customHeight="1" x14ac:dyDescent="0.25">
      <c r="B1053" s="315"/>
      <c r="C1053" s="304"/>
      <c r="D1053" s="363"/>
      <c r="E1053" s="363"/>
      <c r="F1053" s="363"/>
      <c r="G1053" s="363"/>
      <c r="H1053" s="363"/>
      <c r="I1053" s="369"/>
      <c r="J1053" s="369"/>
      <c r="K1053" s="364"/>
      <c r="L1053" s="369"/>
      <c r="M1053" s="363"/>
      <c r="N1053" s="363"/>
      <c r="O1053" s="363"/>
      <c r="P1053" s="363"/>
      <c r="Q1053" s="363"/>
      <c r="R1053" s="370"/>
      <c r="S1053" s="348"/>
      <c r="T1053" s="349"/>
      <c r="U1053" s="348"/>
      <c r="V1053" s="348"/>
      <c r="W1053" s="348"/>
      <c r="X1053" s="348"/>
      <c r="Y1053" s="348"/>
      <c r="Z1053" s="348"/>
      <c r="AA1053" s="348"/>
      <c r="AB1053" s="350"/>
    </row>
    <row r="1054" spans="2:28" customFormat="1" ht="15" customHeight="1" x14ac:dyDescent="0.25">
      <c r="B1054" s="315"/>
      <c r="C1054" s="304"/>
      <c r="D1054" s="363"/>
      <c r="E1054" s="363"/>
      <c r="F1054" s="363"/>
      <c r="G1054" s="363"/>
      <c r="H1054" s="363"/>
      <c r="I1054" s="369"/>
      <c r="J1054" s="369"/>
      <c r="K1054" s="364"/>
      <c r="L1054" s="369"/>
      <c r="M1054" s="363"/>
      <c r="N1054" s="363"/>
      <c r="O1054" s="363"/>
      <c r="P1054" s="363"/>
      <c r="Q1054" s="363"/>
      <c r="R1054" s="370"/>
      <c r="S1054" s="348"/>
      <c r="T1054" s="349"/>
      <c r="U1054" s="348"/>
      <c r="V1054" s="348"/>
      <c r="W1054" s="348"/>
      <c r="X1054" s="348"/>
      <c r="Y1054" s="348"/>
      <c r="Z1054" s="348"/>
      <c r="AA1054" s="348"/>
      <c r="AB1054" s="350"/>
    </row>
    <row r="1055" spans="2:28" customFormat="1" ht="15" customHeight="1" x14ac:dyDescent="0.25">
      <c r="B1055" s="315"/>
      <c r="C1055" s="304"/>
      <c r="D1055" s="363"/>
      <c r="E1055" s="363"/>
      <c r="F1055" s="363"/>
      <c r="G1055" s="363"/>
      <c r="H1055" s="363"/>
      <c r="I1055" s="369"/>
      <c r="J1055" s="369"/>
      <c r="K1055" s="364"/>
      <c r="L1055" s="369"/>
      <c r="M1055" s="363"/>
      <c r="N1055" s="363"/>
      <c r="O1055" s="363"/>
      <c r="P1055" s="363"/>
      <c r="Q1055" s="363"/>
      <c r="R1055" s="370"/>
      <c r="S1055" s="348"/>
      <c r="T1055" s="349"/>
      <c r="U1055" s="348"/>
      <c r="V1055" s="348"/>
      <c r="W1055" s="348"/>
      <c r="X1055" s="348"/>
      <c r="Y1055" s="348"/>
      <c r="Z1055" s="348"/>
      <c r="AA1055" s="348"/>
      <c r="AB1055" s="350"/>
    </row>
    <row r="1056" spans="2:28" customFormat="1" ht="15" customHeight="1" x14ac:dyDescent="0.25">
      <c r="B1056" s="315"/>
      <c r="C1056" s="304"/>
      <c r="D1056" s="363"/>
      <c r="E1056" s="363"/>
      <c r="F1056" s="363"/>
      <c r="G1056" s="363"/>
      <c r="H1056" s="363"/>
      <c r="I1056" s="369"/>
      <c r="J1056" s="369"/>
      <c r="K1056" s="364"/>
      <c r="L1056" s="369"/>
      <c r="M1056" s="363"/>
      <c r="N1056" s="363"/>
      <c r="O1056" s="363"/>
      <c r="P1056" s="363"/>
      <c r="Q1056" s="363"/>
      <c r="R1056" s="370"/>
      <c r="S1056" s="348"/>
      <c r="T1056" s="349"/>
      <c r="U1056" s="348"/>
      <c r="V1056" s="348"/>
      <c r="W1056" s="348"/>
      <c r="X1056" s="348"/>
      <c r="Y1056" s="348"/>
      <c r="Z1056" s="348"/>
      <c r="AA1056" s="348"/>
      <c r="AB1056" s="350"/>
    </row>
    <row r="1057" spans="2:28" customFormat="1" ht="15" customHeight="1" x14ac:dyDescent="0.25">
      <c r="B1057" s="315"/>
      <c r="C1057" s="304"/>
      <c r="D1057" s="363"/>
      <c r="E1057" s="363"/>
      <c r="F1057" s="363"/>
      <c r="G1057" s="363"/>
      <c r="H1057" s="363"/>
      <c r="I1057" s="369"/>
      <c r="J1057" s="369"/>
      <c r="K1057" s="364"/>
      <c r="L1057" s="369"/>
      <c r="M1057" s="363"/>
      <c r="N1057" s="363"/>
      <c r="O1057" s="363"/>
      <c r="P1057" s="363"/>
      <c r="Q1057" s="363"/>
      <c r="R1057" s="370"/>
      <c r="S1057" s="348"/>
      <c r="T1057" s="349"/>
      <c r="U1057" s="348"/>
      <c r="V1057" s="348"/>
      <c r="W1057" s="348"/>
      <c r="X1057" s="348"/>
      <c r="Y1057" s="348"/>
      <c r="Z1057" s="348"/>
      <c r="AA1057" s="348"/>
      <c r="AB1057" s="350"/>
    </row>
    <row r="1058" spans="2:28" customFormat="1" ht="15" customHeight="1" x14ac:dyDescent="0.25">
      <c r="B1058" s="315"/>
      <c r="C1058" s="304"/>
      <c r="D1058" s="363"/>
      <c r="E1058" s="363"/>
      <c r="F1058" s="363"/>
      <c r="G1058" s="363"/>
      <c r="H1058" s="363"/>
      <c r="I1058" s="369"/>
      <c r="J1058" s="369"/>
      <c r="K1058" s="364"/>
      <c r="L1058" s="369"/>
      <c r="M1058" s="363"/>
      <c r="N1058" s="363"/>
      <c r="O1058" s="363"/>
      <c r="P1058" s="363"/>
      <c r="Q1058" s="363"/>
      <c r="R1058" s="370"/>
      <c r="S1058" s="348"/>
      <c r="T1058" s="349"/>
      <c r="U1058" s="348"/>
      <c r="V1058" s="348"/>
      <c r="W1058" s="348"/>
      <c r="X1058" s="348"/>
      <c r="Y1058" s="348"/>
      <c r="Z1058" s="348"/>
      <c r="AA1058" s="348"/>
      <c r="AB1058" s="350"/>
    </row>
    <row r="1059" spans="2:28" customFormat="1" ht="15" customHeight="1" x14ac:dyDescent="0.25">
      <c r="B1059" s="315"/>
      <c r="C1059" s="304"/>
      <c r="D1059" s="363"/>
      <c r="E1059" s="363"/>
      <c r="F1059" s="363"/>
      <c r="G1059" s="363"/>
      <c r="H1059" s="363"/>
      <c r="I1059" s="369"/>
      <c r="J1059" s="369"/>
      <c r="K1059" s="364"/>
      <c r="L1059" s="369"/>
      <c r="M1059" s="363"/>
      <c r="N1059" s="363"/>
      <c r="O1059" s="363"/>
      <c r="P1059" s="363"/>
      <c r="Q1059" s="363"/>
      <c r="R1059" s="370"/>
      <c r="S1059" s="348"/>
      <c r="T1059" s="349"/>
      <c r="U1059" s="348"/>
      <c r="V1059" s="348"/>
      <c r="W1059" s="348"/>
      <c r="X1059" s="348"/>
      <c r="Y1059" s="348"/>
      <c r="Z1059" s="348"/>
      <c r="AA1059" s="348"/>
      <c r="AB1059" s="350"/>
    </row>
    <row r="1060" spans="2:28" customFormat="1" ht="15" customHeight="1" x14ac:dyDescent="0.25">
      <c r="B1060" s="315"/>
      <c r="C1060" s="304"/>
      <c r="D1060" s="363"/>
      <c r="E1060" s="363"/>
      <c r="F1060" s="363"/>
      <c r="G1060" s="363"/>
      <c r="H1060" s="363"/>
      <c r="I1060" s="369"/>
      <c r="J1060" s="369"/>
      <c r="K1060" s="364"/>
      <c r="L1060" s="369"/>
      <c r="M1060" s="363"/>
      <c r="N1060" s="363"/>
      <c r="O1060" s="363"/>
      <c r="P1060" s="363"/>
      <c r="Q1060" s="363"/>
      <c r="R1060" s="370"/>
      <c r="S1060" s="348"/>
      <c r="T1060" s="349"/>
      <c r="U1060" s="348"/>
      <c r="V1060" s="348"/>
      <c r="W1060" s="348"/>
      <c r="X1060" s="348"/>
      <c r="Y1060" s="348"/>
      <c r="Z1060" s="348"/>
      <c r="AA1060" s="348"/>
      <c r="AB1060" s="350"/>
    </row>
    <row r="1061" spans="2:28" customFormat="1" ht="15" customHeight="1" x14ac:dyDescent="0.25">
      <c r="B1061" s="315"/>
      <c r="C1061" s="304"/>
      <c r="D1061" s="363"/>
      <c r="E1061" s="363"/>
      <c r="F1061" s="363"/>
      <c r="G1061" s="363"/>
      <c r="H1061" s="363"/>
      <c r="I1061" s="369"/>
      <c r="J1061" s="369"/>
      <c r="K1061" s="364"/>
      <c r="L1061" s="369"/>
      <c r="M1061" s="363"/>
      <c r="N1061" s="363"/>
      <c r="O1061" s="363"/>
      <c r="P1061" s="363"/>
      <c r="Q1061" s="363"/>
      <c r="R1061" s="370"/>
      <c r="S1061" s="348"/>
      <c r="T1061" s="349"/>
      <c r="U1061" s="348"/>
      <c r="V1061" s="348"/>
      <c r="W1061" s="348"/>
      <c r="X1061" s="348"/>
      <c r="Y1061" s="348"/>
      <c r="Z1061" s="348"/>
      <c r="AA1061" s="348"/>
      <c r="AB1061" s="350"/>
    </row>
    <row r="1062" spans="2:28" customFormat="1" ht="15" customHeight="1" x14ac:dyDescent="0.25">
      <c r="B1062" s="315"/>
      <c r="C1062" s="304"/>
      <c r="D1062" s="363"/>
      <c r="E1062" s="363"/>
      <c r="F1062" s="363"/>
      <c r="G1062" s="363"/>
      <c r="H1062" s="363"/>
      <c r="I1062" s="369"/>
      <c r="J1062" s="369"/>
      <c r="K1062" s="364"/>
      <c r="L1062" s="369"/>
      <c r="M1062" s="363"/>
      <c r="N1062" s="363"/>
      <c r="O1062" s="363"/>
      <c r="P1062" s="363"/>
      <c r="Q1062" s="363"/>
      <c r="R1062" s="370"/>
      <c r="S1062" s="348"/>
      <c r="T1062" s="349"/>
      <c r="U1062" s="348"/>
      <c r="V1062" s="348"/>
      <c r="W1062" s="348"/>
      <c r="X1062" s="348"/>
      <c r="Y1062" s="348"/>
      <c r="Z1062" s="348"/>
      <c r="AA1062" s="348"/>
      <c r="AB1062" s="350"/>
    </row>
    <row r="1063" spans="2:28" customFormat="1" ht="15" customHeight="1" x14ac:dyDescent="0.25">
      <c r="B1063" s="315"/>
      <c r="C1063" s="304"/>
      <c r="D1063" s="363"/>
      <c r="E1063" s="363"/>
      <c r="F1063" s="363"/>
      <c r="G1063" s="363"/>
      <c r="H1063" s="363"/>
      <c r="I1063" s="369"/>
      <c r="J1063" s="369"/>
      <c r="K1063" s="364"/>
      <c r="L1063" s="369"/>
      <c r="M1063" s="363"/>
      <c r="N1063" s="363"/>
      <c r="O1063" s="363"/>
      <c r="P1063" s="363"/>
      <c r="Q1063" s="363"/>
      <c r="R1063" s="370"/>
      <c r="S1063" s="348"/>
      <c r="T1063" s="349"/>
      <c r="U1063" s="348"/>
      <c r="V1063" s="348"/>
      <c r="W1063" s="348"/>
      <c r="X1063" s="348"/>
      <c r="Y1063" s="348"/>
      <c r="Z1063" s="348"/>
      <c r="AA1063" s="348"/>
      <c r="AB1063" s="350"/>
    </row>
    <row r="1064" spans="2:28" customFormat="1" ht="15" customHeight="1" x14ac:dyDescent="0.25">
      <c r="B1064" s="315"/>
      <c r="C1064" s="304"/>
      <c r="D1064" s="363"/>
      <c r="E1064" s="363"/>
      <c r="F1064" s="363"/>
      <c r="G1064" s="363"/>
      <c r="H1064" s="363"/>
      <c r="I1064" s="369"/>
      <c r="J1064" s="369"/>
      <c r="K1064" s="364"/>
      <c r="L1064" s="369"/>
      <c r="M1064" s="363"/>
      <c r="N1064" s="363"/>
      <c r="O1064" s="363"/>
      <c r="P1064" s="363"/>
      <c r="Q1064" s="363"/>
      <c r="R1064" s="370"/>
      <c r="S1064" s="348"/>
      <c r="T1064" s="349"/>
      <c r="U1064" s="348"/>
      <c r="V1064" s="348"/>
      <c r="W1064" s="348"/>
      <c r="X1064" s="348"/>
      <c r="Y1064" s="348"/>
      <c r="Z1064" s="348"/>
      <c r="AA1064" s="348"/>
      <c r="AB1064" s="350"/>
    </row>
    <row r="1065" spans="2:28" customFormat="1" ht="15" customHeight="1" x14ac:dyDescent="0.25">
      <c r="B1065" s="315"/>
      <c r="C1065" s="304"/>
      <c r="D1065" s="363"/>
      <c r="E1065" s="363"/>
      <c r="F1065" s="363"/>
      <c r="G1065" s="363"/>
      <c r="H1065" s="363"/>
      <c r="I1065" s="369"/>
      <c r="J1065" s="369"/>
      <c r="K1065" s="364"/>
      <c r="L1065" s="369"/>
      <c r="M1065" s="363"/>
      <c r="N1065" s="363"/>
      <c r="O1065" s="363"/>
      <c r="P1065" s="363"/>
      <c r="Q1065" s="363"/>
      <c r="R1065" s="370"/>
      <c r="S1065" s="348"/>
      <c r="T1065" s="349"/>
      <c r="U1065" s="348"/>
      <c r="V1065" s="348"/>
      <c r="W1065" s="348"/>
      <c r="X1065" s="348"/>
      <c r="Y1065" s="348"/>
      <c r="Z1065" s="348"/>
      <c r="AA1065" s="348"/>
      <c r="AB1065" s="350"/>
    </row>
    <row r="1066" spans="2:28" customFormat="1" ht="15" customHeight="1" x14ac:dyDescent="0.25">
      <c r="B1066" s="315"/>
      <c r="C1066" s="304"/>
      <c r="D1066" s="363"/>
      <c r="E1066" s="363"/>
      <c r="F1066" s="363"/>
      <c r="G1066" s="363"/>
      <c r="H1066" s="363"/>
      <c r="I1066" s="369"/>
      <c r="J1066" s="369"/>
      <c r="K1066" s="364"/>
      <c r="L1066" s="369"/>
      <c r="M1066" s="363"/>
      <c r="N1066" s="363"/>
      <c r="O1066" s="363"/>
      <c r="P1066" s="363"/>
      <c r="Q1066" s="363"/>
      <c r="R1066" s="370"/>
      <c r="S1066" s="348"/>
      <c r="T1066" s="349"/>
      <c r="U1066" s="348"/>
      <c r="V1066" s="348"/>
      <c r="W1066" s="348"/>
      <c r="X1066" s="348"/>
      <c r="Y1066" s="348"/>
      <c r="Z1066" s="348"/>
      <c r="AA1066" s="348"/>
      <c r="AB1066" s="350"/>
    </row>
    <row r="1067" spans="2:28" customFormat="1" ht="15" customHeight="1" x14ac:dyDescent="0.25">
      <c r="B1067" s="315"/>
      <c r="C1067" s="304"/>
      <c r="D1067" s="363"/>
      <c r="E1067" s="363"/>
      <c r="F1067" s="363"/>
      <c r="G1067" s="363"/>
      <c r="H1067" s="363"/>
      <c r="I1067" s="369"/>
      <c r="J1067" s="369"/>
      <c r="K1067" s="364"/>
      <c r="L1067" s="369"/>
      <c r="M1067" s="363"/>
      <c r="N1067" s="363"/>
      <c r="O1067" s="363"/>
      <c r="P1067" s="363"/>
      <c r="Q1067" s="363"/>
      <c r="R1067" s="370"/>
      <c r="S1067" s="348"/>
      <c r="T1067" s="349"/>
      <c r="U1067" s="348"/>
      <c r="V1067" s="348"/>
      <c r="W1067" s="348"/>
      <c r="X1067" s="348"/>
      <c r="Y1067" s="348"/>
      <c r="Z1067" s="348"/>
      <c r="AA1067" s="348"/>
      <c r="AB1067" s="350"/>
    </row>
    <row r="1068" spans="2:28" customFormat="1" ht="15" customHeight="1" x14ac:dyDescent="0.25">
      <c r="B1068" s="315"/>
      <c r="C1068" s="304"/>
      <c r="D1068" s="363"/>
      <c r="E1068" s="363"/>
      <c r="F1068" s="363"/>
      <c r="G1068" s="363"/>
      <c r="H1068" s="363"/>
      <c r="I1068" s="369"/>
      <c r="J1068" s="369"/>
      <c r="K1068" s="364"/>
      <c r="L1068" s="369"/>
      <c r="M1068" s="363"/>
      <c r="N1068" s="363"/>
      <c r="O1068" s="363"/>
      <c r="P1068" s="363"/>
      <c r="Q1068" s="363"/>
      <c r="R1068" s="370"/>
      <c r="S1068" s="348"/>
      <c r="T1068" s="349"/>
      <c r="U1068" s="348"/>
      <c r="V1068" s="348"/>
      <c r="W1068" s="348"/>
      <c r="X1068" s="348"/>
      <c r="Y1068" s="348"/>
      <c r="Z1068" s="348"/>
      <c r="AA1068" s="348"/>
      <c r="AB1068" s="350"/>
    </row>
    <row r="1069" spans="2:28" customFormat="1" ht="15" customHeight="1" x14ac:dyDescent="0.25">
      <c r="B1069" s="315"/>
      <c r="C1069" s="304"/>
      <c r="D1069" s="363"/>
      <c r="E1069" s="363"/>
      <c r="F1069" s="363"/>
      <c r="G1069" s="363"/>
      <c r="H1069" s="363"/>
      <c r="I1069" s="369"/>
      <c r="J1069" s="369"/>
      <c r="K1069" s="364"/>
      <c r="L1069" s="369"/>
      <c r="M1069" s="363"/>
      <c r="N1069" s="363"/>
      <c r="O1069" s="363"/>
      <c r="P1069" s="363"/>
      <c r="Q1069" s="363"/>
      <c r="R1069" s="370"/>
      <c r="S1069" s="348"/>
      <c r="T1069" s="349"/>
      <c r="U1069" s="348"/>
      <c r="V1069" s="348"/>
      <c r="W1069" s="348"/>
      <c r="X1069" s="348"/>
      <c r="Y1069" s="348"/>
      <c r="Z1069" s="348"/>
      <c r="AA1069" s="348"/>
      <c r="AB1069" s="350"/>
    </row>
    <row r="1070" spans="2:28" customFormat="1" ht="15" customHeight="1" x14ac:dyDescent="0.25">
      <c r="B1070" s="315"/>
      <c r="C1070" s="304"/>
      <c r="D1070" s="363"/>
      <c r="E1070" s="363"/>
      <c r="F1070" s="363"/>
      <c r="G1070" s="363"/>
      <c r="H1070" s="363"/>
      <c r="I1070" s="369"/>
      <c r="J1070" s="369"/>
      <c r="K1070" s="364"/>
      <c r="L1070" s="369"/>
      <c r="M1070" s="363"/>
      <c r="N1070" s="363"/>
      <c r="O1070" s="363"/>
      <c r="P1070" s="363"/>
      <c r="Q1070" s="363"/>
      <c r="R1070" s="370"/>
      <c r="S1070" s="348"/>
      <c r="T1070" s="349"/>
      <c r="U1070" s="348"/>
      <c r="V1070" s="348"/>
      <c r="W1070" s="348"/>
      <c r="X1070" s="348"/>
      <c r="Y1070" s="348"/>
      <c r="Z1070" s="348"/>
      <c r="AA1070" s="348"/>
      <c r="AB1070" s="350"/>
    </row>
    <row r="1071" spans="2:28" customFormat="1" ht="15" customHeight="1" x14ac:dyDescent="0.25">
      <c r="B1071" s="315"/>
      <c r="C1071" s="304"/>
      <c r="D1071" s="363"/>
      <c r="E1071" s="363"/>
      <c r="F1071" s="363"/>
      <c r="G1071" s="363"/>
      <c r="H1071" s="363"/>
      <c r="I1071" s="369"/>
      <c r="J1071" s="369"/>
      <c r="K1071" s="364"/>
      <c r="L1071" s="369"/>
      <c r="M1071" s="363"/>
      <c r="N1071" s="363"/>
      <c r="O1071" s="363"/>
      <c r="P1071" s="363"/>
      <c r="Q1071" s="363"/>
      <c r="R1071" s="370"/>
      <c r="S1071" s="348"/>
      <c r="T1071" s="349"/>
      <c r="U1071" s="348"/>
      <c r="V1071" s="348"/>
      <c r="W1071" s="348"/>
      <c r="X1071" s="348"/>
      <c r="Y1071" s="348"/>
      <c r="Z1071" s="348"/>
      <c r="AA1071" s="348"/>
      <c r="AB1071" s="350"/>
    </row>
    <row r="1072" spans="2:28" customFormat="1" ht="15" customHeight="1" x14ac:dyDescent="0.25">
      <c r="B1072" s="315"/>
      <c r="C1072" s="304"/>
      <c r="D1072" s="363"/>
      <c r="E1072" s="363"/>
      <c r="F1072" s="363"/>
      <c r="G1072" s="363"/>
      <c r="H1072" s="363"/>
      <c r="I1072" s="369"/>
      <c r="J1072" s="369"/>
      <c r="K1072" s="364"/>
      <c r="L1072" s="369"/>
      <c r="M1072" s="363"/>
      <c r="N1072" s="363"/>
      <c r="O1072" s="363"/>
      <c r="P1072" s="363"/>
      <c r="Q1072" s="363"/>
      <c r="R1072" s="370"/>
      <c r="S1072" s="348"/>
      <c r="T1072" s="349"/>
      <c r="U1072" s="348"/>
      <c r="V1072" s="348"/>
      <c r="W1072" s="348"/>
      <c r="X1072" s="348"/>
      <c r="Y1072" s="348"/>
      <c r="Z1072" s="348"/>
      <c r="AA1072" s="348"/>
      <c r="AB1072" s="350"/>
    </row>
    <row r="1073" spans="2:28" customFormat="1" ht="15" customHeight="1" x14ac:dyDescent="0.25">
      <c r="B1073" s="315"/>
      <c r="C1073" s="304"/>
      <c r="D1073" s="363"/>
      <c r="E1073" s="363"/>
      <c r="F1073" s="363"/>
      <c r="G1073" s="363"/>
      <c r="H1073" s="363"/>
      <c r="I1073" s="369"/>
      <c r="J1073" s="369"/>
      <c r="K1073" s="364"/>
      <c r="L1073" s="369"/>
      <c r="M1073" s="363"/>
      <c r="N1073" s="363"/>
      <c r="O1073" s="363"/>
      <c r="P1073" s="363"/>
      <c r="Q1073" s="363"/>
      <c r="R1073" s="370"/>
      <c r="S1073" s="348"/>
      <c r="T1073" s="349"/>
      <c r="U1073" s="348"/>
      <c r="V1073" s="348"/>
      <c r="W1073" s="348"/>
      <c r="X1073" s="348"/>
      <c r="Y1073" s="348"/>
      <c r="Z1073" s="348"/>
      <c r="AA1073" s="348"/>
      <c r="AB1073" s="350"/>
    </row>
    <row r="1074" spans="2:28" customFormat="1" ht="15" customHeight="1" x14ac:dyDescent="0.25">
      <c r="B1074" s="315"/>
      <c r="C1074" s="304"/>
      <c r="D1074" s="363"/>
      <c r="E1074" s="363"/>
      <c r="F1074" s="363"/>
      <c r="G1074" s="363"/>
      <c r="H1074" s="363"/>
      <c r="I1074" s="369"/>
      <c r="J1074" s="369"/>
      <c r="K1074" s="364"/>
      <c r="L1074" s="369"/>
      <c r="M1074" s="363"/>
      <c r="N1074" s="363"/>
      <c r="O1074" s="363"/>
      <c r="P1074" s="363"/>
      <c r="Q1074" s="363"/>
      <c r="R1074" s="370"/>
      <c r="S1074" s="348"/>
      <c r="T1074" s="349"/>
      <c r="U1074" s="348"/>
      <c r="V1074" s="348"/>
      <c r="W1074" s="348"/>
      <c r="X1074" s="348"/>
      <c r="Y1074" s="348"/>
      <c r="Z1074" s="348"/>
      <c r="AA1074" s="348"/>
      <c r="AB1074" s="350"/>
    </row>
    <row r="1075" spans="2:28" customFormat="1" ht="15" customHeight="1" x14ac:dyDescent="0.25">
      <c r="B1075" s="315"/>
      <c r="C1075" s="304"/>
      <c r="D1075" s="363"/>
      <c r="E1075" s="363"/>
      <c r="F1075" s="363"/>
      <c r="G1075" s="363"/>
      <c r="H1075" s="363"/>
      <c r="I1075" s="369"/>
      <c r="J1075" s="369"/>
      <c r="K1075" s="364"/>
      <c r="L1075" s="369"/>
      <c r="M1075" s="363"/>
      <c r="N1075" s="363"/>
      <c r="O1075" s="363"/>
      <c r="P1075" s="363"/>
      <c r="Q1075" s="363"/>
      <c r="R1075" s="370"/>
      <c r="S1075" s="348"/>
      <c r="T1075" s="349"/>
      <c r="U1075" s="348"/>
      <c r="V1075" s="348"/>
      <c r="W1075" s="348"/>
      <c r="X1075" s="348"/>
      <c r="Y1075" s="348"/>
      <c r="Z1075" s="348"/>
      <c r="AA1075" s="348"/>
      <c r="AB1075" s="350"/>
    </row>
    <row r="1076" spans="2:28" customFormat="1" ht="15" customHeight="1" x14ac:dyDescent="0.25">
      <c r="B1076" s="315"/>
      <c r="C1076" s="304"/>
      <c r="D1076" s="363"/>
      <c r="E1076" s="363"/>
      <c r="F1076" s="363"/>
      <c r="G1076" s="363"/>
      <c r="H1076" s="363"/>
      <c r="I1076" s="369"/>
      <c r="J1076" s="369"/>
      <c r="K1076" s="364"/>
      <c r="L1076" s="369"/>
      <c r="M1076" s="363"/>
      <c r="N1076" s="363"/>
      <c r="O1076" s="363"/>
      <c r="P1076" s="363"/>
      <c r="Q1076" s="363"/>
      <c r="R1076" s="370"/>
      <c r="S1076" s="348"/>
      <c r="T1076" s="349"/>
      <c r="U1076" s="348"/>
      <c r="V1076" s="348"/>
      <c r="W1076" s="348"/>
      <c r="X1076" s="348"/>
      <c r="Y1076" s="348"/>
      <c r="Z1076" s="348"/>
      <c r="AA1076" s="348"/>
      <c r="AB1076" s="350"/>
    </row>
    <row r="1077" spans="2:28" customFormat="1" ht="15" customHeight="1" x14ac:dyDescent="0.25">
      <c r="B1077" s="315"/>
      <c r="C1077" s="304"/>
      <c r="D1077" s="363"/>
      <c r="E1077" s="363"/>
      <c r="F1077" s="363"/>
      <c r="G1077" s="363"/>
      <c r="H1077" s="363"/>
      <c r="I1077" s="369"/>
      <c r="J1077" s="369"/>
      <c r="K1077" s="364"/>
      <c r="L1077" s="369"/>
      <c r="M1077" s="363"/>
      <c r="N1077" s="363"/>
      <c r="O1077" s="363"/>
      <c r="P1077" s="363"/>
      <c r="Q1077" s="363"/>
      <c r="R1077" s="370"/>
      <c r="S1077" s="348"/>
      <c r="T1077" s="349"/>
      <c r="U1077" s="348"/>
      <c r="V1077" s="348"/>
      <c r="W1077" s="348"/>
      <c r="X1077" s="348"/>
      <c r="Y1077" s="348"/>
      <c r="Z1077" s="348"/>
      <c r="AA1077" s="348"/>
      <c r="AB1077" s="350"/>
    </row>
    <row r="1078" spans="2:28" customFormat="1" ht="15" customHeight="1" x14ac:dyDescent="0.25">
      <c r="B1078" s="315"/>
      <c r="C1078" s="304"/>
      <c r="D1078" s="363"/>
      <c r="E1078" s="363"/>
      <c r="F1078" s="363"/>
      <c r="G1078" s="363"/>
      <c r="H1078" s="363"/>
      <c r="I1078" s="369"/>
      <c r="J1078" s="369"/>
      <c r="K1078" s="364"/>
      <c r="L1078" s="369"/>
      <c r="M1078" s="363"/>
      <c r="N1078" s="363"/>
      <c r="O1078" s="363"/>
      <c r="P1078" s="363"/>
      <c r="Q1078" s="363"/>
      <c r="R1078" s="370"/>
      <c r="S1078" s="348"/>
      <c r="T1078" s="349"/>
      <c r="U1078" s="348"/>
      <c r="V1078" s="348"/>
      <c r="W1078" s="348"/>
      <c r="X1078" s="348"/>
      <c r="Y1078" s="348"/>
      <c r="Z1078" s="348"/>
      <c r="AA1078" s="348"/>
      <c r="AB1078" s="350"/>
    </row>
    <row r="1079" spans="2:28" customFormat="1" ht="15" customHeight="1" x14ac:dyDescent="0.25">
      <c r="B1079" s="315"/>
      <c r="C1079" s="304"/>
      <c r="D1079" s="363"/>
      <c r="E1079" s="363"/>
      <c r="F1079" s="363"/>
      <c r="G1079" s="363"/>
      <c r="H1079" s="363"/>
      <c r="I1079" s="369"/>
      <c r="J1079" s="369"/>
      <c r="K1079" s="364"/>
      <c r="L1079" s="369"/>
      <c r="M1079" s="363"/>
      <c r="N1079" s="363"/>
      <c r="O1079" s="363"/>
      <c r="P1079" s="363"/>
      <c r="Q1079" s="363"/>
      <c r="R1079" s="370"/>
      <c r="S1079" s="348"/>
      <c r="T1079" s="349"/>
      <c r="U1079" s="348"/>
      <c r="V1079" s="348"/>
      <c r="W1079" s="348"/>
      <c r="X1079" s="348"/>
      <c r="Y1079" s="348"/>
      <c r="Z1079" s="348"/>
      <c r="AA1079" s="348"/>
      <c r="AB1079" s="350"/>
    </row>
    <row r="1080" spans="2:28" customFormat="1" ht="15" customHeight="1" x14ac:dyDescent="0.25">
      <c r="B1080" s="315"/>
      <c r="C1080" s="304"/>
      <c r="D1080" s="363"/>
      <c r="E1080" s="363"/>
      <c r="F1080" s="363"/>
      <c r="G1080" s="363"/>
      <c r="H1080" s="363"/>
      <c r="I1080" s="369"/>
      <c r="J1080" s="369"/>
      <c r="K1080" s="364"/>
      <c r="L1080" s="369"/>
      <c r="M1080" s="363"/>
      <c r="N1080" s="363"/>
      <c r="O1080" s="363"/>
      <c r="P1080" s="363"/>
      <c r="Q1080" s="363"/>
      <c r="R1080" s="370"/>
      <c r="S1080" s="348"/>
      <c r="T1080" s="349"/>
      <c r="U1080" s="348"/>
      <c r="V1080" s="348"/>
      <c r="W1080" s="348"/>
      <c r="X1080" s="348"/>
      <c r="Y1080" s="348"/>
      <c r="Z1080" s="348"/>
      <c r="AA1080" s="348"/>
      <c r="AB1080" s="350"/>
    </row>
    <row r="1081" spans="2:28" customFormat="1" ht="15" customHeight="1" x14ac:dyDescent="0.25">
      <c r="B1081" s="315"/>
      <c r="C1081" s="304"/>
      <c r="D1081" s="363"/>
      <c r="E1081" s="363"/>
      <c r="F1081" s="363"/>
      <c r="G1081" s="363"/>
      <c r="H1081" s="363"/>
      <c r="I1081" s="369"/>
      <c r="J1081" s="369"/>
      <c r="K1081" s="364"/>
      <c r="L1081" s="369"/>
      <c r="M1081" s="363"/>
      <c r="N1081" s="363"/>
      <c r="O1081" s="363"/>
      <c r="P1081" s="363"/>
      <c r="Q1081" s="363"/>
      <c r="R1081" s="370"/>
      <c r="S1081" s="348"/>
      <c r="T1081" s="349"/>
      <c r="U1081" s="348"/>
      <c r="V1081" s="348"/>
      <c r="W1081" s="348"/>
      <c r="X1081" s="348"/>
      <c r="Y1081" s="348"/>
      <c r="Z1081" s="348"/>
      <c r="AA1081" s="348"/>
      <c r="AB1081" s="350"/>
    </row>
    <row r="1082" spans="2:28" customFormat="1" ht="15" customHeight="1" x14ac:dyDescent="0.25">
      <c r="B1082" s="315"/>
      <c r="C1082" s="304"/>
      <c r="D1082" s="363"/>
      <c r="E1082" s="363"/>
      <c r="F1082" s="363"/>
      <c r="G1082" s="363"/>
      <c r="H1082" s="363"/>
      <c r="I1082" s="369"/>
      <c r="J1082" s="369"/>
      <c r="K1082" s="364"/>
      <c r="L1082" s="369"/>
      <c r="M1082" s="363"/>
      <c r="N1082" s="363"/>
      <c r="O1082" s="363"/>
      <c r="P1082" s="363"/>
      <c r="Q1082" s="363"/>
      <c r="R1082" s="370"/>
      <c r="S1082" s="348"/>
      <c r="T1082" s="349"/>
      <c r="U1082" s="348"/>
      <c r="V1082" s="348"/>
      <c r="W1082" s="348"/>
      <c r="X1082" s="348"/>
      <c r="Y1082" s="348"/>
      <c r="Z1082" s="348"/>
      <c r="AA1082" s="348"/>
      <c r="AB1082" s="350"/>
    </row>
    <row r="1083" spans="2:28" customFormat="1" ht="15" customHeight="1" x14ac:dyDescent="0.25">
      <c r="B1083" s="315"/>
      <c r="C1083" s="304"/>
      <c r="D1083" s="363"/>
      <c r="E1083" s="363"/>
      <c r="F1083" s="363"/>
      <c r="G1083" s="363"/>
      <c r="H1083" s="363"/>
      <c r="I1083" s="369"/>
      <c r="J1083" s="369"/>
      <c r="K1083" s="364"/>
      <c r="L1083" s="369"/>
      <c r="M1083" s="363"/>
      <c r="N1083" s="363"/>
      <c r="O1083" s="363"/>
      <c r="P1083" s="363"/>
      <c r="Q1083" s="363"/>
      <c r="R1083" s="370"/>
      <c r="S1083" s="348"/>
      <c r="T1083" s="349"/>
      <c r="U1083" s="348"/>
      <c r="V1083" s="348"/>
      <c r="W1083" s="348"/>
      <c r="X1083" s="348"/>
      <c r="Y1083" s="348"/>
      <c r="Z1083" s="348"/>
      <c r="AA1083" s="348"/>
      <c r="AB1083" s="350"/>
    </row>
    <row r="1084" spans="2:28" customFormat="1" ht="15" customHeight="1" x14ac:dyDescent="0.25">
      <c r="B1084" s="315"/>
      <c r="C1084" s="304"/>
      <c r="D1084" s="363"/>
      <c r="E1084" s="363"/>
      <c r="F1084" s="363"/>
      <c r="G1084" s="363"/>
      <c r="H1084" s="363"/>
      <c r="I1084" s="369"/>
      <c r="J1084" s="369"/>
      <c r="K1084" s="364"/>
      <c r="L1084" s="369"/>
      <c r="M1084" s="363"/>
      <c r="N1084" s="363"/>
      <c r="O1084" s="363"/>
      <c r="P1084" s="363"/>
      <c r="Q1084" s="363"/>
      <c r="R1084" s="370"/>
      <c r="S1084" s="348"/>
      <c r="T1084" s="349"/>
      <c r="U1084" s="348"/>
      <c r="V1084" s="348"/>
      <c r="W1084" s="348"/>
      <c r="X1084" s="348"/>
      <c r="Y1084" s="348"/>
      <c r="Z1084" s="348"/>
      <c r="AA1084" s="348"/>
      <c r="AB1084" s="350"/>
    </row>
    <row r="1085" spans="2:28" customFormat="1" ht="15" customHeight="1" x14ac:dyDescent="0.25">
      <c r="B1085" s="315"/>
      <c r="C1085" s="304"/>
      <c r="D1085" s="363"/>
      <c r="E1085" s="363"/>
      <c r="F1085" s="363"/>
      <c r="G1085" s="363"/>
      <c r="H1085" s="363"/>
      <c r="I1085" s="369"/>
      <c r="J1085" s="369"/>
      <c r="K1085" s="364"/>
      <c r="L1085" s="369"/>
      <c r="M1085" s="363"/>
      <c r="N1085" s="363"/>
      <c r="O1085" s="363"/>
      <c r="P1085" s="363"/>
      <c r="Q1085" s="363"/>
      <c r="R1085" s="370"/>
      <c r="S1085" s="348"/>
      <c r="T1085" s="349"/>
      <c r="U1085" s="348"/>
      <c r="V1085" s="348"/>
      <c r="W1085" s="348"/>
      <c r="X1085" s="348"/>
      <c r="Y1085" s="348"/>
      <c r="Z1085" s="348"/>
      <c r="AA1085" s="348"/>
      <c r="AB1085" s="350"/>
    </row>
    <row r="1086" spans="2:28" customFormat="1" ht="15" customHeight="1" x14ac:dyDescent="0.25">
      <c r="B1086" s="315"/>
      <c r="C1086" s="304"/>
      <c r="D1086" s="363"/>
      <c r="E1086" s="363"/>
      <c r="F1086" s="363"/>
      <c r="G1086" s="363"/>
      <c r="H1086" s="363"/>
      <c r="I1086" s="369"/>
      <c r="J1086" s="369"/>
      <c r="K1086" s="364"/>
      <c r="L1086" s="369"/>
      <c r="M1086" s="363"/>
      <c r="N1086" s="363"/>
      <c r="O1086" s="363"/>
      <c r="P1086" s="363"/>
      <c r="Q1086" s="363"/>
      <c r="R1086" s="370"/>
      <c r="S1086" s="348"/>
      <c r="T1086" s="349"/>
      <c r="U1086" s="348"/>
      <c r="V1086" s="348"/>
      <c r="W1086" s="348"/>
      <c r="X1086" s="348"/>
      <c r="Y1086" s="348"/>
      <c r="Z1086" s="348"/>
      <c r="AA1086" s="348"/>
      <c r="AB1086" s="350"/>
    </row>
    <row r="1087" spans="2:28" customFormat="1" ht="15" customHeight="1" x14ac:dyDescent="0.25">
      <c r="B1087" s="315"/>
      <c r="C1087" s="304"/>
      <c r="D1087" s="363"/>
      <c r="E1087" s="363"/>
      <c r="F1087" s="363"/>
      <c r="G1087" s="363"/>
      <c r="H1087" s="363"/>
      <c r="I1087" s="369"/>
      <c r="J1087" s="369"/>
      <c r="K1087" s="364"/>
      <c r="L1087" s="369"/>
      <c r="M1087" s="363"/>
      <c r="N1087" s="363"/>
      <c r="O1087" s="363"/>
      <c r="P1087" s="363"/>
      <c r="Q1087" s="363"/>
      <c r="R1087" s="370"/>
      <c r="S1087" s="348"/>
      <c r="T1087" s="349"/>
      <c r="U1087" s="348"/>
      <c r="V1087" s="348"/>
      <c r="W1087" s="348"/>
      <c r="X1087" s="348"/>
      <c r="Y1087" s="348"/>
      <c r="Z1087" s="348"/>
      <c r="AA1087" s="348"/>
      <c r="AB1087" s="350"/>
    </row>
    <row r="1088" spans="2:28" customFormat="1" ht="15" customHeight="1" x14ac:dyDescent="0.25">
      <c r="B1088" s="315"/>
      <c r="C1088" s="304"/>
      <c r="D1088" s="363"/>
      <c r="E1088" s="363"/>
      <c r="F1088" s="363"/>
      <c r="G1088" s="363"/>
      <c r="H1088" s="363"/>
      <c r="I1088" s="369"/>
      <c r="J1088" s="369"/>
      <c r="K1088" s="364"/>
      <c r="L1088" s="369"/>
      <c r="M1088" s="363"/>
      <c r="N1088" s="363"/>
      <c r="O1088" s="363"/>
      <c r="P1088" s="363"/>
      <c r="Q1088" s="363"/>
      <c r="R1088" s="370"/>
      <c r="S1088" s="348"/>
      <c r="T1088" s="349"/>
      <c r="U1088" s="348"/>
      <c r="V1088" s="348"/>
      <c r="W1088" s="348"/>
      <c r="X1088" s="348"/>
      <c r="Y1088" s="348"/>
      <c r="Z1088" s="348"/>
      <c r="AA1088" s="348"/>
      <c r="AB1088" s="350"/>
    </row>
    <row r="1089" spans="2:28" customFormat="1" ht="15" customHeight="1" x14ac:dyDescent="0.25">
      <c r="B1089" s="315"/>
      <c r="C1089" s="304"/>
      <c r="D1089" s="363"/>
      <c r="E1089" s="363"/>
      <c r="F1089" s="363"/>
      <c r="G1089" s="363"/>
      <c r="H1089" s="363"/>
      <c r="I1089" s="369"/>
      <c r="J1089" s="369"/>
      <c r="K1089" s="364"/>
      <c r="L1089" s="369"/>
      <c r="M1089" s="363"/>
      <c r="N1089" s="363"/>
      <c r="O1089" s="363"/>
      <c r="P1089" s="363"/>
      <c r="Q1089" s="363"/>
      <c r="R1089" s="370"/>
      <c r="S1089" s="348"/>
      <c r="T1089" s="349"/>
      <c r="U1089" s="348"/>
      <c r="V1089" s="348"/>
      <c r="W1089" s="348"/>
      <c r="X1089" s="348"/>
      <c r="Y1089" s="348"/>
      <c r="Z1089" s="348"/>
      <c r="AA1089" s="348"/>
      <c r="AB1089" s="350"/>
    </row>
    <row r="1090" spans="2:28" customFormat="1" ht="15" customHeight="1" x14ac:dyDescent="0.25">
      <c r="B1090" s="315"/>
      <c r="C1090" s="304"/>
      <c r="D1090" s="363"/>
      <c r="E1090" s="363"/>
      <c r="F1090" s="363"/>
      <c r="G1090" s="363"/>
      <c r="H1090" s="363"/>
      <c r="I1090" s="369"/>
      <c r="J1090" s="369"/>
      <c r="K1090" s="364"/>
      <c r="L1090" s="369"/>
      <c r="M1090" s="363"/>
      <c r="N1090" s="363"/>
      <c r="O1090" s="363"/>
      <c r="P1090" s="363"/>
      <c r="Q1090" s="363"/>
      <c r="R1090" s="370"/>
      <c r="S1090" s="348"/>
      <c r="T1090" s="349"/>
      <c r="U1090" s="348"/>
      <c r="V1090" s="348"/>
      <c r="W1090" s="348"/>
      <c r="X1090" s="348"/>
      <c r="Y1090" s="348"/>
      <c r="Z1090" s="348"/>
      <c r="AA1090" s="348"/>
      <c r="AB1090" s="350"/>
    </row>
    <row r="1091" spans="2:28" customFormat="1" ht="15" customHeight="1" x14ac:dyDescent="0.25">
      <c r="B1091" s="315"/>
      <c r="C1091" s="304"/>
      <c r="D1091" s="363"/>
      <c r="E1091" s="363"/>
      <c r="F1091" s="363"/>
      <c r="G1091" s="363"/>
      <c r="H1091" s="363"/>
      <c r="I1091" s="369"/>
      <c r="J1091" s="369"/>
      <c r="K1091" s="364"/>
      <c r="L1091" s="369"/>
      <c r="M1091" s="363"/>
      <c r="N1091" s="363"/>
      <c r="O1091" s="363"/>
      <c r="P1091" s="363"/>
      <c r="Q1091" s="363"/>
      <c r="R1091" s="370"/>
      <c r="S1091" s="348"/>
      <c r="T1091" s="349"/>
      <c r="U1091" s="348"/>
      <c r="V1091" s="348"/>
      <c r="W1091" s="348"/>
      <c r="X1091" s="348"/>
      <c r="Y1091" s="348"/>
      <c r="Z1091" s="348"/>
      <c r="AA1091" s="348"/>
      <c r="AB1091" s="350"/>
    </row>
    <row r="1092" spans="2:28" customFormat="1" ht="15" customHeight="1" x14ac:dyDescent="0.25">
      <c r="B1092" s="315"/>
      <c r="C1092" s="304"/>
      <c r="D1092" s="363"/>
      <c r="E1092" s="363"/>
      <c r="F1092" s="363"/>
      <c r="G1092" s="363"/>
      <c r="H1092" s="363"/>
      <c r="I1092" s="369"/>
      <c r="J1092" s="369"/>
      <c r="K1092" s="364"/>
      <c r="L1092" s="369"/>
      <c r="M1092" s="363"/>
      <c r="N1092" s="363"/>
      <c r="O1092" s="363"/>
      <c r="P1092" s="363"/>
      <c r="Q1092" s="363"/>
      <c r="R1092" s="370"/>
      <c r="S1092" s="348"/>
      <c r="T1092" s="349"/>
      <c r="U1092" s="348"/>
      <c r="V1092" s="348"/>
      <c r="W1092" s="348"/>
      <c r="X1092" s="348"/>
      <c r="Y1092" s="348"/>
      <c r="Z1092" s="348"/>
      <c r="AA1092" s="348"/>
      <c r="AB1092" s="350"/>
    </row>
    <row r="1093" spans="2:28" customFormat="1" ht="15" customHeight="1" x14ac:dyDescent="0.25">
      <c r="B1093" s="315"/>
      <c r="C1093" s="304"/>
      <c r="D1093" s="363"/>
      <c r="E1093" s="363"/>
      <c r="F1093" s="363"/>
      <c r="G1093" s="363"/>
      <c r="H1093" s="363"/>
      <c r="I1093" s="369"/>
      <c r="J1093" s="369"/>
      <c r="K1093" s="364"/>
      <c r="L1093" s="369"/>
      <c r="M1093" s="363"/>
      <c r="N1093" s="363"/>
      <c r="O1093" s="363"/>
      <c r="P1093" s="363"/>
      <c r="Q1093" s="363"/>
      <c r="R1093" s="370"/>
      <c r="S1093" s="348"/>
      <c r="T1093" s="349"/>
      <c r="U1093" s="348"/>
      <c r="V1093" s="348"/>
      <c r="W1093" s="348"/>
      <c r="X1093" s="348"/>
      <c r="Y1093" s="348"/>
      <c r="Z1093" s="348"/>
      <c r="AA1093" s="348"/>
      <c r="AB1093" s="350"/>
    </row>
    <row r="1094" spans="2:28" customFormat="1" ht="15" customHeight="1" x14ac:dyDescent="0.25">
      <c r="B1094" s="315"/>
      <c r="C1094" s="304"/>
      <c r="D1094" s="363"/>
      <c r="E1094" s="363"/>
      <c r="F1094" s="363"/>
      <c r="G1094" s="363"/>
      <c r="H1094" s="363"/>
      <c r="I1094" s="369"/>
      <c r="J1094" s="369"/>
      <c r="K1094" s="364"/>
      <c r="L1094" s="369"/>
      <c r="M1094" s="363"/>
      <c r="N1094" s="363"/>
      <c r="O1094" s="363"/>
      <c r="P1094" s="363"/>
      <c r="Q1094" s="363"/>
      <c r="R1094" s="370"/>
      <c r="S1094" s="348"/>
      <c r="T1094" s="349"/>
      <c r="U1094" s="348"/>
      <c r="V1094" s="348"/>
      <c r="W1094" s="348"/>
      <c r="X1094" s="348"/>
      <c r="Y1094" s="348"/>
      <c r="Z1094" s="348"/>
      <c r="AA1094" s="348"/>
      <c r="AB1094" s="350"/>
    </row>
    <row r="1095" spans="2:28" customFormat="1" ht="15" customHeight="1" x14ac:dyDescent="0.25">
      <c r="B1095" s="315"/>
      <c r="C1095" s="304"/>
      <c r="D1095" s="363"/>
      <c r="E1095" s="363"/>
      <c r="F1095" s="363"/>
      <c r="G1095" s="363"/>
      <c r="H1095" s="363"/>
      <c r="I1095" s="369"/>
      <c r="J1095" s="369"/>
      <c r="K1095" s="364"/>
      <c r="L1095" s="369"/>
      <c r="M1095" s="363"/>
      <c r="N1095" s="363"/>
      <c r="O1095" s="363"/>
      <c r="P1095" s="363"/>
      <c r="Q1095" s="363"/>
      <c r="R1095" s="370"/>
      <c r="S1095" s="348"/>
      <c r="T1095" s="349"/>
      <c r="U1095" s="348"/>
      <c r="V1095" s="348"/>
      <c r="W1095" s="348"/>
      <c r="X1095" s="348"/>
      <c r="Y1095" s="348"/>
      <c r="Z1095" s="348"/>
      <c r="AA1095" s="348"/>
      <c r="AB1095" s="350"/>
    </row>
    <row r="1096" spans="2:28" customFormat="1" ht="15" customHeight="1" x14ac:dyDescent="0.25">
      <c r="B1096" s="315"/>
      <c r="C1096" s="304"/>
      <c r="D1096" s="363"/>
      <c r="E1096" s="363"/>
      <c r="F1096" s="363"/>
      <c r="G1096" s="363"/>
      <c r="H1096" s="363"/>
      <c r="I1096" s="369"/>
      <c r="J1096" s="369"/>
      <c r="K1096" s="364"/>
      <c r="L1096" s="369"/>
      <c r="M1096" s="363"/>
      <c r="N1096" s="363"/>
      <c r="O1096" s="363"/>
      <c r="P1096" s="363"/>
      <c r="Q1096" s="363"/>
      <c r="R1096" s="370"/>
      <c r="S1096" s="348"/>
      <c r="T1096" s="349"/>
      <c r="U1096" s="348"/>
      <c r="V1096" s="348"/>
      <c r="W1096" s="348"/>
      <c r="X1096" s="348"/>
      <c r="Y1096" s="348"/>
      <c r="Z1096" s="348"/>
      <c r="AA1096" s="348"/>
      <c r="AB1096" s="350"/>
    </row>
    <row r="1097" spans="2:28" customFormat="1" ht="15" customHeight="1" x14ac:dyDescent="0.25">
      <c r="B1097" s="315"/>
      <c r="C1097" s="304"/>
      <c r="D1097" s="363"/>
      <c r="E1097" s="363"/>
      <c r="F1097" s="363"/>
      <c r="G1097" s="363"/>
      <c r="H1097" s="363"/>
      <c r="I1097" s="369"/>
      <c r="J1097" s="369"/>
      <c r="K1097" s="364"/>
      <c r="L1097" s="369"/>
      <c r="M1097" s="363"/>
      <c r="N1097" s="363"/>
      <c r="O1097" s="363"/>
      <c r="P1097" s="363"/>
      <c r="Q1097" s="363"/>
      <c r="R1097" s="370"/>
      <c r="S1097" s="348"/>
      <c r="T1097" s="349"/>
      <c r="U1097" s="348"/>
      <c r="V1097" s="348"/>
      <c r="W1097" s="348"/>
      <c r="X1097" s="348"/>
      <c r="Y1097" s="348"/>
      <c r="Z1097" s="348"/>
      <c r="AA1097" s="348"/>
      <c r="AB1097" s="350"/>
    </row>
    <row r="1098" spans="2:28" customFormat="1" ht="15" customHeight="1" x14ac:dyDescent="0.25">
      <c r="B1098" s="315"/>
      <c r="C1098" s="304"/>
      <c r="D1098" s="363"/>
      <c r="E1098" s="363"/>
      <c r="F1098" s="363"/>
      <c r="G1098" s="363"/>
      <c r="H1098" s="363"/>
      <c r="I1098" s="369"/>
      <c r="J1098" s="369"/>
      <c r="K1098" s="364"/>
      <c r="L1098" s="369"/>
      <c r="M1098" s="363"/>
      <c r="N1098" s="363"/>
      <c r="O1098" s="363"/>
      <c r="P1098" s="363"/>
      <c r="Q1098" s="363"/>
      <c r="R1098" s="370"/>
      <c r="S1098" s="348"/>
      <c r="T1098" s="349"/>
      <c r="U1098" s="348"/>
      <c r="V1098" s="348"/>
      <c r="W1098" s="348"/>
      <c r="X1098" s="348"/>
      <c r="Y1098" s="348"/>
      <c r="Z1098" s="348"/>
      <c r="AA1098" s="348"/>
      <c r="AB1098" s="350"/>
    </row>
    <row r="1099" spans="2:28" customFormat="1" ht="15" customHeight="1" x14ac:dyDescent="0.25">
      <c r="B1099" s="315"/>
      <c r="C1099" s="304"/>
      <c r="D1099" s="363"/>
      <c r="E1099" s="363"/>
      <c r="F1099" s="363"/>
      <c r="G1099" s="363"/>
      <c r="H1099" s="363"/>
      <c r="I1099" s="369"/>
      <c r="J1099" s="369"/>
      <c r="K1099" s="364"/>
      <c r="L1099" s="369"/>
      <c r="M1099" s="363"/>
      <c r="N1099" s="363"/>
      <c r="O1099" s="363"/>
      <c r="P1099" s="363"/>
      <c r="Q1099" s="363"/>
      <c r="R1099" s="370"/>
      <c r="S1099" s="348"/>
      <c r="T1099" s="349"/>
      <c r="U1099" s="348"/>
      <c r="V1099" s="348"/>
      <c r="W1099" s="348"/>
      <c r="X1099" s="348"/>
      <c r="Y1099" s="348"/>
      <c r="Z1099" s="348"/>
      <c r="AA1099" s="348"/>
      <c r="AB1099" s="350"/>
    </row>
    <row r="1100" spans="2:28" customFormat="1" ht="15" customHeight="1" x14ac:dyDescent="0.25">
      <c r="B1100" s="315"/>
      <c r="C1100" s="304"/>
      <c r="D1100" s="363"/>
      <c r="E1100" s="363"/>
      <c r="F1100" s="363"/>
      <c r="G1100" s="363"/>
      <c r="H1100" s="363"/>
      <c r="I1100" s="369"/>
      <c r="J1100" s="369"/>
      <c r="K1100" s="364"/>
      <c r="L1100" s="369"/>
      <c r="M1100" s="363"/>
      <c r="N1100" s="363"/>
      <c r="O1100" s="363"/>
      <c r="P1100" s="363"/>
      <c r="Q1100" s="363"/>
      <c r="R1100" s="370"/>
      <c r="S1100" s="348"/>
      <c r="T1100" s="349"/>
      <c r="U1100" s="348"/>
      <c r="V1100" s="348"/>
      <c r="W1100" s="348"/>
      <c r="X1100" s="348"/>
      <c r="Y1100" s="348"/>
      <c r="Z1100" s="348"/>
      <c r="AA1100" s="348"/>
      <c r="AB1100" s="350"/>
    </row>
    <row r="1101" spans="2:28" customFormat="1" ht="15" customHeight="1" x14ac:dyDescent="0.25">
      <c r="B1101" s="315"/>
      <c r="C1101" s="304"/>
      <c r="D1101" s="363"/>
      <c r="E1101" s="363"/>
      <c r="F1101" s="363"/>
      <c r="G1101" s="363"/>
      <c r="H1101" s="363"/>
      <c r="I1101" s="369"/>
      <c r="J1101" s="369"/>
      <c r="K1101" s="364"/>
      <c r="L1101" s="369"/>
      <c r="M1101" s="363"/>
      <c r="N1101" s="363"/>
      <c r="O1101" s="363"/>
      <c r="P1101" s="363"/>
      <c r="Q1101" s="363"/>
      <c r="R1101" s="370"/>
      <c r="S1101" s="348"/>
      <c r="T1101" s="349"/>
      <c r="U1101" s="348"/>
      <c r="V1101" s="348"/>
      <c r="W1101" s="348"/>
      <c r="X1101" s="348"/>
      <c r="Y1101" s="348"/>
      <c r="Z1101" s="348"/>
      <c r="AA1101" s="348"/>
      <c r="AB1101" s="350"/>
    </row>
    <row r="1102" spans="2:28" customFormat="1" ht="15" customHeight="1" x14ac:dyDescent="0.25">
      <c r="B1102" s="315"/>
      <c r="C1102" s="304"/>
      <c r="D1102" s="363"/>
      <c r="E1102" s="363"/>
      <c r="F1102" s="363"/>
      <c r="G1102" s="363"/>
      <c r="H1102" s="363"/>
      <c r="I1102" s="369"/>
      <c r="J1102" s="369"/>
      <c r="K1102" s="364"/>
      <c r="L1102" s="369"/>
      <c r="M1102" s="363"/>
      <c r="N1102" s="363"/>
      <c r="O1102" s="363"/>
      <c r="P1102" s="363"/>
      <c r="Q1102" s="363"/>
      <c r="R1102" s="370"/>
      <c r="S1102" s="348"/>
      <c r="T1102" s="349"/>
      <c r="U1102" s="348"/>
      <c r="V1102" s="348"/>
      <c r="W1102" s="348"/>
      <c r="X1102" s="348"/>
      <c r="Y1102" s="348"/>
      <c r="Z1102" s="348"/>
      <c r="AA1102" s="348"/>
      <c r="AB1102" s="350"/>
    </row>
    <row r="1103" spans="2:28" customFormat="1" ht="15" customHeight="1" x14ac:dyDescent="0.25">
      <c r="B1103" s="315"/>
      <c r="C1103" s="304"/>
      <c r="D1103" s="363"/>
      <c r="E1103" s="363"/>
      <c r="F1103" s="363"/>
      <c r="G1103" s="363"/>
      <c r="H1103" s="363"/>
      <c r="I1103" s="369"/>
      <c r="J1103" s="369"/>
      <c r="K1103" s="364"/>
      <c r="L1103" s="369"/>
      <c r="M1103" s="363"/>
      <c r="N1103" s="363"/>
      <c r="O1103" s="363"/>
      <c r="P1103" s="363"/>
      <c r="Q1103" s="363"/>
      <c r="R1103" s="370"/>
      <c r="S1103" s="348"/>
      <c r="T1103" s="349"/>
      <c r="U1103" s="348"/>
      <c r="V1103" s="348"/>
      <c r="W1103" s="348"/>
      <c r="X1103" s="348"/>
      <c r="Y1103" s="348"/>
      <c r="Z1103" s="348"/>
      <c r="AA1103" s="348"/>
      <c r="AB1103" s="350"/>
    </row>
    <row r="1104" spans="2:28" customFormat="1" ht="15" customHeight="1" x14ac:dyDescent="0.25">
      <c r="B1104" s="315"/>
      <c r="C1104" s="304"/>
      <c r="D1104" s="363"/>
      <c r="E1104" s="363"/>
      <c r="F1104" s="363"/>
      <c r="G1104" s="363"/>
      <c r="H1104" s="363"/>
      <c r="I1104" s="369"/>
      <c r="J1104" s="369"/>
      <c r="K1104" s="364"/>
      <c r="L1104" s="369"/>
      <c r="M1104" s="363"/>
      <c r="N1104" s="363"/>
      <c r="O1104" s="363"/>
      <c r="P1104" s="363"/>
      <c r="Q1104" s="363"/>
      <c r="R1104" s="370"/>
      <c r="S1104" s="348"/>
      <c r="T1104" s="349"/>
      <c r="U1104" s="348"/>
      <c r="V1104" s="348"/>
      <c r="W1104" s="348"/>
      <c r="X1104" s="348"/>
      <c r="Y1104" s="348"/>
      <c r="Z1104" s="348"/>
      <c r="AA1104" s="348"/>
      <c r="AB1104" s="350"/>
    </row>
    <row r="1105" spans="2:28" customFormat="1" ht="15" customHeight="1" x14ac:dyDescent="0.25">
      <c r="B1105" s="315"/>
      <c r="C1105" s="304"/>
      <c r="D1105" s="363"/>
      <c r="E1105" s="363"/>
      <c r="F1105" s="363"/>
      <c r="G1105" s="363"/>
      <c r="H1105" s="363"/>
      <c r="I1105" s="369"/>
      <c r="J1105" s="369"/>
      <c r="K1105" s="364"/>
      <c r="L1105" s="369"/>
      <c r="M1105" s="363"/>
      <c r="N1105" s="363"/>
      <c r="O1105" s="363"/>
      <c r="P1105" s="363"/>
      <c r="Q1105" s="363"/>
      <c r="R1105" s="370"/>
      <c r="S1105" s="348"/>
      <c r="T1105" s="349"/>
      <c r="U1105" s="348"/>
      <c r="V1105" s="348"/>
      <c r="W1105" s="348"/>
      <c r="X1105" s="348"/>
      <c r="Y1105" s="348"/>
      <c r="Z1105" s="348"/>
      <c r="AA1105" s="348"/>
      <c r="AB1105" s="350"/>
    </row>
    <row r="1106" spans="2:28" customFormat="1" ht="15" customHeight="1" x14ac:dyDescent="0.25">
      <c r="B1106" s="315"/>
      <c r="C1106" s="304"/>
      <c r="D1106" s="363"/>
      <c r="E1106" s="363"/>
      <c r="F1106" s="363"/>
      <c r="G1106" s="363"/>
      <c r="H1106" s="363"/>
      <c r="I1106" s="369"/>
      <c r="J1106" s="369"/>
      <c r="K1106" s="364"/>
      <c r="L1106" s="369"/>
      <c r="M1106" s="363"/>
      <c r="N1106" s="363"/>
      <c r="O1106" s="363"/>
      <c r="P1106" s="363"/>
      <c r="Q1106" s="363"/>
      <c r="R1106" s="370"/>
      <c r="S1106" s="348"/>
      <c r="T1106" s="349"/>
      <c r="U1106" s="348"/>
      <c r="V1106" s="348"/>
      <c r="W1106" s="348"/>
      <c r="X1106" s="348"/>
      <c r="Y1106" s="348"/>
      <c r="Z1106" s="348"/>
      <c r="AA1106" s="348"/>
      <c r="AB1106" s="350"/>
    </row>
    <row r="1107" spans="2:28" customFormat="1" ht="15" customHeight="1" x14ac:dyDescent="0.25">
      <c r="B1107" s="315"/>
      <c r="C1107" s="304"/>
      <c r="D1107" s="363"/>
      <c r="E1107" s="363"/>
      <c r="F1107" s="363"/>
      <c r="G1107" s="363"/>
      <c r="H1107" s="363"/>
      <c r="I1107" s="369"/>
      <c r="J1107" s="369"/>
      <c r="K1107" s="364"/>
      <c r="L1107" s="369"/>
      <c r="M1107" s="363"/>
      <c r="N1107" s="363"/>
      <c r="O1107" s="363"/>
      <c r="P1107" s="363"/>
      <c r="Q1107" s="363"/>
      <c r="R1107" s="370"/>
      <c r="S1107" s="348"/>
      <c r="T1107" s="349"/>
      <c r="U1107" s="348"/>
      <c r="V1107" s="348"/>
      <c r="W1107" s="348"/>
      <c r="X1107" s="348"/>
      <c r="Y1107" s="348"/>
      <c r="Z1107" s="348"/>
      <c r="AA1107" s="348"/>
      <c r="AB1107" s="350"/>
    </row>
    <row r="1108" spans="2:28" customFormat="1" ht="15" customHeight="1" x14ac:dyDescent="0.25">
      <c r="B1108" s="315"/>
      <c r="C1108" s="304"/>
      <c r="D1108" s="363"/>
      <c r="E1108" s="363"/>
      <c r="F1108" s="363"/>
      <c r="G1108" s="363"/>
      <c r="H1108" s="363"/>
      <c r="I1108" s="369"/>
      <c r="J1108" s="369"/>
      <c r="K1108" s="364"/>
      <c r="L1108" s="369"/>
      <c r="M1108" s="363"/>
      <c r="N1108" s="363"/>
      <c r="O1108" s="363"/>
      <c r="P1108" s="363"/>
      <c r="Q1108" s="363"/>
      <c r="R1108" s="370"/>
      <c r="S1108" s="348"/>
      <c r="T1108" s="349"/>
      <c r="U1108" s="348"/>
      <c r="V1108" s="348"/>
      <c r="W1108" s="348"/>
      <c r="X1108" s="348"/>
      <c r="Y1108" s="348"/>
      <c r="Z1108" s="348"/>
      <c r="AA1108" s="348"/>
      <c r="AB1108" s="350"/>
    </row>
    <row r="1109" spans="2:28" customFormat="1" ht="15" customHeight="1" x14ac:dyDescent="0.25">
      <c r="B1109" s="315"/>
      <c r="C1109" s="304"/>
      <c r="D1109" s="363"/>
      <c r="E1109" s="363"/>
      <c r="F1109" s="363"/>
      <c r="G1109" s="363"/>
      <c r="H1109" s="363"/>
      <c r="I1109" s="369"/>
      <c r="J1109" s="369"/>
      <c r="K1109" s="364"/>
      <c r="L1109" s="369"/>
      <c r="M1109" s="363"/>
      <c r="N1109" s="363"/>
      <c r="O1109" s="363"/>
      <c r="P1109" s="363"/>
      <c r="Q1109" s="363"/>
      <c r="R1109" s="370"/>
      <c r="S1109" s="348"/>
      <c r="T1109" s="349"/>
      <c r="U1109" s="348"/>
      <c r="V1109" s="348"/>
      <c r="W1109" s="348"/>
      <c r="X1109" s="348"/>
      <c r="Y1109" s="348"/>
      <c r="Z1109" s="348"/>
      <c r="AA1109" s="348"/>
      <c r="AB1109" s="350"/>
    </row>
    <row r="1110" spans="2:28" customFormat="1" ht="15" customHeight="1" x14ac:dyDescent="0.25">
      <c r="B1110" s="315"/>
      <c r="C1110" s="304"/>
      <c r="D1110" s="363"/>
      <c r="E1110" s="363"/>
      <c r="F1110" s="363"/>
      <c r="G1110" s="363"/>
      <c r="H1110" s="363"/>
      <c r="I1110" s="369"/>
      <c r="J1110" s="369"/>
      <c r="K1110" s="364"/>
      <c r="L1110" s="369"/>
      <c r="M1110" s="363"/>
      <c r="N1110" s="363"/>
      <c r="O1110" s="363"/>
      <c r="P1110" s="363"/>
      <c r="Q1110" s="363"/>
      <c r="R1110" s="370"/>
      <c r="S1110" s="348"/>
      <c r="T1110" s="349"/>
      <c r="U1110" s="348"/>
      <c r="V1110" s="348"/>
      <c r="W1110" s="348"/>
      <c r="X1110" s="348"/>
      <c r="Y1110" s="348"/>
      <c r="Z1110" s="348"/>
      <c r="AA1110" s="348"/>
      <c r="AB1110" s="350"/>
    </row>
    <row r="1111" spans="2:28" customFormat="1" ht="15" customHeight="1" x14ac:dyDescent="0.25">
      <c r="B1111" s="315"/>
      <c r="C1111" s="304"/>
      <c r="D1111" s="363"/>
      <c r="E1111" s="363"/>
      <c r="F1111" s="363"/>
      <c r="G1111" s="363"/>
      <c r="H1111" s="363"/>
      <c r="I1111" s="369"/>
      <c r="J1111" s="369"/>
      <c r="K1111" s="364"/>
      <c r="L1111" s="369"/>
      <c r="M1111" s="363"/>
      <c r="N1111" s="363"/>
      <c r="O1111" s="363"/>
      <c r="P1111" s="363"/>
      <c r="Q1111" s="363"/>
      <c r="R1111" s="370"/>
      <c r="S1111" s="348"/>
      <c r="T1111" s="349"/>
      <c r="U1111" s="348"/>
      <c r="V1111" s="348"/>
      <c r="W1111" s="348"/>
      <c r="X1111" s="348"/>
      <c r="Y1111" s="348"/>
      <c r="Z1111" s="348"/>
      <c r="AA1111" s="348"/>
      <c r="AB1111" s="350"/>
    </row>
    <row r="1112" spans="2:28" customFormat="1" ht="15" customHeight="1" x14ac:dyDescent="0.25">
      <c r="B1112" s="315"/>
      <c r="C1112" s="304"/>
      <c r="D1112" s="363"/>
      <c r="E1112" s="363"/>
      <c r="F1112" s="363"/>
      <c r="G1112" s="363"/>
      <c r="H1112" s="363"/>
      <c r="I1112" s="369"/>
      <c r="J1112" s="369"/>
      <c r="K1112" s="364"/>
      <c r="L1112" s="369"/>
      <c r="M1112" s="363"/>
      <c r="N1112" s="363"/>
      <c r="O1112" s="363"/>
      <c r="P1112" s="363"/>
      <c r="Q1112" s="363"/>
      <c r="R1112" s="370"/>
      <c r="S1112" s="348"/>
      <c r="T1112" s="349"/>
      <c r="U1112" s="348"/>
      <c r="V1112" s="348"/>
      <c r="W1112" s="348"/>
      <c r="X1112" s="348"/>
      <c r="Y1112" s="348"/>
      <c r="Z1112" s="348"/>
      <c r="AA1112" s="348"/>
      <c r="AB1112" s="350"/>
    </row>
    <row r="1113" spans="2:28" customFormat="1" ht="15" customHeight="1" x14ac:dyDescent="0.25">
      <c r="B1113" s="315"/>
      <c r="C1113" s="304"/>
      <c r="D1113" s="363"/>
      <c r="E1113" s="363"/>
      <c r="F1113" s="363"/>
      <c r="G1113" s="363"/>
      <c r="H1113" s="363"/>
      <c r="I1113" s="369"/>
      <c r="J1113" s="369"/>
      <c r="K1113" s="364"/>
      <c r="L1113" s="369"/>
      <c r="M1113" s="363"/>
      <c r="N1113" s="363"/>
      <c r="O1113" s="363"/>
      <c r="P1113" s="363"/>
      <c r="Q1113" s="363"/>
      <c r="R1113" s="370"/>
      <c r="S1113" s="348"/>
      <c r="T1113" s="349"/>
      <c r="U1113" s="348"/>
      <c r="V1113" s="348"/>
      <c r="W1113" s="348"/>
      <c r="X1113" s="348"/>
      <c r="Y1113" s="348"/>
      <c r="Z1113" s="348"/>
      <c r="AA1113" s="348"/>
      <c r="AB1113" s="350"/>
    </row>
    <row r="1114" spans="2:28" customFormat="1" ht="15" customHeight="1" x14ac:dyDescent="0.25">
      <c r="B1114" s="315"/>
      <c r="C1114" s="304"/>
      <c r="D1114" s="363"/>
      <c r="E1114" s="363"/>
      <c r="F1114" s="363"/>
      <c r="G1114" s="363"/>
      <c r="H1114" s="363"/>
      <c r="I1114" s="369"/>
      <c r="J1114" s="369"/>
      <c r="K1114" s="364"/>
      <c r="L1114" s="369"/>
      <c r="M1114" s="363"/>
      <c r="N1114" s="363"/>
      <c r="O1114" s="363"/>
      <c r="P1114" s="363"/>
      <c r="Q1114" s="363"/>
      <c r="R1114" s="370"/>
      <c r="S1114" s="348"/>
      <c r="T1114" s="349"/>
      <c r="U1114" s="348"/>
      <c r="V1114" s="348"/>
      <c r="W1114" s="348"/>
      <c r="X1114" s="348"/>
      <c r="Y1114" s="348"/>
      <c r="Z1114" s="348"/>
      <c r="AA1114" s="348"/>
      <c r="AB1114" s="350"/>
    </row>
    <row r="1115" spans="2:28" customFormat="1" ht="15" customHeight="1" x14ac:dyDescent="0.25">
      <c r="B1115" s="315"/>
      <c r="C1115" s="304"/>
      <c r="D1115" s="363"/>
      <c r="E1115" s="363"/>
      <c r="F1115" s="363"/>
      <c r="G1115" s="363"/>
      <c r="H1115" s="363"/>
      <c r="I1115" s="369"/>
      <c r="J1115" s="369"/>
      <c r="K1115" s="364"/>
      <c r="L1115" s="369"/>
      <c r="M1115" s="363"/>
      <c r="N1115" s="363"/>
      <c r="O1115" s="363"/>
      <c r="P1115" s="363"/>
      <c r="Q1115" s="363"/>
      <c r="R1115" s="370"/>
      <c r="S1115" s="348"/>
      <c r="T1115" s="349"/>
      <c r="U1115" s="348"/>
      <c r="V1115" s="348"/>
      <c r="W1115" s="348"/>
      <c r="X1115" s="348"/>
      <c r="Y1115" s="348"/>
      <c r="Z1115" s="348"/>
      <c r="AA1115" s="348"/>
      <c r="AB1115" s="350"/>
    </row>
    <row r="1116" spans="2:28" customFormat="1" ht="15" customHeight="1" x14ac:dyDescent="0.25">
      <c r="B1116" s="315"/>
      <c r="C1116" s="304"/>
      <c r="D1116" s="363"/>
      <c r="E1116" s="363"/>
      <c r="F1116" s="363"/>
      <c r="G1116" s="363"/>
      <c r="H1116" s="363"/>
      <c r="I1116" s="369"/>
      <c r="J1116" s="369"/>
      <c r="K1116" s="364"/>
      <c r="L1116" s="369"/>
      <c r="M1116" s="363"/>
      <c r="N1116" s="363"/>
      <c r="O1116" s="363"/>
      <c r="P1116" s="363"/>
      <c r="Q1116" s="363"/>
      <c r="R1116" s="370"/>
      <c r="S1116" s="348"/>
      <c r="T1116" s="349"/>
      <c r="U1116" s="348"/>
      <c r="V1116" s="348"/>
      <c r="W1116" s="348"/>
      <c r="X1116" s="348"/>
      <c r="Y1116" s="348"/>
      <c r="Z1116" s="348"/>
      <c r="AA1116" s="348"/>
      <c r="AB1116" s="350"/>
    </row>
    <row r="1117" spans="2:28" customFormat="1" ht="15" customHeight="1" x14ac:dyDescent="0.25">
      <c r="B1117" s="315"/>
      <c r="C1117" s="304"/>
      <c r="D1117" s="363"/>
      <c r="E1117" s="363"/>
      <c r="F1117" s="363"/>
      <c r="G1117" s="363"/>
      <c r="H1117" s="363"/>
      <c r="I1117" s="369"/>
      <c r="J1117" s="369"/>
      <c r="K1117" s="364"/>
      <c r="L1117" s="369"/>
      <c r="M1117" s="363"/>
      <c r="N1117" s="363"/>
      <c r="O1117" s="363"/>
      <c r="P1117" s="363"/>
      <c r="Q1117" s="363"/>
      <c r="R1117" s="370"/>
      <c r="S1117" s="348"/>
      <c r="T1117" s="349"/>
      <c r="U1117" s="348"/>
      <c r="V1117" s="348"/>
      <c r="W1117" s="348"/>
      <c r="X1117" s="348"/>
      <c r="Y1117" s="348"/>
      <c r="Z1117" s="348"/>
      <c r="AA1117" s="348"/>
      <c r="AB1117" s="350"/>
    </row>
    <row r="1118" spans="2:28" customFormat="1" ht="15" customHeight="1" x14ac:dyDescent="0.25">
      <c r="B1118" s="315"/>
      <c r="C1118" s="304"/>
      <c r="D1118" s="363"/>
      <c r="E1118" s="363"/>
      <c r="F1118" s="363"/>
      <c r="G1118" s="363"/>
      <c r="H1118" s="363"/>
      <c r="I1118" s="369"/>
      <c r="J1118" s="369"/>
      <c r="K1118" s="364"/>
      <c r="L1118" s="369"/>
      <c r="M1118" s="363"/>
      <c r="N1118" s="363"/>
      <c r="O1118" s="363"/>
      <c r="P1118" s="363"/>
      <c r="Q1118" s="363"/>
      <c r="R1118" s="370"/>
      <c r="S1118" s="348"/>
      <c r="T1118" s="349"/>
      <c r="U1118" s="348"/>
      <c r="V1118" s="348"/>
      <c r="W1118" s="348"/>
      <c r="X1118" s="348"/>
      <c r="Y1118" s="348"/>
      <c r="Z1118" s="348"/>
      <c r="AA1118" s="348"/>
      <c r="AB1118" s="350"/>
    </row>
    <row r="1119" spans="2:28" customFormat="1" ht="15" customHeight="1" x14ac:dyDescent="0.25">
      <c r="B1119" s="315"/>
      <c r="C1119" s="304"/>
      <c r="D1119" s="363"/>
      <c r="E1119" s="363"/>
      <c r="F1119" s="363"/>
      <c r="G1119" s="363"/>
      <c r="H1119" s="363"/>
      <c r="I1119" s="369"/>
      <c r="J1119" s="369"/>
      <c r="K1119" s="364"/>
      <c r="L1119" s="369"/>
      <c r="M1119" s="363"/>
      <c r="N1119" s="363"/>
      <c r="O1119" s="363"/>
      <c r="P1119" s="363"/>
      <c r="Q1119" s="363"/>
      <c r="R1119" s="370"/>
      <c r="S1119" s="348"/>
      <c r="T1119" s="349"/>
      <c r="U1119" s="348"/>
      <c r="V1119" s="348"/>
      <c r="W1119" s="348"/>
      <c r="X1119" s="348"/>
      <c r="Y1119" s="348"/>
      <c r="Z1119" s="348"/>
      <c r="AA1119" s="348"/>
      <c r="AB1119" s="350"/>
    </row>
    <row r="1120" spans="2:28" customFormat="1" ht="15" customHeight="1" x14ac:dyDescent="0.25">
      <c r="B1120" s="315"/>
      <c r="C1120" s="304"/>
      <c r="D1120" s="363"/>
      <c r="E1120" s="363"/>
      <c r="F1120" s="363"/>
      <c r="G1120" s="363"/>
      <c r="H1120" s="363"/>
      <c r="I1120" s="369"/>
      <c r="J1120" s="369"/>
      <c r="K1120" s="364"/>
      <c r="L1120" s="369"/>
      <c r="M1120" s="363"/>
      <c r="N1120" s="363"/>
      <c r="O1120" s="363"/>
      <c r="P1120" s="363"/>
      <c r="Q1120" s="363"/>
      <c r="R1120" s="370"/>
      <c r="S1120" s="348"/>
      <c r="T1120" s="349"/>
      <c r="U1120" s="348"/>
      <c r="V1120" s="348"/>
      <c r="W1120" s="348"/>
      <c r="X1120" s="348"/>
      <c r="Y1120" s="348"/>
      <c r="Z1120" s="348"/>
      <c r="AA1120" s="348"/>
      <c r="AB1120" s="350"/>
    </row>
    <row r="1121" spans="2:28" customFormat="1" ht="15" customHeight="1" x14ac:dyDescent="0.25">
      <c r="B1121" s="315"/>
      <c r="C1121" s="304"/>
      <c r="D1121" s="363"/>
      <c r="E1121" s="363"/>
      <c r="F1121" s="363"/>
      <c r="G1121" s="363"/>
      <c r="H1121" s="363"/>
      <c r="I1121" s="369"/>
      <c r="J1121" s="369"/>
      <c r="K1121" s="364"/>
      <c r="L1121" s="369"/>
      <c r="M1121" s="363"/>
      <c r="N1121" s="363"/>
      <c r="O1121" s="363"/>
      <c r="P1121" s="363"/>
      <c r="Q1121" s="363"/>
      <c r="R1121" s="370"/>
      <c r="S1121" s="348"/>
      <c r="T1121" s="349"/>
      <c r="U1121" s="348"/>
      <c r="V1121" s="348"/>
      <c r="W1121" s="348"/>
      <c r="X1121" s="348"/>
      <c r="Y1121" s="348"/>
      <c r="Z1121" s="348"/>
      <c r="AA1121" s="348"/>
      <c r="AB1121" s="350"/>
    </row>
    <row r="1122" spans="2:28" customFormat="1" ht="15" customHeight="1" x14ac:dyDescent="0.25">
      <c r="B1122" s="315"/>
      <c r="C1122" s="304"/>
      <c r="D1122" s="363"/>
      <c r="E1122" s="363"/>
      <c r="F1122" s="363"/>
      <c r="G1122" s="363"/>
      <c r="H1122" s="363"/>
      <c r="I1122" s="369"/>
      <c r="J1122" s="369"/>
      <c r="K1122" s="364"/>
      <c r="L1122" s="369"/>
      <c r="M1122" s="363"/>
      <c r="N1122" s="363"/>
      <c r="O1122" s="363"/>
      <c r="P1122" s="363"/>
      <c r="Q1122" s="363"/>
      <c r="R1122" s="370"/>
      <c r="S1122" s="348"/>
      <c r="T1122" s="349"/>
      <c r="U1122" s="348"/>
      <c r="V1122" s="348"/>
      <c r="W1122" s="348"/>
      <c r="X1122" s="348"/>
      <c r="Y1122" s="348"/>
      <c r="Z1122" s="348"/>
      <c r="AA1122" s="348"/>
      <c r="AB1122" s="350"/>
    </row>
    <row r="1123" spans="2:28" customFormat="1" ht="15" customHeight="1" x14ac:dyDescent="0.25">
      <c r="B1123" s="315"/>
      <c r="C1123" s="304"/>
      <c r="D1123" s="363"/>
      <c r="E1123" s="363"/>
      <c r="F1123" s="363"/>
      <c r="G1123" s="363"/>
      <c r="H1123" s="363"/>
      <c r="I1123" s="369"/>
      <c r="J1123" s="369"/>
      <c r="K1123" s="364"/>
      <c r="L1123" s="369"/>
      <c r="M1123" s="363"/>
      <c r="N1123" s="363"/>
      <c r="O1123" s="363"/>
      <c r="P1123" s="363"/>
      <c r="Q1123" s="363"/>
      <c r="R1123" s="370"/>
      <c r="S1123" s="348"/>
      <c r="T1123" s="349"/>
      <c r="U1123" s="348"/>
      <c r="V1123" s="348"/>
      <c r="W1123" s="348"/>
      <c r="X1123" s="348"/>
      <c r="Y1123" s="348"/>
      <c r="Z1123" s="348"/>
      <c r="AA1123" s="348"/>
      <c r="AB1123" s="350"/>
    </row>
    <row r="1124" spans="2:28" customFormat="1" ht="15" customHeight="1" x14ac:dyDescent="0.25">
      <c r="B1124" s="315"/>
      <c r="C1124" s="304"/>
      <c r="D1124" s="363"/>
      <c r="E1124" s="363"/>
      <c r="F1124" s="363"/>
      <c r="G1124" s="363"/>
      <c r="H1124" s="363"/>
      <c r="I1124" s="369"/>
      <c r="J1124" s="369"/>
      <c r="K1124" s="364"/>
      <c r="L1124" s="369"/>
      <c r="M1124" s="363"/>
      <c r="N1124" s="363"/>
      <c r="O1124" s="363"/>
      <c r="P1124" s="363"/>
      <c r="Q1124" s="363"/>
      <c r="R1124" s="370"/>
      <c r="S1124" s="348"/>
      <c r="T1124" s="349"/>
      <c r="U1124" s="348"/>
      <c r="V1124" s="348"/>
      <c r="W1124" s="348"/>
      <c r="X1124" s="348"/>
      <c r="Y1124" s="348"/>
      <c r="Z1124" s="348"/>
      <c r="AA1124" s="348"/>
      <c r="AB1124" s="350"/>
    </row>
    <row r="1125" spans="2:28" customFormat="1" ht="15" customHeight="1" x14ac:dyDescent="0.25">
      <c r="B1125" s="315"/>
      <c r="C1125" s="304"/>
      <c r="D1125" s="363"/>
      <c r="E1125" s="363"/>
      <c r="F1125" s="363"/>
      <c r="G1125" s="363"/>
      <c r="H1125" s="363"/>
      <c r="I1125" s="369"/>
      <c r="J1125" s="369"/>
      <c r="K1125" s="364"/>
      <c r="L1125" s="369"/>
      <c r="M1125" s="363"/>
      <c r="N1125" s="363"/>
      <c r="O1125" s="363"/>
      <c r="P1125" s="363"/>
      <c r="Q1125" s="363"/>
      <c r="R1125" s="370"/>
      <c r="S1125" s="348"/>
      <c r="T1125" s="349"/>
      <c r="U1125" s="348"/>
      <c r="V1125" s="348"/>
      <c r="W1125" s="348"/>
      <c r="X1125" s="348"/>
      <c r="Y1125" s="348"/>
      <c r="Z1125" s="348"/>
      <c r="AA1125" s="348"/>
      <c r="AB1125" s="350"/>
    </row>
    <row r="1126" spans="2:28" customFormat="1" ht="15" customHeight="1" x14ac:dyDescent="0.25">
      <c r="B1126" s="315"/>
      <c r="C1126" s="304"/>
      <c r="D1126" s="363"/>
      <c r="E1126" s="363"/>
      <c r="F1126" s="363"/>
      <c r="G1126" s="363"/>
      <c r="H1126" s="363"/>
      <c r="I1126" s="369"/>
      <c r="J1126" s="369"/>
      <c r="K1126" s="364"/>
      <c r="L1126" s="369"/>
      <c r="M1126" s="363"/>
      <c r="N1126" s="363"/>
      <c r="O1126" s="363"/>
      <c r="P1126" s="363"/>
      <c r="Q1126" s="363"/>
      <c r="R1126" s="370"/>
      <c r="S1126" s="348"/>
      <c r="T1126" s="349"/>
      <c r="U1126" s="348"/>
      <c r="V1126" s="348"/>
      <c r="W1126" s="348"/>
      <c r="X1126" s="348"/>
      <c r="Y1126" s="348"/>
      <c r="Z1126" s="348"/>
      <c r="AA1126" s="348"/>
      <c r="AB1126" s="350"/>
    </row>
    <row r="1127" spans="2:28" customFormat="1" ht="15" customHeight="1" x14ac:dyDescent="0.25">
      <c r="B1127" s="315"/>
      <c r="C1127" s="304"/>
      <c r="D1127" s="363"/>
      <c r="E1127" s="363"/>
      <c r="F1127" s="363"/>
      <c r="G1127" s="363"/>
      <c r="H1127" s="363"/>
      <c r="I1127" s="369"/>
      <c r="J1127" s="369"/>
      <c r="K1127" s="364"/>
      <c r="L1127" s="369"/>
      <c r="M1127" s="363"/>
      <c r="N1127" s="363"/>
      <c r="O1127" s="363"/>
      <c r="P1127" s="363"/>
      <c r="Q1127" s="363"/>
      <c r="R1127" s="370"/>
      <c r="S1127" s="348"/>
      <c r="T1127" s="349"/>
      <c r="U1127" s="348"/>
      <c r="V1127" s="348"/>
      <c r="W1127" s="348"/>
      <c r="X1127" s="348"/>
      <c r="Y1127" s="348"/>
      <c r="Z1127" s="348"/>
      <c r="AA1127" s="348"/>
      <c r="AB1127" s="350"/>
    </row>
    <row r="1128" spans="2:28" customFormat="1" ht="15" customHeight="1" x14ac:dyDescent="0.25">
      <c r="B1128" s="315"/>
      <c r="C1128" s="304"/>
      <c r="D1128" s="363"/>
      <c r="E1128" s="363"/>
      <c r="F1128" s="363"/>
      <c r="G1128" s="363"/>
      <c r="H1128" s="363"/>
      <c r="I1128" s="369"/>
      <c r="J1128" s="369"/>
      <c r="K1128" s="364"/>
      <c r="L1128" s="369"/>
      <c r="M1128" s="363"/>
      <c r="N1128" s="363"/>
      <c r="O1128" s="363"/>
      <c r="P1128" s="363"/>
      <c r="Q1128" s="363"/>
      <c r="R1128" s="370"/>
      <c r="S1128" s="348"/>
      <c r="T1128" s="349"/>
      <c r="U1128" s="348"/>
      <c r="V1128" s="348"/>
      <c r="W1128" s="348"/>
      <c r="X1128" s="348"/>
      <c r="Y1128" s="348"/>
      <c r="Z1128" s="348"/>
      <c r="AA1128" s="348"/>
      <c r="AB1128" s="350"/>
    </row>
    <row r="1129" spans="2:28" customFormat="1" ht="15" customHeight="1" x14ac:dyDescent="0.25">
      <c r="B1129" s="315"/>
      <c r="C1129" s="304"/>
      <c r="D1129" s="363"/>
      <c r="E1129" s="363"/>
      <c r="F1129" s="363"/>
      <c r="G1129" s="363"/>
      <c r="H1129" s="363"/>
      <c r="I1129" s="369"/>
      <c r="J1129" s="369"/>
      <c r="K1129" s="364"/>
      <c r="L1129" s="369"/>
      <c r="M1129" s="363"/>
      <c r="N1129" s="363"/>
      <c r="O1129" s="363"/>
      <c r="P1129" s="363"/>
      <c r="Q1129" s="363"/>
      <c r="R1129" s="370"/>
      <c r="S1129" s="348"/>
      <c r="T1129" s="349"/>
      <c r="U1129" s="348"/>
      <c r="V1129" s="348"/>
      <c r="W1129" s="348"/>
      <c r="X1129" s="348"/>
      <c r="Y1129" s="348"/>
      <c r="Z1129" s="348"/>
      <c r="AA1129" s="348"/>
      <c r="AB1129" s="350"/>
    </row>
    <row r="1130" spans="2:28" customFormat="1" ht="15" customHeight="1" x14ac:dyDescent="0.25">
      <c r="B1130" s="315"/>
      <c r="C1130" s="304"/>
      <c r="D1130" s="363"/>
      <c r="E1130" s="363"/>
      <c r="F1130" s="363"/>
      <c r="G1130" s="363"/>
      <c r="H1130" s="363"/>
      <c r="I1130" s="369"/>
      <c r="J1130" s="369"/>
      <c r="K1130" s="364"/>
      <c r="L1130" s="369"/>
      <c r="M1130" s="363"/>
      <c r="N1130" s="363"/>
      <c r="O1130" s="363"/>
      <c r="P1130" s="363"/>
      <c r="Q1130" s="363"/>
      <c r="R1130" s="370"/>
      <c r="S1130" s="348"/>
      <c r="T1130" s="349"/>
      <c r="U1130" s="348"/>
      <c r="V1130" s="348"/>
      <c r="W1130" s="348"/>
      <c r="X1130" s="348"/>
      <c r="Y1130" s="348"/>
      <c r="Z1130" s="348"/>
      <c r="AA1130" s="348"/>
      <c r="AB1130" s="350"/>
    </row>
    <row r="1131" spans="2:28" customFormat="1" ht="15" customHeight="1" x14ac:dyDescent="0.25">
      <c r="B1131" s="315"/>
      <c r="C1131" s="304"/>
      <c r="D1131" s="363"/>
      <c r="E1131" s="363"/>
      <c r="F1131" s="363"/>
      <c r="G1131" s="363"/>
      <c r="H1131" s="363"/>
      <c r="I1131" s="369"/>
      <c r="J1131" s="369"/>
      <c r="K1131" s="364"/>
      <c r="L1131" s="369"/>
      <c r="M1131" s="363"/>
      <c r="N1131" s="363"/>
      <c r="O1131" s="363"/>
      <c r="P1131" s="363"/>
      <c r="Q1131" s="363"/>
      <c r="R1131" s="370"/>
      <c r="S1131" s="348"/>
      <c r="T1131" s="349"/>
      <c r="U1131" s="348"/>
      <c r="V1131" s="348"/>
      <c r="W1131" s="348"/>
      <c r="X1131" s="348"/>
      <c r="Y1131" s="348"/>
      <c r="Z1131" s="348"/>
      <c r="AA1131" s="348"/>
      <c r="AB1131" s="350"/>
    </row>
    <row r="1132" spans="2:28" customFormat="1" ht="15" customHeight="1" x14ac:dyDescent="0.25">
      <c r="B1132" s="315"/>
      <c r="C1132" s="304"/>
      <c r="D1132" s="363"/>
      <c r="E1132" s="363"/>
      <c r="F1132" s="363"/>
      <c r="G1132" s="363"/>
      <c r="H1132" s="363"/>
      <c r="I1132" s="369"/>
      <c r="J1132" s="369"/>
      <c r="K1132" s="364"/>
      <c r="L1132" s="369"/>
      <c r="M1132" s="363"/>
      <c r="N1132" s="363"/>
      <c r="O1132" s="363"/>
      <c r="P1132" s="363"/>
      <c r="Q1132" s="363"/>
      <c r="R1132" s="370"/>
      <c r="S1132" s="348"/>
      <c r="T1132" s="349"/>
      <c r="U1132" s="348"/>
      <c r="V1132" s="348"/>
      <c r="W1132" s="348"/>
      <c r="X1132" s="348"/>
      <c r="Y1132" s="348"/>
      <c r="Z1132" s="348"/>
      <c r="AA1132" s="348"/>
      <c r="AB1132" s="350"/>
    </row>
    <row r="1133" spans="2:28" customFormat="1" ht="15" customHeight="1" x14ac:dyDescent="0.25">
      <c r="B1133" s="315"/>
      <c r="C1133" s="304"/>
      <c r="D1133" s="363"/>
      <c r="E1133" s="363"/>
      <c r="F1133" s="363"/>
      <c r="G1133" s="363"/>
      <c r="H1133" s="363"/>
      <c r="I1133" s="369"/>
      <c r="J1133" s="369"/>
      <c r="K1133" s="364"/>
      <c r="L1133" s="369"/>
      <c r="M1133" s="363"/>
      <c r="N1133" s="363"/>
      <c r="O1133" s="363"/>
      <c r="P1133" s="363"/>
      <c r="Q1133" s="363"/>
      <c r="R1133" s="370"/>
      <c r="S1133" s="348"/>
      <c r="T1133" s="349"/>
      <c r="U1133" s="348"/>
      <c r="V1133" s="348"/>
      <c r="W1133" s="348"/>
      <c r="X1133" s="348"/>
      <c r="Y1133" s="348"/>
      <c r="Z1133" s="348"/>
      <c r="AA1133" s="348"/>
      <c r="AB1133" s="350"/>
    </row>
    <row r="1134" spans="2:28" customFormat="1" ht="15" customHeight="1" x14ac:dyDescent="0.25">
      <c r="B1134" s="315"/>
      <c r="C1134" s="304"/>
      <c r="D1134" s="363"/>
      <c r="E1134" s="363"/>
      <c r="F1134" s="363"/>
      <c r="G1134" s="363"/>
      <c r="H1134" s="363"/>
      <c r="I1134" s="369"/>
      <c r="J1134" s="369"/>
      <c r="K1134" s="364"/>
      <c r="L1134" s="369"/>
      <c r="M1134" s="363"/>
      <c r="N1134" s="363"/>
      <c r="O1134" s="363"/>
      <c r="P1134" s="363"/>
      <c r="Q1134" s="363"/>
      <c r="R1134" s="370"/>
      <c r="S1134" s="348"/>
      <c r="T1134" s="349"/>
      <c r="U1134" s="348"/>
      <c r="V1134" s="348"/>
      <c r="W1134" s="348"/>
      <c r="X1134" s="348"/>
      <c r="Y1134" s="348"/>
      <c r="Z1134" s="348"/>
      <c r="AA1134" s="348"/>
      <c r="AB1134" s="350"/>
    </row>
    <row r="1135" spans="2:28" customFormat="1" ht="15" customHeight="1" x14ac:dyDescent="0.25">
      <c r="B1135" s="315"/>
      <c r="C1135" s="304"/>
      <c r="D1135" s="363"/>
      <c r="E1135" s="363"/>
      <c r="F1135" s="363"/>
      <c r="G1135" s="363"/>
      <c r="H1135" s="363"/>
      <c r="I1135" s="369"/>
      <c r="J1135" s="369"/>
      <c r="K1135" s="364"/>
      <c r="L1135" s="369"/>
      <c r="M1135" s="363"/>
      <c r="N1135" s="363"/>
      <c r="O1135" s="363"/>
      <c r="P1135" s="363"/>
      <c r="Q1135" s="363"/>
      <c r="R1135" s="370"/>
      <c r="S1135" s="348"/>
      <c r="T1135" s="349"/>
      <c r="U1135" s="348"/>
      <c r="V1135" s="348"/>
      <c r="W1135" s="348"/>
      <c r="X1135" s="348"/>
      <c r="Y1135" s="348"/>
      <c r="Z1135" s="348"/>
      <c r="AA1135" s="348"/>
      <c r="AB1135" s="350"/>
    </row>
    <row r="1136" spans="2:28" customFormat="1" ht="15" customHeight="1" x14ac:dyDescent="0.25">
      <c r="B1136" s="315"/>
      <c r="C1136" s="304"/>
      <c r="D1136" s="363"/>
      <c r="E1136" s="363"/>
      <c r="F1136" s="363"/>
      <c r="G1136" s="363"/>
      <c r="H1136" s="363"/>
      <c r="I1136" s="369"/>
      <c r="J1136" s="369"/>
      <c r="K1136" s="364"/>
      <c r="L1136" s="369"/>
      <c r="M1136" s="363"/>
      <c r="N1136" s="363"/>
      <c r="O1136" s="363"/>
      <c r="P1136" s="363"/>
      <c r="Q1136" s="363"/>
      <c r="R1136" s="370"/>
      <c r="S1136" s="348"/>
      <c r="T1136" s="349"/>
      <c r="U1136" s="348"/>
      <c r="V1136" s="348"/>
      <c r="W1136" s="348"/>
      <c r="X1136" s="348"/>
      <c r="Y1136" s="348"/>
      <c r="Z1136" s="348"/>
      <c r="AA1136" s="348"/>
      <c r="AB1136" s="350"/>
    </row>
    <row r="1137" spans="2:28" customFormat="1" ht="15" customHeight="1" x14ac:dyDescent="0.25">
      <c r="B1137" s="315"/>
      <c r="C1137" s="304"/>
      <c r="D1137" s="363"/>
      <c r="E1137" s="363"/>
      <c r="F1137" s="363"/>
      <c r="G1137" s="363"/>
      <c r="H1137" s="363"/>
      <c r="I1137" s="369"/>
      <c r="J1137" s="369"/>
      <c r="K1137" s="364"/>
      <c r="L1137" s="369"/>
      <c r="M1137" s="363"/>
      <c r="N1137" s="363"/>
      <c r="O1137" s="363"/>
      <c r="P1137" s="363"/>
      <c r="Q1137" s="363"/>
      <c r="R1137" s="370"/>
      <c r="S1137" s="348"/>
      <c r="T1137" s="349"/>
      <c r="U1137" s="348"/>
      <c r="V1137" s="348"/>
      <c r="W1137" s="348"/>
      <c r="X1137" s="348"/>
      <c r="Y1137" s="348"/>
      <c r="Z1137" s="348"/>
      <c r="AA1137" s="348"/>
      <c r="AB1137" s="350"/>
    </row>
    <row r="1138" spans="2:28" customFormat="1" ht="15" customHeight="1" x14ac:dyDescent="0.25">
      <c r="B1138" s="315"/>
      <c r="C1138" s="304"/>
      <c r="D1138" s="363"/>
      <c r="E1138" s="363"/>
      <c r="F1138" s="363"/>
      <c r="G1138" s="363"/>
      <c r="H1138" s="363"/>
      <c r="I1138" s="369"/>
      <c r="J1138" s="369"/>
      <c r="K1138" s="364"/>
      <c r="L1138" s="369"/>
      <c r="M1138" s="363"/>
      <c r="N1138" s="363"/>
      <c r="O1138" s="363"/>
      <c r="P1138" s="363"/>
      <c r="Q1138" s="363"/>
      <c r="R1138" s="370"/>
      <c r="S1138" s="348"/>
      <c r="T1138" s="349"/>
      <c r="U1138" s="348"/>
      <c r="V1138" s="348"/>
      <c r="W1138" s="348"/>
      <c r="X1138" s="348"/>
      <c r="Y1138" s="348"/>
      <c r="Z1138" s="348"/>
      <c r="AA1138" s="348"/>
      <c r="AB1138" s="350"/>
    </row>
    <row r="1139" spans="2:28" customFormat="1" ht="15" customHeight="1" x14ac:dyDescent="0.25">
      <c r="B1139" s="315"/>
      <c r="C1139" s="304"/>
      <c r="D1139" s="363"/>
      <c r="E1139" s="363"/>
      <c r="F1139" s="363"/>
      <c r="G1139" s="363"/>
      <c r="H1139" s="363"/>
      <c r="I1139" s="369"/>
      <c r="J1139" s="369"/>
      <c r="K1139" s="364"/>
      <c r="L1139" s="369"/>
      <c r="M1139" s="363"/>
      <c r="N1139" s="363"/>
      <c r="O1139" s="363"/>
      <c r="P1139" s="363"/>
      <c r="Q1139" s="363"/>
      <c r="R1139" s="370"/>
      <c r="S1139" s="348"/>
      <c r="T1139" s="349"/>
      <c r="U1139" s="348"/>
      <c r="V1139" s="348"/>
      <c r="W1139" s="348"/>
      <c r="X1139" s="348"/>
      <c r="Y1139" s="348"/>
      <c r="Z1139" s="348"/>
      <c r="AA1139" s="348"/>
      <c r="AB1139" s="350"/>
    </row>
    <row r="1140" spans="2:28" customFormat="1" ht="15" customHeight="1" x14ac:dyDescent="0.25">
      <c r="B1140" s="315"/>
      <c r="C1140" s="304"/>
      <c r="D1140" s="363"/>
      <c r="E1140" s="363"/>
      <c r="F1140" s="363"/>
      <c r="G1140" s="363"/>
      <c r="H1140" s="363"/>
      <c r="I1140" s="369"/>
      <c r="J1140" s="369"/>
      <c r="K1140" s="364"/>
      <c r="L1140" s="369"/>
      <c r="M1140" s="363"/>
      <c r="N1140" s="363"/>
      <c r="O1140" s="363"/>
      <c r="P1140" s="363"/>
      <c r="Q1140" s="363"/>
      <c r="R1140" s="370"/>
      <c r="S1140" s="348"/>
      <c r="T1140" s="349"/>
      <c r="U1140" s="348"/>
      <c r="V1140" s="348"/>
      <c r="W1140" s="348"/>
      <c r="X1140" s="348"/>
      <c r="Y1140" s="348"/>
      <c r="Z1140" s="348"/>
      <c r="AA1140" s="348"/>
      <c r="AB1140" s="350"/>
    </row>
    <row r="1141" spans="2:28" customFormat="1" ht="15" customHeight="1" x14ac:dyDescent="0.25">
      <c r="B1141" s="315"/>
      <c r="C1141" s="304"/>
      <c r="D1141" s="363"/>
      <c r="E1141" s="363"/>
      <c r="F1141" s="363"/>
      <c r="G1141" s="363"/>
      <c r="H1141" s="363"/>
      <c r="I1141" s="369"/>
      <c r="J1141" s="369"/>
      <c r="K1141" s="364"/>
      <c r="L1141" s="369"/>
      <c r="M1141" s="363"/>
      <c r="N1141" s="363"/>
      <c r="O1141" s="363"/>
      <c r="P1141" s="363"/>
      <c r="Q1141" s="363"/>
      <c r="R1141" s="370"/>
      <c r="S1141" s="348"/>
      <c r="T1141" s="349"/>
      <c r="U1141" s="348"/>
      <c r="V1141" s="348"/>
      <c r="W1141" s="348"/>
      <c r="X1141" s="348"/>
      <c r="Y1141" s="348"/>
      <c r="Z1141" s="348"/>
      <c r="AA1141" s="348"/>
      <c r="AB1141" s="350"/>
    </row>
    <row r="1142" spans="2:28" customFormat="1" ht="15" customHeight="1" x14ac:dyDescent="0.25">
      <c r="B1142" s="315"/>
      <c r="C1142" s="304"/>
      <c r="D1142" s="363"/>
      <c r="E1142" s="363"/>
      <c r="F1142" s="363"/>
      <c r="G1142" s="363"/>
      <c r="H1142" s="363"/>
      <c r="I1142" s="369"/>
      <c r="J1142" s="369"/>
      <c r="K1142" s="364"/>
      <c r="L1142" s="369"/>
      <c r="M1142" s="363"/>
      <c r="N1142" s="363"/>
      <c r="O1142" s="363"/>
      <c r="P1142" s="363"/>
      <c r="Q1142" s="363"/>
      <c r="R1142" s="370"/>
      <c r="S1142" s="348"/>
      <c r="T1142" s="349"/>
      <c r="U1142" s="348"/>
      <c r="V1142" s="348"/>
      <c r="W1142" s="348"/>
      <c r="X1142" s="348"/>
      <c r="Y1142" s="348"/>
      <c r="Z1142" s="348"/>
      <c r="AA1142" s="348"/>
      <c r="AB1142" s="350"/>
    </row>
    <row r="1143" spans="2:28" customFormat="1" ht="15" customHeight="1" x14ac:dyDescent="0.25">
      <c r="B1143" s="315"/>
      <c r="C1143" s="304"/>
      <c r="D1143" s="363"/>
      <c r="E1143" s="363"/>
      <c r="F1143" s="363"/>
      <c r="G1143" s="363"/>
      <c r="H1143" s="363"/>
      <c r="I1143" s="369"/>
      <c r="J1143" s="369"/>
      <c r="K1143" s="364"/>
      <c r="L1143" s="369"/>
      <c r="M1143" s="363"/>
      <c r="N1143" s="363"/>
      <c r="O1143" s="363"/>
      <c r="P1143" s="363"/>
      <c r="Q1143" s="363"/>
      <c r="R1143" s="370"/>
      <c r="S1143" s="348"/>
      <c r="T1143" s="349"/>
      <c r="U1143" s="348"/>
      <c r="V1143" s="348"/>
      <c r="W1143" s="348"/>
      <c r="X1143" s="348"/>
      <c r="Y1143" s="348"/>
      <c r="Z1143" s="348"/>
      <c r="AA1143" s="348"/>
      <c r="AB1143" s="350"/>
    </row>
    <row r="1144" spans="2:28" customFormat="1" ht="15" customHeight="1" x14ac:dyDescent="0.25">
      <c r="B1144" s="315"/>
      <c r="C1144" s="304"/>
      <c r="D1144" s="363"/>
      <c r="E1144" s="363"/>
      <c r="F1144" s="363"/>
      <c r="G1144" s="363"/>
      <c r="H1144" s="363"/>
      <c r="I1144" s="369"/>
      <c r="J1144" s="369"/>
      <c r="K1144" s="364"/>
      <c r="L1144" s="369"/>
      <c r="M1144" s="363"/>
      <c r="N1144" s="363"/>
      <c r="O1144" s="363"/>
      <c r="P1144" s="363"/>
      <c r="Q1144" s="363"/>
      <c r="R1144" s="370"/>
      <c r="S1144" s="348"/>
      <c r="T1144" s="349"/>
      <c r="U1144" s="348"/>
      <c r="V1144" s="348"/>
      <c r="W1144" s="348"/>
      <c r="X1144" s="348"/>
      <c r="Y1144" s="348"/>
      <c r="Z1144" s="348"/>
      <c r="AA1144" s="348"/>
      <c r="AB1144" s="350"/>
    </row>
    <row r="1145" spans="2:28" customFormat="1" ht="15" customHeight="1" x14ac:dyDescent="0.25">
      <c r="B1145" s="315"/>
      <c r="C1145" s="304"/>
      <c r="D1145" s="363"/>
      <c r="E1145" s="363"/>
      <c r="F1145" s="363"/>
      <c r="G1145" s="363"/>
      <c r="H1145" s="363"/>
      <c r="I1145" s="369"/>
      <c r="J1145" s="369"/>
      <c r="K1145" s="364"/>
      <c r="L1145" s="369"/>
      <c r="M1145" s="363"/>
      <c r="N1145" s="363"/>
      <c r="O1145" s="363"/>
      <c r="P1145" s="363"/>
      <c r="Q1145" s="363"/>
      <c r="R1145" s="370"/>
      <c r="S1145" s="348"/>
      <c r="T1145" s="349"/>
      <c r="U1145" s="348"/>
      <c r="V1145" s="348"/>
      <c r="W1145" s="348"/>
      <c r="X1145" s="348"/>
      <c r="Y1145" s="348"/>
      <c r="Z1145" s="348"/>
      <c r="AA1145" s="348"/>
      <c r="AB1145" s="350"/>
    </row>
    <row r="1146" spans="2:28" customFormat="1" ht="15" customHeight="1" x14ac:dyDescent="0.25">
      <c r="B1146" s="315"/>
      <c r="C1146" s="304"/>
      <c r="D1146" s="363"/>
      <c r="E1146" s="363"/>
      <c r="F1146" s="363"/>
      <c r="G1146" s="363"/>
      <c r="H1146" s="363"/>
      <c r="I1146" s="369"/>
      <c r="J1146" s="369"/>
      <c r="K1146" s="364"/>
      <c r="L1146" s="369"/>
      <c r="M1146" s="363"/>
      <c r="N1146" s="363"/>
      <c r="O1146" s="363"/>
      <c r="P1146" s="363"/>
      <c r="Q1146" s="363"/>
      <c r="R1146" s="370"/>
      <c r="S1146" s="348"/>
      <c r="T1146" s="349"/>
      <c r="U1146" s="348"/>
      <c r="V1146" s="348"/>
      <c r="W1146" s="348"/>
      <c r="X1146" s="348"/>
      <c r="Y1146" s="348"/>
      <c r="Z1146" s="348"/>
      <c r="AA1146" s="348"/>
      <c r="AB1146" s="350"/>
    </row>
    <row r="1147" spans="2:28" customFormat="1" ht="15" customHeight="1" x14ac:dyDescent="0.25">
      <c r="B1147" s="315"/>
      <c r="C1147" s="304"/>
      <c r="D1147" s="363"/>
      <c r="E1147" s="363"/>
      <c r="F1147" s="363"/>
      <c r="G1147" s="363"/>
      <c r="H1147" s="363"/>
      <c r="I1147" s="369"/>
      <c r="J1147" s="369"/>
      <c r="K1147" s="364"/>
      <c r="L1147" s="369"/>
      <c r="M1147" s="363"/>
      <c r="N1147" s="363"/>
      <c r="O1147" s="363"/>
      <c r="P1147" s="363"/>
      <c r="Q1147" s="363"/>
      <c r="R1147" s="370"/>
      <c r="S1147" s="348"/>
      <c r="T1147" s="349"/>
      <c r="U1147" s="348"/>
      <c r="V1147" s="348"/>
      <c r="W1147" s="348"/>
      <c r="X1147" s="348"/>
      <c r="Y1147" s="348"/>
      <c r="Z1147" s="348"/>
      <c r="AA1147" s="348"/>
      <c r="AB1147" s="350"/>
    </row>
    <row r="1148" spans="2:28" customFormat="1" ht="15" customHeight="1" x14ac:dyDescent="0.25">
      <c r="B1148" s="315"/>
      <c r="C1148" s="304"/>
      <c r="D1148" s="363"/>
      <c r="E1148" s="363"/>
      <c r="F1148" s="363"/>
      <c r="G1148" s="363"/>
      <c r="H1148" s="363"/>
      <c r="I1148" s="369"/>
      <c r="J1148" s="369"/>
      <c r="K1148" s="364"/>
      <c r="L1148" s="369"/>
      <c r="M1148" s="363"/>
      <c r="N1148" s="363"/>
      <c r="O1148" s="363"/>
      <c r="P1148" s="363"/>
      <c r="Q1148" s="363"/>
      <c r="R1148" s="370"/>
      <c r="S1148" s="348"/>
      <c r="T1148" s="349"/>
      <c r="U1148" s="348"/>
      <c r="V1148" s="348"/>
      <c r="W1148" s="348"/>
      <c r="X1148" s="348"/>
      <c r="Y1148" s="348"/>
      <c r="Z1148" s="348"/>
      <c r="AA1148" s="348"/>
      <c r="AB1148" s="350"/>
    </row>
    <row r="1149" spans="2:28" customFormat="1" ht="15" customHeight="1" x14ac:dyDescent="0.25">
      <c r="B1149" s="315"/>
      <c r="C1149" s="304"/>
      <c r="D1149" s="363"/>
      <c r="E1149" s="363"/>
      <c r="F1149" s="363"/>
      <c r="G1149" s="363"/>
      <c r="H1149" s="363"/>
      <c r="I1149" s="369"/>
      <c r="J1149" s="369"/>
      <c r="K1149" s="364"/>
      <c r="L1149" s="369"/>
      <c r="M1149" s="363"/>
      <c r="N1149" s="363"/>
      <c r="O1149" s="363"/>
      <c r="P1149" s="363"/>
      <c r="Q1149" s="363"/>
      <c r="R1149" s="370"/>
      <c r="S1149" s="348"/>
      <c r="T1149" s="349"/>
      <c r="U1149" s="348"/>
      <c r="V1149" s="348"/>
      <c r="W1149" s="348"/>
      <c r="X1149" s="348"/>
      <c r="Y1149" s="348"/>
      <c r="Z1149" s="348"/>
      <c r="AA1149" s="348"/>
      <c r="AB1149" s="350"/>
    </row>
    <row r="1150" spans="2:28" customFormat="1" ht="15" customHeight="1" x14ac:dyDescent="0.25">
      <c r="B1150" s="315"/>
      <c r="C1150" s="304"/>
      <c r="D1150" s="363"/>
      <c r="E1150" s="363"/>
      <c r="F1150" s="363"/>
      <c r="G1150" s="363"/>
      <c r="H1150" s="363"/>
      <c r="I1150" s="369"/>
      <c r="J1150" s="369"/>
      <c r="K1150" s="364"/>
      <c r="L1150" s="369"/>
      <c r="M1150" s="363"/>
      <c r="N1150" s="363"/>
      <c r="O1150" s="363"/>
      <c r="P1150" s="363"/>
      <c r="Q1150" s="363"/>
      <c r="R1150" s="370"/>
      <c r="S1150" s="348"/>
      <c r="T1150" s="349"/>
      <c r="U1150" s="348"/>
      <c r="V1150" s="348"/>
      <c r="W1150" s="348"/>
      <c r="X1150" s="348"/>
      <c r="Y1150" s="348"/>
      <c r="Z1150" s="348"/>
      <c r="AA1150" s="348"/>
      <c r="AB1150" s="350"/>
    </row>
    <row r="1151" spans="2:28" customFormat="1" ht="15" customHeight="1" x14ac:dyDescent="0.25">
      <c r="B1151" s="315"/>
      <c r="C1151" s="304"/>
      <c r="D1151" s="363"/>
      <c r="E1151" s="363"/>
      <c r="F1151" s="363"/>
      <c r="G1151" s="363"/>
      <c r="H1151" s="363"/>
      <c r="I1151" s="369"/>
      <c r="J1151" s="369"/>
      <c r="K1151" s="364"/>
      <c r="L1151" s="369"/>
      <c r="M1151" s="363"/>
      <c r="N1151" s="363"/>
      <c r="O1151" s="363"/>
      <c r="P1151" s="363"/>
      <c r="Q1151" s="363"/>
      <c r="R1151" s="370"/>
      <c r="S1151" s="348"/>
      <c r="T1151" s="349"/>
      <c r="U1151" s="348"/>
      <c r="V1151" s="348"/>
      <c r="W1151" s="348"/>
      <c r="X1151" s="348"/>
      <c r="Y1151" s="348"/>
      <c r="Z1151" s="348"/>
      <c r="AA1151" s="348"/>
      <c r="AB1151" s="350"/>
    </row>
    <row r="1152" spans="2:28" customFormat="1" ht="15" customHeight="1" x14ac:dyDescent="0.25">
      <c r="B1152" s="315"/>
      <c r="C1152" s="304"/>
      <c r="D1152" s="363"/>
      <c r="E1152" s="363"/>
      <c r="F1152" s="363"/>
      <c r="G1152" s="363"/>
      <c r="H1152" s="363"/>
      <c r="I1152" s="369"/>
      <c r="J1152" s="369"/>
      <c r="K1152" s="364"/>
      <c r="L1152" s="369"/>
      <c r="M1152" s="363"/>
      <c r="N1152" s="363"/>
      <c r="O1152" s="363"/>
      <c r="P1152" s="363"/>
      <c r="Q1152" s="363"/>
      <c r="R1152" s="370"/>
      <c r="S1152" s="348"/>
      <c r="T1152" s="349"/>
      <c r="U1152" s="348"/>
      <c r="V1152" s="348"/>
      <c r="W1152" s="348"/>
      <c r="X1152" s="348"/>
      <c r="Y1152" s="348"/>
      <c r="Z1152" s="348"/>
      <c r="AA1152" s="348"/>
      <c r="AB1152" s="350"/>
    </row>
    <row r="1153" spans="2:28" customFormat="1" ht="15" customHeight="1" x14ac:dyDescent="0.25">
      <c r="B1153" s="315"/>
      <c r="C1153" s="304"/>
      <c r="D1153" s="363"/>
      <c r="E1153" s="363"/>
      <c r="F1153" s="363"/>
      <c r="G1153" s="363"/>
      <c r="H1153" s="363"/>
      <c r="I1153" s="369"/>
      <c r="J1153" s="369"/>
      <c r="K1153" s="364"/>
      <c r="L1153" s="369"/>
      <c r="M1153" s="363"/>
      <c r="N1153" s="363"/>
      <c r="O1153" s="363"/>
      <c r="P1153" s="363"/>
      <c r="Q1153" s="363"/>
      <c r="R1153" s="370"/>
      <c r="S1153" s="348"/>
      <c r="T1153" s="349"/>
      <c r="U1153" s="348"/>
      <c r="V1153" s="348"/>
      <c r="W1153" s="348"/>
      <c r="X1153" s="348"/>
      <c r="Y1153" s="348"/>
      <c r="Z1153" s="348"/>
      <c r="AA1153" s="348"/>
      <c r="AB1153" s="350"/>
    </row>
    <row r="1154" spans="2:28" customFormat="1" ht="15" customHeight="1" x14ac:dyDescent="0.25">
      <c r="B1154" s="315"/>
      <c r="C1154" s="304"/>
      <c r="D1154" s="363"/>
      <c r="E1154" s="363"/>
      <c r="F1154" s="363"/>
      <c r="G1154" s="363"/>
      <c r="H1154" s="363"/>
      <c r="I1154" s="369"/>
      <c r="J1154" s="369"/>
      <c r="K1154" s="364"/>
      <c r="L1154" s="369"/>
      <c r="M1154" s="363"/>
      <c r="N1154" s="363"/>
      <c r="O1154" s="363"/>
      <c r="P1154" s="363"/>
      <c r="Q1154" s="363"/>
      <c r="R1154" s="370"/>
      <c r="S1154" s="348"/>
      <c r="T1154" s="349"/>
      <c r="U1154" s="348"/>
      <c r="V1154" s="348"/>
      <c r="W1154" s="348"/>
      <c r="X1154" s="348"/>
      <c r="Y1154" s="348"/>
      <c r="Z1154" s="348"/>
      <c r="AA1154" s="348"/>
      <c r="AB1154" s="350"/>
    </row>
    <row r="1155" spans="2:28" customFormat="1" ht="15" customHeight="1" x14ac:dyDescent="0.25">
      <c r="B1155" s="315"/>
      <c r="C1155" s="304"/>
      <c r="D1155" s="363"/>
      <c r="E1155" s="363"/>
      <c r="F1155" s="363"/>
      <c r="G1155" s="363"/>
      <c r="H1155" s="363"/>
      <c r="I1155" s="369"/>
      <c r="J1155" s="369"/>
      <c r="K1155" s="364"/>
      <c r="L1155" s="369"/>
      <c r="M1155" s="363"/>
      <c r="N1155" s="363"/>
      <c r="O1155" s="363"/>
      <c r="P1155" s="363"/>
      <c r="Q1155" s="363"/>
      <c r="R1155" s="370"/>
      <c r="S1155" s="348"/>
      <c r="T1155" s="349"/>
      <c r="U1155" s="348"/>
      <c r="V1155" s="348"/>
      <c r="W1155" s="348"/>
      <c r="X1155" s="348"/>
      <c r="Y1155" s="348"/>
      <c r="Z1155" s="348"/>
      <c r="AA1155" s="348"/>
      <c r="AB1155" s="350"/>
    </row>
    <row r="1156" spans="2:28" customFormat="1" ht="15" customHeight="1" x14ac:dyDescent="0.25">
      <c r="B1156" s="315"/>
      <c r="C1156" s="304"/>
      <c r="D1156" s="363"/>
      <c r="E1156" s="363"/>
      <c r="F1156" s="363"/>
      <c r="G1156" s="363"/>
      <c r="H1156" s="363"/>
      <c r="I1156" s="369"/>
      <c r="J1156" s="369"/>
      <c r="K1156" s="364"/>
      <c r="L1156" s="369"/>
      <c r="M1156" s="363"/>
      <c r="N1156" s="363"/>
      <c r="O1156" s="363"/>
      <c r="P1156" s="363"/>
      <c r="Q1156" s="363"/>
      <c r="R1156" s="370"/>
      <c r="S1156" s="348"/>
      <c r="T1156" s="349"/>
      <c r="U1156" s="348"/>
      <c r="V1156" s="348"/>
      <c r="W1156" s="348"/>
      <c r="X1156" s="348"/>
      <c r="Y1156" s="348"/>
      <c r="Z1156" s="348"/>
      <c r="AA1156" s="348"/>
      <c r="AB1156" s="350"/>
    </row>
    <row r="1157" spans="2:28" customFormat="1" ht="15" customHeight="1" x14ac:dyDescent="0.25">
      <c r="B1157" s="315"/>
      <c r="C1157" s="304"/>
      <c r="D1157" s="363"/>
      <c r="E1157" s="363"/>
      <c r="F1157" s="363"/>
      <c r="G1157" s="363"/>
      <c r="H1157" s="363"/>
      <c r="I1157" s="369"/>
      <c r="J1157" s="369"/>
      <c r="K1157" s="364"/>
      <c r="L1157" s="369"/>
      <c r="M1157" s="363"/>
      <c r="N1157" s="363"/>
      <c r="O1157" s="363"/>
      <c r="P1157" s="363"/>
      <c r="Q1157" s="363"/>
      <c r="R1157" s="370"/>
      <c r="S1157" s="348"/>
      <c r="T1157" s="349"/>
      <c r="U1157" s="348"/>
      <c r="V1157" s="348"/>
      <c r="W1157" s="348"/>
      <c r="X1157" s="348"/>
      <c r="Y1157" s="348"/>
      <c r="Z1157" s="348"/>
      <c r="AA1157" s="348"/>
      <c r="AB1157" s="350"/>
    </row>
    <row r="1158" spans="2:28" customFormat="1" ht="15" customHeight="1" x14ac:dyDescent="0.25">
      <c r="B1158" s="315"/>
      <c r="C1158" s="304"/>
      <c r="D1158" s="363"/>
      <c r="E1158" s="363"/>
      <c r="F1158" s="363"/>
      <c r="G1158" s="363"/>
      <c r="H1158" s="363"/>
      <c r="I1158" s="369"/>
      <c r="J1158" s="369"/>
      <c r="K1158" s="364"/>
      <c r="L1158" s="369"/>
      <c r="M1158" s="363"/>
      <c r="N1158" s="363"/>
      <c r="O1158" s="363"/>
      <c r="P1158" s="363"/>
      <c r="Q1158" s="363"/>
      <c r="R1158" s="370"/>
      <c r="S1158" s="348"/>
      <c r="T1158" s="349"/>
      <c r="U1158" s="348"/>
      <c r="V1158" s="348"/>
      <c r="W1158" s="348"/>
      <c r="X1158" s="348"/>
      <c r="Y1158" s="348"/>
      <c r="Z1158" s="348"/>
      <c r="AA1158" s="348"/>
      <c r="AB1158" s="350"/>
    </row>
    <row r="1159" spans="2:28" customFormat="1" ht="15" customHeight="1" x14ac:dyDescent="0.25">
      <c r="B1159" s="315"/>
      <c r="C1159" s="304"/>
      <c r="D1159" s="363"/>
      <c r="E1159" s="363"/>
      <c r="F1159" s="363"/>
      <c r="G1159" s="363"/>
      <c r="H1159" s="363"/>
      <c r="I1159" s="369"/>
      <c r="J1159" s="369"/>
      <c r="K1159" s="364"/>
      <c r="L1159" s="369"/>
      <c r="M1159" s="363"/>
      <c r="N1159" s="363"/>
      <c r="O1159" s="363"/>
      <c r="P1159" s="363"/>
      <c r="Q1159" s="363"/>
      <c r="R1159" s="370"/>
      <c r="S1159" s="348"/>
      <c r="T1159" s="349"/>
      <c r="U1159" s="348"/>
      <c r="V1159" s="348"/>
      <c r="W1159" s="348"/>
      <c r="X1159" s="348"/>
      <c r="Y1159" s="348"/>
      <c r="Z1159" s="348"/>
      <c r="AA1159" s="348"/>
      <c r="AB1159" s="350"/>
    </row>
    <row r="1160" spans="2:28" customFormat="1" ht="15" customHeight="1" x14ac:dyDescent="0.25">
      <c r="B1160" s="315"/>
      <c r="C1160" s="304"/>
      <c r="D1160" s="363"/>
      <c r="E1160" s="363"/>
      <c r="F1160" s="363"/>
      <c r="G1160" s="363"/>
      <c r="H1160" s="363"/>
      <c r="I1160" s="369"/>
      <c r="J1160" s="369"/>
      <c r="K1160" s="364"/>
      <c r="L1160" s="369"/>
      <c r="M1160" s="363"/>
      <c r="N1160" s="363"/>
      <c r="O1160" s="363"/>
      <c r="P1160" s="363"/>
      <c r="Q1160" s="363"/>
      <c r="R1160" s="370"/>
      <c r="S1160" s="348"/>
      <c r="T1160" s="349"/>
      <c r="U1160" s="348"/>
      <c r="V1160" s="348"/>
      <c r="W1160" s="348"/>
      <c r="X1160" s="348"/>
      <c r="Y1160" s="348"/>
      <c r="Z1160" s="348"/>
      <c r="AA1160" s="348"/>
      <c r="AB1160" s="350"/>
    </row>
    <row r="1161" spans="2:28" customFormat="1" ht="15" customHeight="1" x14ac:dyDescent="0.25">
      <c r="B1161" s="315"/>
      <c r="C1161" s="304"/>
      <c r="D1161" s="363"/>
      <c r="E1161" s="363"/>
      <c r="F1161" s="363"/>
      <c r="G1161" s="363"/>
      <c r="H1161" s="363"/>
      <c r="I1161" s="369"/>
      <c r="J1161" s="369"/>
      <c r="K1161" s="364"/>
      <c r="L1161" s="369"/>
      <c r="M1161" s="363"/>
      <c r="N1161" s="363"/>
      <c r="O1161" s="363"/>
      <c r="P1161" s="363"/>
      <c r="Q1161" s="363"/>
      <c r="R1161" s="370"/>
      <c r="S1161" s="348"/>
      <c r="T1161" s="349"/>
      <c r="U1161" s="348"/>
      <c r="V1161" s="348"/>
      <c r="W1161" s="348"/>
      <c r="X1161" s="348"/>
      <c r="Y1161" s="348"/>
      <c r="Z1161" s="348"/>
      <c r="AA1161" s="348"/>
      <c r="AB1161" s="350"/>
    </row>
    <row r="1162" spans="2:28" customFormat="1" ht="15" customHeight="1" x14ac:dyDescent="0.25">
      <c r="B1162" s="315"/>
      <c r="C1162" s="304"/>
      <c r="D1162" s="363"/>
      <c r="E1162" s="363"/>
      <c r="F1162" s="363"/>
      <c r="G1162" s="363"/>
      <c r="H1162" s="363"/>
      <c r="I1162" s="369"/>
      <c r="J1162" s="369"/>
      <c r="K1162" s="364"/>
      <c r="L1162" s="369"/>
      <c r="M1162" s="363"/>
      <c r="N1162" s="363"/>
      <c r="O1162" s="363"/>
      <c r="P1162" s="363"/>
      <c r="Q1162" s="363"/>
      <c r="R1162" s="370"/>
      <c r="S1162" s="348"/>
      <c r="T1162" s="349"/>
      <c r="U1162" s="348"/>
      <c r="V1162" s="348"/>
      <c r="W1162" s="348"/>
      <c r="X1162" s="348"/>
      <c r="Y1162" s="348"/>
      <c r="Z1162" s="348"/>
      <c r="AA1162" s="348"/>
      <c r="AB1162" s="350"/>
    </row>
    <row r="1163" spans="2:28" customFormat="1" ht="15" customHeight="1" x14ac:dyDescent="0.25">
      <c r="B1163" s="315"/>
      <c r="C1163" s="304"/>
      <c r="D1163" s="363"/>
      <c r="E1163" s="363"/>
      <c r="F1163" s="363"/>
      <c r="G1163" s="363"/>
      <c r="H1163" s="363"/>
      <c r="I1163" s="369"/>
      <c r="J1163" s="369"/>
      <c r="K1163" s="364"/>
      <c r="L1163" s="369"/>
      <c r="M1163" s="363"/>
      <c r="N1163" s="363"/>
      <c r="O1163" s="363"/>
      <c r="P1163" s="363"/>
      <c r="Q1163" s="363"/>
      <c r="R1163" s="370"/>
      <c r="S1163" s="348"/>
      <c r="T1163" s="349"/>
      <c r="U1163" s="348"/>
      <c r="V1163" s="348"/>
      <c r="W1163" s="348"/>
      <c r="X1163" s="348"/>
      <c r="Y1163" s="348"/>
      <c r="Z1163" s="348"/>
      <c r="AA1163" s="348"/>
      <c r="AB1163" s="350"/>
    </row>
    <row r="1164" spans="2:28" customFormat="1" ht="15" customHeight="1" x14ac:dyDescent="0.25">
      <c r="B1164" s="315"/>
      <c r="C1164" s="304"/>
      <c r="D1164" s="363"/>
      <c r="E1164" s="363"/>
      <c r="F1164" s="363"/>
      <c r="G1164" s="363"/>
      <c r="H1164" s="363"/>
      <c r="I1164" s="369"/>
      <c r="J1164" s="369"/>
      <c r="K1164" s="364"/>
      <c r="L1164" s="369"/>
      <c r="M1164" s="363"/>
      <c r="N1164" s="363"/>
      <c r="O1164" s="363"/>
      <c r="P1164" s="363"/>
      <c r="Q1164" s="363"/>
      <c r="R1164" s="370"/>
      <c r="S1164" s="348"/>
      <c r="T1164" s="349"/>
      <c r="U1164" s="348"/>
      <c r="V1164" s="348"/>
      <c r="W1164" s="348"/>
      <c r="X1164" s="348"/>
      <c r="Y1164" s="348"/>
      <c r="Z1164" s="348"/>
      <c r="AA1164" s="348"/>
      <c r="AB1164" s="350"/>
    </row>
    <row r="1165" spans="2:28" customFormat="1" ht="15" customHeight="1" x14ac:dyDescent="0.25">
      <c r="B1165" s="315"/>
      <c r="C1165" s="304"/>
      <c r="D1165" s="363"/>
      <c r="E1165" s="363"/>
      <c r="F1165" s="363"/>
      <c r="G1165" s="363"/>
      <c r="H1165" s="363"/>
      <c r="I1165" s="369"/>
      <c r="J1165" s="369"/>
      <c r="K1165" s="364"/>
      <c r="L1165" s="369"/>
      <c r="M1165" s="363"/>
      <c r="N1165" s="363"/>
      <c r="O1165" s="363"/>
      <c r="P1165" s="363"/>
      <c r="Q1165" s="363"/>
      <c r="R1165" s="370"/>
      <c r="S1165" s="348"/>
      <c r="T1165" s="349"/>
      <c r="U1165" s="348"/>
      <c r="V1165" s="348"/>
      <c r="W1165" s="348"/>
      <c r="X1165" s="348"/>
      <c r="Y1165" s="348"/>
      <c r="Z1165" s="348"/>
      <c r="AA1165" s="348"/>
      <c r="AB1165" s="350"/>
    </row>
    <row r="1166" spans="2:28" customFormat="1" ht="15" customHeight="1" x14ac:dyDescent="0.25">
      <c r="B1166" s="315"/>
      <c r="C1166" s="304"/>
      <c r="D1166" s="363"/>
      <c r="E1166" s="363"/>
      <c r="F1166" s="363"/>
      <c r="G1166" s="363"/>
      <c r="H1166" s="363"/>
      <c r="I1166" s="369"/>
      <c r="J1166" s="369"/>
      <c r="K1166" s="364"/>
      <c r="L1166" s="369"/>
      <c r="M1166" s="363"/>
      <c r="N1166" s="363"/>
      <c r="O1166" s="363"/>
      <c r="P1166" s="363"/>
      <c r="Q1166" s="363"/>
      <c r="R1166" s="370"/>
      <c r="S1166" s="348"/>
      <c r="T1166" s="349"/>
      <c r="U1166" s="348"/>
      <c r="V1166" s="348"/>
      <c r="W1166" s="348"/>
      <c r="X1166" s="348"/>
      <c r="Y1166" s="348"/>
      <c r="Z1166" s="348"/>
      <c r="AA1166" s="348"/>
      <c r="AB1166" s="350"/>
    </row>
    <row r="1167" spans="2:28" customFormat="1" ht="15" customHeight="1" x14ac:dyDescent="0.25">
      <c r="B1167" s="315"/>
      <c r="C1167" s="304"/>
      <c r="D1167" s="363"/>
      <c r="E1167" s="363"/>
      <c r="F1167" s="363"/>
      <c r="G1167" s="363"/>
      <c r="H1167" s="363"/>
      <c r="I1167" s="369"/>
      <c r="J1167" s="369"/>
      <c r="K1167" s="364"/>
      <c r="L1167" s="369"/>
      <c r="M1167" s="363"/>
      <c r="N1167" s="363"/>
      <c r="O1167" s="363"/>
      <c r="P1167" s="363"/>
      <c r="Q1167" s="363"/>
      <c r="R1167" s="370"/>
      <c r="S1167" s="348"/>
      <c r="T1167" s="349"/>
      <c r="U1167" s="348"/>
      <c r="V1167" s="348"/>
      <c r="W1167" s="348"/>
      <c r="X1167" s="348"/>
      <c r="Y1167" s="348"/>
      <c r="Z1167" s="348"/>
      <c r="AA1167" s="348"/>
      <c r="AB1167" s="350"/>
    </row>
    <row r="1168" spans="2:28" customFormat="1" ht="15" customHeight="1" x14ac:dyDescent="0.25">
      <c r="B1168" s="315"/>
      <c r="C1168" s="304"/>
      <c r="D1168" s="363"/>
      <c r="E1168" s="363"/>
      <c r="F1168" s="363"/>
      <c r="G1168" s="363"/>
      <c r="H1168" s="363"/>
      <c r="I1168" s="369"/>
      <c r="J1168" s="369"/>
      <c r="K1168" s="364"/>
      <c r="L1168" s="369"/>
      <c r="M1168" s="363"/>
      <c r="N1168" s="363"/>
      <c r="O1168" s="363"/>
      <c r="P1168" s="363"/>
      <c r="Q1168" s="363"/>
      <c r="R1168" s="370"/>
      <c r="S1168" s="348"/>
      <c r="T1168" s="349"/>
      <c r="U1168" s="348"/>
      <c r="V1168" s="348"/>
      <c r="W1168" s="348"/>
      <c r="X1168" s="348"/>
      <c r="Y1168" s="348"/>
      <c r="Z1168" s="348"/>
      <c r="AA1168" s="348"/>
      <c r="AB1168" s="350"/>
    </row>
    <row r="1169" spans="2:28" customFormat="1" ht="15" customHeight="1" x14ac:dyDescent="0.25">
      <c r="B1169" s="315"/>
      <c r="C1169" s="304"/>
      <c r="D1169" s="363"/>
      <c r="E1169" s="363"/>
      <c r="F1169" s="363"/>
      <c r="G1169" s="363"/>
      <c r="H1169" s="363"/>
      <c r="I1169" s="369"/>
      <c r="J1169" s="369"/>
      <c r="K1169" s="364"/>
      <c r="L1169" s="369"/>
      <c r="M1169" s="363"/>
      <c r="N1169" s="363"/>
      <c r="O1169" s="363"/>
      <c r="P1169" s="363"/>
      <c r="Q1169" s="363"/>
      <c r="R1169" s="370"/>
      <c r="S1169" s="348"/>
      <c r="T1169" s="349"/>
      <c r="U1169" s="348"/>
      <c r="V1169" s="348"/>
      <c r="W1169" s="348"/>
      <c r="X1169" s="348"/>
      <c r="Y1169" s="348"/>
      <c r="Z1169" s="348"/>
      <c r="AA1169" s="348"/>
      <c r="AB1169" s="350"/>
    </row>
    <row r="1170" spans="2:28" customFormat="1" ht="15" customHeight="1" x14ac:dyDescent="0.25">
      <c r="B1170" s="315"/>
      <c r="C1170" s="304"/>
      <c r="D1170" s="363"/>
      <c r="E1170" s="363"/>
      <c r="F1170" s="363"/>
      <c r="G1170" s="363"/>
      <c r="H1170" s="363"/>
      <c r="I1170" s="369"/>
      <c r="J1170" s="369"/>
      <c r="K1170" s="364"/>
      <c r="L1170" s="369"/>
      <c r="M1170" s="363"/>
      <c r="N1170" s="363"/>
      <c r="O1170" s="363"/>
      <c r="P1170" s="363"/>
      <c r="Q1170" s="363"/>
      <c r="R1170" s="370"/>
      <c r="S1170" s="348"/>
      <c r="T1170" s="349"/>
      <c r="U1170" s="348"/>
      <c r="V1170" s="348"/>
      <c r="W1170" s="348"/>
      <c r="X1170" s="348"/>
      <c r="Y1170" s="348"/>
      <c r="Z1170" s="348"/>
      <c r="AA1170" s="348"/>
      <c r="AB1170" s="350"/>
    </row>
    <row r="1171" spans="2:28" customFormat="1" ht="15" customHeight="1" x14ac:dyDescent="0.25">
      <c r="B1171" s="315"/>
      <c r="C1171" s="304"/>
      <c r="D1171" s="363"/>
      <c r="E1171" s="363"/>
      <c r="F1171" s="363"/>
      <c r="G1171" s="363"/>
      <c r="H1171" s="363"/>
      <c r="I1171" s="369"/>
      <c r="J1171" s="369"/>
      <c r="K1171" s="364"/>
      <c r="L1171" s="369"/>
      <c r="M1171" s="363"/>
      <c r="N1171" s="363"/>
      <c r="O1171" s="363"/>
      <c r="P1171" s="363"/>
      <c r="Q1171" s="363"/>
      <c r="R1171" s="370"/>
      <c r="S1171" s="348"/>
      <c r="T1171" s="349"/>
      <c r="U1171" s="348"/>
      <c r="V1171" s="348"/>
      <c r="W1171" s="348"/>
      <c r="X1171" s="348"/>
      <c r="Y1171" s="348"/>
      <c r="Z1171" s="348"/>
      <c r="AA1171" s="348"/>
      <c r="AB1171" s="350"/>
    </row>
    <row r="1172" spans="2:28" customFormat="1" ht="15" customHeight="1" x14ac:dyDescent="0.25">
      <c r="B1172" s="315"/>
      <c r="C1172" s="304"/>
      <c r="D1172" s="363"/>
      <c r="E1172" s="363"/>
      <c r="F1172" s="363"/>
      <c r="G1172" s="363"/>
      <c r="H1172" s="363"/>
      <c r="I1172" s="369"/>
      <c r="J1172" s="369"/>
      <c r="K1172" s="364"/>
      <c r="L1172" s="369"/>
      <c r="M1172" s="363"/>
      <c r="N1172" s="363"/>
      <c r="O1172" s="363"/>
      <c r="P1172" s="363"/>
      <c r="Q1172" s="363"/>
      <c r="R1172" s="370"/>
      <c r="S1172" s="348"/>
      <c r="T1172" s="349"/>
      <c r="U1172" s="348"/>
      <c r="V1172" s="348"/>
      <c r="W1172" s="348"/>
      <c r="X1172" s="348"/>
      <c r="Y1172" s="348"/>
      <c r="Z1172" s="348"/>
      <c r="AA1172" s="348"/>
      <c r="AB1172" s="350"/>
    </row>
    <row r="1173" spans="2:28" customFormat="1" ht="15" customHeight="1" x14ac:dyDescent="0.25">
      <c r="B1173" s="315"/>
      <c r="C1173" s="304"/>
      <c r="D1173" s="363"/>
      <c r="E1173" s="363"/>
      <c r="F1173" s="363"/>
      <c r="G1173" s="363"/>
      <c r="H1173" s="363"/>
      <c r="I1173" s="369"/>
      <c r="J1173" s="369"/>
      <c r="K1173" s="364"/>
      <c r="L1173" s="369"/>
      <c r="M1173" s="363"/>
      <c r="N1173" s="363"/>
      <c r="O1173" s="363"/>
      <c r="P1173" s="363"/>
      <c r="Q1173" s="363"/>
      <c r="R1173" s="370"/>
      <c r="S1173" s="348"/>
      <c r="T1173" s="349"/>
      <c r="U1173" s="348"/>
      <c r="V1173" s="348"/>
      <c r="W1173" s="348"/>
      <c r="X1173" s="348"/>
      <c r="Y1173" s="348"/>
      <c r="Z1173" s="348"/>
      <c r="AA1173" s="348"/>
      <c r="AB1173" s="350"/>
    </row>
    <row r="1174" spans="2:28" customFormat="1" ht="15" customHeight="1" x14ac:dyDescent="0.25">
      <c r="B1174" s="315"/>
      <c r="C1174" s="304"/>
      <c r="D1174" s="363"/>
      <c r="E1174" s="363"/>
      <c r="F1174" s="363"/>
      <c r="G1174" s="363"/>
      <c r="H1174" s="363"/>
      <c r="I1174" s="369"/>
      <c r="J1174" s="369"/>
      <c r="K1174" s="364"/>
      <c r="L1174" s="369"/>
      <c r="M1174" s="363"/>
      <c r="N1174" s="363"/>
      <c r="O1174" s="363"/>
      <c r="P1174" s="363"/>
      <c r="Q1174" s="363"/>
      <c r="R1174" s="370"/>
      <c r="S1174" s="348"/>
      <c r="T1174" s="349"/>
      <c r="U1174" s="348"/>
      <c r="V1174" s="348"/>
      <c r="W1174" s="348"/>
      <c r="X1174" s="348"/>
      <c r="Y1174" s="348"/>
      <c r="Z1174" s="348"/>
      <c r="AA1174" s="348"/>
      <c r="AB1174" s="350"/>
    </row>
    <row r="1175" spans="2:28" customFormat="1" ht="15" customHeight="1" x14ac:dyDescent="0.25">
      <c r="B1175" s="315"/>
      <c r="C1175" s="304"/>
      <c r="D1175" s="363"/>
      <c r="E1175" s="363"/>
      <c r="F1175" s="363"/>
      <c r="G1175" s="363"/>
      <c r="H1175" s="363"/>
      <c r="I1175" s="369"/>
      <c r="J1175" s="369"/>
      <c r="K1175" s="364"/>
      <c r="L1175" s="369"/>
      <c r="M1175" s="363"/>
      <c r="N1175" s="363"/>
      <c r="O1175" s="363"/>
      <c r="P1175" s="363"/>
      <c r="Q1175" s="363"/>
      <c r="R1175" s="370"/>
      <c r="S1175" s="348"/>
      <c r="T1175" s="349"/>
      <c r="U1175" s="348"/>
      <c r="V1175" s="348"/>
      <c r="W1175" s="348"/>
      <c r="X1175" s="348"/>
      <c r="Y1175" s="348"/>
      <c r="Z1175" s="348"/>
      <c r="AA1175" s="348"/>
      <c r="AB1175" s="350"/>
    </row>
    <row r="1176" spans="2:28" customFormat="1" ht="15" customHeight="1" x14ac:dyDescent="0.25">
      <c r="B1176" s="315"/>
      <c r="C1176" s="304"/>
      <c r="D1176" s="363"/>
      <c r="E1176" s="363"/>
      <c r="F1176" s="363"/>
      <c r="G1176" s="363"/>
      <c r="H1176" s="363"/>
      <c r="I1176" s="369"/>
      <c r="J1176" s="369"/>
      <c r="K1176" s="364"/>
      <c r="L1176" s="369"/>
      <c r="M1176" s="363"/>
      <c r="N1176" s="363"/>
      <c r="O1176" s="363"/>
      <c r="P1176" s="363"/>
      <c r="Q1176" s="363"/>
      <c r="R1176" s="370"/>
      <c r="S1176" s="348"/>
      <c r="T1176" s="349"/>
      <c r="U1176" s="348"/>
      <c r="V1176" s="348"/>
      <c r="W1176" s="348"/>
      <c r="X1176" s="348"/>
      <c r="Y1176" s="348"/>
      <c r="Z1176" s="348"/>
      <c r="AA1176" s="348"/>
      <c r="AB1176" s="350"/>
    </row>
    <row r="1177" spans="2:28" customFormat="1" ht="15" customHeight="1" x14ac:dyDescent="0.25">
      <c r="B1177" s="315"/>
      <c r="C1177" s="304"/>
      <c r="D1177" s="363"/>
      <c r="E1177" s="363"/>
      <c r="F1177" s="363"/>
      <c r="G1177" s="363"/>
      <c r="H1177" s="363"/>
      <c r="I1177" s="369"/>
      <c r="J1177" s="369"/>
      <c r="K1177" s="364"/>
      <c r="L1177" s="369"/>
      <c r="M1177" s="363"/>
      <c r="N1177" s="363"/>
      <c r="O1177" s="363"/>
      <c r="P1177" s="363"/>
      <c r="Q1177" s="363"/>
      <c r="R1177" s="370"/>
      <c r="S1177" s="348"/>
      <c r="T1177" s="349"/>
      <c r="U1177" s="348"/>
      <c r="V1177" s="348"/>
      <c r="W1177" s="348"/>
      <c r="X1177" s="348"/>
      <c r="Y1177" s="348"/>
      <c r="Z1177" s="348"/>
      <c r="AA1177" s="348"/>
      <c r="AB1177" s="350"/>
    </row>
    <row r="1178" spans="2:28" customFormat="1" ht="15" customHeight="1" x14ac:dyDescent="0.25">
      <c r="B1178" s="315"/>
      <c r="C1178" s="304"/>
      <c r="D1178" s="363"/>
      <c r="E1178" s="363"/>
      <c r="F1178" s="363"/>
      <c r="G1178" s="363"/>
      <c r="H1178" s="363"/>
      <c r="I1178" s="369"/>
      <c r="J1178" s="369"/>
      <c r="K1178" s="364"/>
      <c r="L1178" s="369"/>
      <c r="M1178" s="363"/>
      <c r="N1178" s="363"/>
      <c r="O1178" s="363"/>
      <c r="P1178" s="363"/>
      <c r="Q1178" s="363"/>
      <c r="R1178" s="370"/>
      <c r="S1178" s="348"/>
      <c r="T1178" s="349"/>
      <c r="U1178" s="348"/>
      <c r="V1178" s="348"/>
      <c r="W1178" s="348"/>
      <c r="X1178" s="348"/>
      <c r="Y1178" s="348"/>
      <c r="Z1178" s="348"/>
      <c r="AA1178" s="348"/>
      <c r="AB1178" s="350"/>
    </row>
    <row r="1179" spans="2:28" customFormat="1" ht="15" customHeight="1" x14ac:dyDescent="0.25">
      <c r="B1179" s="315"/>
      <c r="C1179" s="304"/>
      <c r="D1179" s="363"/>
      <c r="E1179" s="363"/>
      <c r="F1179" s="363"/>
      <c r="G1179" s="363"/>
      <c r="H1179" s="363"/>
      <c r="I1179" s="369"/>
      <c r="J1179" s="369"/>
      <c r="K1179" s="364"/>
      <c r="L1179" s="369"/>
      <c r="M1179" s="363"/>
      <c r="N1179" s="363"/>
      <c r="O1179" s="363"/>
      <c r="P1179" s="363"/>
      <c r="Q1179" s="363"/>
      <c r="R1179" s="370"/>
      <c r="S1179" s="348"/>
      <c r="T1179" s="349"/>
      <c r="U1179" s="348"/>
      <c r="V1179" s="348"/>
      <c r="W1179" s="348"/>
      <c r="X1179" s="348"/>
      <c r="Y1179" s="348"/>
      <c r="Z1179" s="348"/>
      <c r="AA1179" s="348"/>
      <c r="AB1179" s="350"/>
    </row>
    <row r="1180" spans="2:28" customFormat="1" ht="15" customHeight="1" x14ac:dyDescent="0.25">
      <c r="B1180" s="315"/>
      <c r="C1180" s="304"/>
      <c r="D1180" s="363"/>
      <c r="E1180" s="363"/>
      <c r="F1180" s="363"/>
      <c r="G1180" s="363"/>
      <c r="H1180" s="363"/>
      <c r="I1180" s="369"/>
      <c r="J1180" s="369"/>
      <c r="K1180" s="364"/>
      <c r="L1180" s="369"/>
      <c r="M1180" s="363"/>
      <c r="N1180" s="363"/>
      <c r="O1180" s="363"/>
      <c r="P1180" s="363"/>
      <c r="Q1180" s="363"/>
      <c r="R1180" s="370"/>
      <c r="S1180" s="348"/>
      <c r="T1180" s="349"/>
      <c r="U1180" s="348"/>
      <c r="V1180" s="348"/>
      <c r="W1180" s="348"/>
      <c r="X1180" s="348"/>
      <c r="Y1180" s="348"/>
      <c r="Z1180" s="348"/>
      <c r="AA1180" s="348"/>
      <c r="AB1180" s="350"/>
    </row>
    <row r="1181" spans="2:28" customFormat="1" ht="15" customHeight="1" x14ac:dyDescent="0.25">
      <c r="B1181" s="315"/>
      <c r="C1181" s="304"/>
      <c r="D1181" s="363"/>
      <c r="E1181" s="363"/>
      <c r="F1181" s="363"/>
      <c r="G1181" s="363"/>
      <c r="H1181" s="363"/>
      <c r="I1181" s="369"/>
      <c r="J1181" s="369"/>
      <c r="K1181" s="364"/>
      <c r="L1181" s="369"/>
      <c r="M1181" s="363"/>
      <c r="N1181" s="363"/>
      <c r="O1181" s="363"/>
      <c r="P1181" s="363"/>
      <c r="Q1181" s="363"/>
      <c r="R1181" s="370"/>
      <c r="S1181" s="348"/>
      <c r="T1181" s="349"/>
      <c r="U1181" s="348"/>
      <c r="V1181" s="348"/>
      <c r="W1181" s="348"/>
      <c r="X1181" s="348"/>
      <c r="Y1181" s="348"/>
      <c r="Z1181" s="348"/>
      <c r="AA1181" s="348"/>
      <c r="AB1181" s="350"/>
    </row>
    <row r="1182" spans="2:28" customFormat="1" ht="15" customHeight="1" x14ac:dyDescent="0.25">
      <c r="B1182" s="315"/>
      <c r="C1182" s="304"/>
      <c r="D1182" s="363"/>
      <c r="E1182" s="363"/>
      <c r="F1182" s="363"/>
      <c r="G1182" s="363"/>
      <c r="H1182" s="363"/>
      <c r="I1182" s="369"/>
      <c r="J1182" s="369"/>
      <c r="K1182" s="364"/>
      <c r="L1182" s="369"/>
      <c r="M1182" s="363"/>
      <c r="N1182" s="363"/>
      <c r="O1182" s="363"/>
      <c r="P1182" s="363"/>
      <c r="Q1182" s="363"/>
      <c r="R1182" s="370"/>
      <c r="S1182" s="348"/>
      <c r="T1182" s="349"/>
      <c r="U1182" s="348"/>
      <c r="V1182" s="348"/>
      <c r="W1182" s="348"/>
      <c r="X1182" s="348"/>
      <c r="Y1182" s="348"/>
      <c r="Z1182" s="348"/>
      <c r="AA1182" s="348"/>
      <c r="AB1182" s="350"/>
    </row>
    <row r="1183" spans="2:28" customFormat="1" ht="15" customHeight="1" x14ac:dyDescent="0.25">
      <c r="B1183" s="315"/>
      <c r="C1183" s="304"/>
      <c r="D1183" s="363"/>
      <c r="E1183" s="363"/>
      <c r="F1183" s="363"/>
      <c r="G1183" s="363"/>
      <c r="H1183" s="363"/>
      <c r="I1183" s="369"/>
      <c r="J1183" s="369"/>
      <c r="K1183" s="364"/>
      <c r="L1183" s="369"/>
      <c r="M1183" s="363"/>
      <c r="N1183" s="363"/>
      <c r="O1183" s="363"/>
      <c r="P1183" s="363"/>
      <c r="Q1183" s="363"/>
      <c r="R1183" s="370"/>
      <c r="S1183" s="348"/>
      <c r="T1183" s="349"/>
      <c r="U1183" s="348"/>
      <c r="V1183" s="348"/>
      <c r="W1183" s="348"/>
      <c r="X1183" s="348"/>
      <c r="Y1183" s="348"/>
      <c r="Z1183" s="348"/>
      <c r="AA1183" s="348"/>
      <c r="AB1183" s="350"/>
    </row>
    <row r="1184" spans="2:28" customFormat="1" ht="15" customHeight="1" x14ac:dyDescent="0.25">
      <c r="B1184" s="315"/>
      <c r="C1184" s="304"/>
      <c r="D1184" s="363"/>
      <c r="E1184" s="363"/>
      <c r="F1184" s="363"/>
      <c r="G1184" s="363"/>
      <c r="H1184" s="363"/>
      <c r="I1184" s="369"/>
      <c r="J1184" s="369"/>
      <c r="K1184" s="364"/>
      <c r="L1184" s="369"/>
      <c r="M1184" s="363"/>
      <c r="N1184" s="363"/>
      <c r="O1184" s="363"/>
      <c r="P1184" s="363"/>
      <c r="Q1184" s="363"/>
      <c r="R1184" s="370"/>
      <c r="S1184" s="348"/>
      <c r="T1184" s="349"/>
      <c r="U1184" s="348"/>
      <c r="V1184" s="348"/>
      <c r="W1184" s="348"/>
      <c r="X1184" s="348"/>
      <c r="Y1184" s="348"/>
      <c r="Z1184" s="348"/>
      <c r="AA1184" s="348"/>
      <c r="AB1184" s="350"/>
    </row>
    <row r="1185" spans="2:28" customFormat="1" ht="15" customHeight="1" x14ac:dyDescent="0.25">
      <c r="B1185" s="315"/>
      <c r="C1185" s="304"/>
      <c r="D1185" s="363"/>
      <c r="E1185" s="363"/>
      <c r="F1185" s="363"/>
      <c r="G1185" s="363"/>
      <c r="H1185" s="363"/>
      <c r="I1185" s="369"/>
      <c r="J1185" s="369"/>
      <c r="K1185" s="364"/>
      <c r="L1185" s="369"/>
      <c r="M1185" s="363"/>
      <c r="N1185" s="363"/>
      <c r="O1185" s="363"/>
      <c r="P1185" s="363"/>
      <c r="Q1185" s="363"/>
      <c r="R1185" s="370"/>
      <c r="S1185" s="348"/>
      <c r="T1185" s="349"/>
      <c r="U1185" s="348"/>
      <c r="V1185" s="348"/>
      <c r="W1185" s="348"/>
      <c r="X1185" s="348"/>
      <c r="Y1185" s="348"/>
      <c r="Z1185" s="348"/>
      <c r="AA1185" s="348"/>
      <c r="AB1185" s="350"/>
    </row>
    <row r="1186" spans="2:28" customFormat="1" ht="15" customHeight="1" x14ac:dyDescent="0.25">
      <c r="B1186" s="315"/>
      <c r="C1186" s="304"/>
      <c r="D1186" s="363"/>
      <c r="E1186" s="363"/>
      <c r="F1186" s="363"/>
      <c r="G1186" s="363"/>
      <c r="H1186" s="363"/>
      <c r="I1186" s="369"/>
      <c r="J1186" s="369"/>
      <c r="K1186" s="364"/>
      <c r="L1186" s="369"/>
      <c r="M1186" s="363"/>
      <c r="N1186" s="363"/>
      <c r="O1186" s="363"/>
      <c r="P1186" s="363"/>
      <c r="Q1186" s="363"/>
      <c r="R1186" s="370"/>
      <c r="S1186" s="348"/>
      <c r="T1186" s="349"/>
      <c r="U1186" s="348"/>
      <c r="V1186" s="348"/>
      <c r="W1186" s="348"/>
      <c r="X1186" s="348"/>
      <c r="Y1186" s="348"/>
      <c r="Z1186" s="348"/>
      <c r="AA1186" s="348"/>
      <c r="AB1186" s="350"/>
    </row>
    <row r="1187" spans="2:28" customFormat="1" ht="15" customHeight="1" x14ac:dyDescent="0.25">
      <c r="B1187" s="315"/>
      <c r="C1187" s="304"/>
      <c r="D1187" s="363"/>
      <c r="E1187" s="363"/>
      <c r="F1187" s="363"/>
      <c r="G1187" s="363"/>
      <c r="H1187" s="363"/>
      <c r="I1187" s="369"/>
      <c r="J1187" s="369"/>
      <c r="K1187" s="364"/>
      <c r="L1187" s="369"/>
      <c r="M1187" s="363"/>
      <c r="N1187" s="363"/>
      <c r="O1187" s="363"/>
      <c r="P1187" s="363"/>
      <c r="Q1187" s="363"/>
      <c r="R1187" s="370"/>
      <c r="S1187" s="348"/>
      <c r="T1187" s="349"/>
      <c r="U1187" s="348"/>
      <c r="V1187" s="348"/>
      <c r="W1187" s="348"/>
      <c r="X1187" s="348"/>
      <c r="Y1187" s="348"/>
      <c r="Z1187" s="348"/>
      <c r="AA1187" s="348"/>
      <c r="AB1187" s="350"/>
    </row>
    <row r="1188" spans="2:28" customFormat="1" ht="15" customHeight="1" x14ac:dyDescent="0.25">
      <c r="B1188" s="315"/>
      <c r="C1188" s="304"/>
      <c r="D1188" s="363"/>
      <c r="E1188" s="363"/>
      <c r="F1188" s="363"/>
      <c r="G1188" s="363"/>
      <c r="H1188" s="363"/>
      <c r="I1188" s="369"/>
      <c r="J1188" s="369"/>
      <c r="K1188" s="364"/>
      <c r="L1188" s="369"/>
      <c r="M1188" s="363"/>
      <c r="N1188" s="363"/>
      <c r="O1188" s="363"/>
      <c r="P1188" s="363"/>
      <c r="Q1188" s="363"/>
      <c r="R1188" s="370"/>
      <c r="S1188" s="348"/>
      <c r="T1188" s="349"/>
      <c r="U1188" s="348"/>
      <c r="V1188" s="348"/>
      <c r="W1188" s="348"/>
      <c r="X1188" s="348"/>
      <c r="Y1188" s="348"/>
      <c r="Z1188" s="348"/>
      <c r="AA1188" s="348"/>
      <c r="AB1188" s="350"/>
    </row>
    <row r="1189" spans="2:28" customFormat="1" ht="15" customHeight="1" x14ac:dyDescent="0.25">
      <c r="B1189" s="315"/>
      <c r="C1189" s="304"/>
      <c r="D1189" s="363"/>
      <c r="E1189" s="363"/>
      <c r="F1189" s="363"/>
      <c r="G1189" s="363"/>
      <c r="H1189" s="363"/>
      <c r="I1189" s="369"/>
      <c r="J1189" s="369"/>
      <c r="K1189" s="364"/>
      <c r="L1189" s="369"/>
      <c r="M1189" s="363"/>
      <c r="N1189" s="363"/>
      <c r="O1189" s="363"/>
      <c r="P1189" s="363"/>
      <c r="Q1189" s="363"/>
      <c r="R1189" s="370"/>
      <c r="S1189" s="348"/>
      <c r="T1189" s="349"/>
      <c r="U1189" s="348"/>
      <c r="V1189" s="348"/>
      <c r="W1189" s="348"/>
      <c r="X1189" s="348"/>
      <c r="Y1189" s="348"/>
      <c r="Z1189" s="348"/>
      <c r="AA1189" s="348"/>
      <c r="AB1189" s="350"/>
    </row>
    <row r="1190" spans="2:28" customFormat="1" ht="15" customHeight="1" x14ac:dyDescent="0.25">
      <c r="B1190" s="315"/>
      <c r="C1190" s="304"/>
      <c r="D1190" s="363"/>
      <c r="E1190" s="363"/>
      <c r="F1190" s="363"/>
      <c r="G1190" s="363"/>
      <c r="H1190" s="363"/>
      <c r="I1190" s="369"/>
      <c r="J1190" s="369"/>
      <c r="K1190" s="364"/>
      <c r="L1190" s="369"/>
      <c r="M1190" s="363"/>
      <c r="N1190" s="363"/>
      <c r="O1190" s="363"/>
      <c r="P1190" s="363"/>
      <c r="Q1190" s="363"/>
      <c r="R1190" s="370"/>
      <c r="S1190" s="348"/>
      <c r="T1190" s="349"/>
      <c r="U1190" s="348"/>
      <c r="V1190" s="348"/>
      <c r="W1190" s="348"/>
      <c r="X1190" s="348"/>
      <c r="Y1190" s="348"/>
      <c r="Z1190" s="348"/>
      <c r="AA1190" s="348"/>
      <c r="AB1190" s="350"/>
    </row>
    <row r="1191" spans="2:28" customFormat="1" ht="15" customHeight="1" x14ac:dyDescent="0.25">
      <c r="B1191" s="315"/>
      <c r="C1191" s="304"/>
      <c r="D1191" s="363"/>
      <c r="E1191" s="363"/>
      <c r="F1191" s="363"/>
      <c r="G1191" s="363"/>
      <c r="H1191" s="363"/>
      <c r="I1191" s="369"/>
      <c r="J1191" s="369"/>
      <c r="K1191" s="364"/>
      <c r="L1191" s="369"/>
      <c r="M1191" s="363"/>
      <c r="N1191" s="363"/>
      <c r="O1191" s="363"/>
      <c r="P1191" s="363"/>
      <c r="Q1191" s="363"/>
      <c r="R1191" s="370"/>
      <c r="S1191" s="348"/>
      <c r="T1191" s="349"/>
      <c r="U1191" s="348"/>
      <c r="V1191" s="348"/>
      <c r="W1191" s="348"/>
      <c r="X1191" s="348"/>
      <c r="Y1191" s="348"/>
      <c r="Z1191" s="348"/>
      <c r="AA1191" s="348"/>
      <c r="AB1191" s="350"/>
    </row>
    <row r="1192" spans="2:28" customFormat="1" ht="15" customHeight="1" x14ac:dyDescent="0.25">
      <c r="B1192" s="315"/>
      <c r="C1192" s="304"/>
      <c r="D1192" s="363"/>
      <c r="E1192" s="363"/>
      <c r="F1192" s="363"/>
      <c r="G1192" s="363"/>
      <c r="H1192" s="363"/>
      <c r="I1192" s="369"/>
      <c r="J1192" s="369"/>
      <c r="K1192" s="364"/>
      <c r="L1192" s="369"/>
      <c r="M1192" s="363"/>
      <c r="N1192" s="363"/>
      <c r="O1192" s="363"/>
      <c r="P1192" s="363"/>
      <c r="Q1192" s="363"/>
      <c r="R1192" s="370"/>
      <c r="S1192" s="348"/>
      <c r="T1192" s="349"/>
      <c r="U1192" s="348"/>
      <c r="V1192" s="348"/>
      <c r="W1192" s="348"/>
      <c r="X1192" s="348"/>
      <c r="Y1192" s="348"/>
      <c r="Z1192" s="348"/>
      <c r="AA1192" s="348"/>
      <c r="AB1192" s="350"/>
    </row>
    <row r="1193" spans="2:28" customFormat="1" ht="15" customHeight="1" x14ac:dyDescent="0.25">
      <c r="B1193" s="315"/>
      <c r="C1193" s="304"/>
      <c r="D1193" s="363"/>
      <c r="E1193" s="363"/>
      <c r="F1193" s="363"/>
      <c r="G1193" s="363"/>
      <c r="H1193" s="363"/>
      <c r="I1193" s="369"/>
      <c r="J1193" s="369"/>
      <c r="K1193" s="364"/>
      <c r="L1193" s="369"/>
      <c r="M1193" s="363"/>
      <c r="N1193" s="363"/>
      <c r="O1193" s="363"/>
      <c r="P1193" s="363"/>
      <c r="Q1193" s="363"/>
      <c r="R1193" s="370"/>
      <c r="S1193" s="348"/>
      <c r="T1193" s="349"/>
      <c r="U1193" s="348"/>
      <c r="V1193" s="348"/>
      <c r="W1193" s="348"/>
      <c r="X1193" s="348"/>
      <c r="Y1193" s="348"/>
      <c r="Z1193" s="348"/>
      <c r="AA1193" s="348"/>
      <c r="AB1193" s="350"/>
    </row>
    <row r="1194" spans="2:28" customFormat="1" ht="15" customHeight="1" x14ac:dyDescent="0.25">
      <c r="B1194" s="315"/>
      <c r="C1194" s="304"/>
      <c r="D1194" s="363"/>
      <c r="E1194" s="363"/>
      <c r="F1194" s="363"/>
      <c r="G1194" s="363"/>
      <c r="H1194" s="363"/>
      <c r="I1194" s="369"/>
      <c r="J1194" s="369"/>
      <c r="K1194" s="364"/>
      <c r="L1194" s="369"/>
      <c r="M1194" s="363"/>
      <c r="N1194" s="363"/>
      <c r="O1194" s="363"/>
      <c r="P1194" s="363"/>
      <c r="Q1194" s="363"/>
      <c r="R1194" s="370"/>
      <c r="S1194" s="348"/>
      <c r="T1194" s="349"/>
      <c r="U1194" s="348"/>
      <c r="V1194" s="348"/>
      <c r="W1194" s="348"/>
      <c r="X1194" s="348"/>
      <c r="Y1194" s="348"/>
      <c r="Z1194" s="348"/>
      <c r="AA1194" s="348"/>
      <c r="AB1194" s="350"/>
    </row>
    <row r="1195" spans="2:28" customFormat="1" ht="15" customHeight="1" x14ac:dyDescent="0.25">
      <c r="B1195" s="315"/>
      <c r="C1195" s="371"/>
      <c r="D1195" s="363"/>
      <c r="E1195" s="363"/>
      <c r="F1195" s="363"/>
      <c r="G1195" s="363"/>
      <c r="H1195" s="363"/>
      <c r="I1195" s="369"/>
      <c r="J1195" s="369"/>
      <c r="K1195" s="364"/>
      <c r="L1195" s="369"/>
      <c r="M1195" s="363"/>
      <c r="N1195" s="363"/>
      <c r="O1195" s="363"/>
      <c r="P1195" s="363"/>
      <c r="Q1195" s="363"/>
      <c r="R1195" s="370"/>
      <c r="S1195" s="348"/>
      <c r="T1195" s="349"/>
      <c r="U1195" s="348"/>
      <c r="V1195" s="348"/>
      <c r="W1195" s="348"/>
      <c r="X1195" s="348"/>
      <c r="Y1195" s="348"/>
      <c r="Z1195" s="348"/>
      <c r="AA1195" s="348"/>
      <c r="AB1195" s="350"/>
    </row>
    <row r="1196" spans="2:28" customFormat="1" ht="15" customHeight="1" x14ac:dyDescent="0.25">
      <c r="B1196" s="315"/>
      <c r="C1196" s="371"/>
      <c r="D1196" s="363"/>
      <c r="E1196" s="363"/>
      <c r="F1196" s="363"/>
      <c r="G1196" s="363"/>
      <c r="H1196" s="363"/>
      <c r="I1196" s="369"/>
      <c r="J1196" s="369"/>
      <c r="K1196" s="364"/>
      <c r="L1196" s="369"/>
      <c r="M1196" s="363"/>
      <c r="N1196" s="363"/>
      <c r="O1196" s="363"/>
      <c r="P1196" s="363"/>
      <c r="Q1196" s="363"/>
      <c r="R1196" s="370"/>
      <c r="S1196" s="348"/>
      <c r="T1196" s="349"/>
      <c r="U1196" s="348"/>
      <c r="V1196" s="348"/>
      <c r="W1196" s="348"/>
      <c r="X1196" s="348"/>
      <c r="Y1196" s="348"/>
      <c r="Z1196" s="348"/>
      <c r="AA1196" s="348"/>
      <c r="AB1196" s="350"/>
    </row>
    <row r="1197" spans="2:28" customFormat="1" ht="15" customHeight="1" x14ac:dyDescent="0.25">
      <c r="B1197" s="315"/>
      <c r="C1197" s="371"/>
      <c r="D1197" s="363"/>
      <c r="E1197" s="363"/>
      <c r="F1197" s="363"/>
      <c r="G1197" s="363"/>
      <c r="H1197" s="363"/>
      <c r="I1197" s="369"/>
      <c r="J1197" s="369"/>
      <c r="K1197" s="364"/>
      <c r="L1197" s="369"/>
      <c r="M1197" s="363"/>
      <c r="N1197" s="363"/>
      <c r="O1197" s="363"/>
      <c r="P1197" s="363"/>
      <c r="Q1197" s="363"/>
      <c r="R1197" s="370"/>
      <c r="S1197" s="348"/>
      <c r="T1197" s="349"/>
      <c r="U1197" s="348"/>
      <c r="V1197" s="348"/>
      <c r="W1197" s="348"/>
      <c r="X1197" s="348"/>
      <c r="Y1197" s="348"/>
      <c r="Z1197" s="348"/>
      <c r="AA1197" s="348"/>
      <c r="AB1197" s="350"/>
    </row>
    <row r="1198" spans="2:28" customFormat="1" ht="15" customHeight="1" x14ac:dyDescent="0.25">
      <c r="B1198" s="315"/>
      <c r="C1198" s="371"/>
      <c r="D1198" s="363"/>
      <c r="E1198" s="363"/>
      <c r="F1198" s="363"/>
      <c r="G1198" s="363"/>
      <c r="H1198" s="363"/>
      <c r="I1198" s="369"/>
      <c r="J1198" s="369"/>
      <c r="K1198" s="364"/>
      <c r="L1198" s="369"/>
      <c r="M1198" s="363"/>
      <c r="N1198" s="363"/>
      <c r="O1198" s="363"/>
      <c r="P1198" s="363"/>
      <c r="Q1198" s="363"/>
      <c r="R1198" s="370"/>
      <c r="S1198" s="348"/>
      <c r="T1198" s="349"/>
      <c r="U1198" s="348"/>
      <c r="V1198" s="348"/>
      <c r="W1198" s="348"/>
      <c r="X1198" s="348"/>
      <c r="Y1198" s="348"/>
      <c r="Z1198" s="348"/>
      <c r="AA1198" s="348"/>
      <c r="AB1198" s="350"/>
    </row>
    <row r="1199" spans="2:28" customFormat="1" ht="15" customHeight="1" x14ac:dyDescent="0.25">
      <c r="B1199" s="315"/>
      <c r="C1199" s="371"/>
      <c r="D1199" s="179"/>
      <c r="E1199" s="179"/>
      <c r="F1199" s="179"/>
      <c r="G1199" s="180"/>
      <c r="H1199" s="179"/>
      <c r="I1199" s="181"/>
      <c r="J1199" s="181"/>
      <c r="K1199" s="182"/>
      <c r="L1199" s="181"/>
      <c r="M1199" s="372"/>
      <c r="N1199" s="363"/>
      <c r="O1199" s="363"/>
      <c r="P1199" s="363"/>
      <c r="Q1199" s="363"/>
      <c r="R1199" s="370"/>
      <c r="S1199" s="348"/>
      <c r="T1199" s="349"/>
      <c r="U1199" s="348"/>
      <c r="V1199" s="348"/>
      <c r="W1199" s="348"/>
      <c r="X1199" s="348"/>
      <c r="Y1199" s="348"/>
      <c r="Z1199" s="348"/>
      <c r="AA1199" s="348"/>
      <c r="AB1199" s="350"/>
    </row>
    <row r="1200" spans="2:28" customFormat="1" ht="15" customHeight="1" x14ac:dyDescent="0.25">
      <c r="B1200" s="315"/>
      <c r="C1200" s="371"/>
      <c r="D1200" s="179"/>
      <c r="E1200" s="179"/>
      <c r="F1200" s="179"/>
      <c r="G1200" s="180"/>
      <c r="H1200" s="179"/>
      <c r="I1200" s="181"/>
      <c r="J1200" s="181"/>
      <c r="K1200" s="182"/>
      <c r="L1200" s="181"/>
      <c r="M1200" s="372"/>
      <c r="N1200" s="363"/>
      <c r="O1200" s="363"/>
      <c r="P1200" s="363"/>
      <c r="Q1200" s="363"/>
      <c r="R1200" s="370"/>
      <c r="S1200" s="348"/>
      <c r="T1200" s="349"/>
      <c r="U1200" s="348"/>
      <c r="V1200" s="348"/>
      <c r="W1200" s="348"/>
      <c r="X1200" s="348"/>
      <c r="Y1200" s="348"/>
      <c r="Z1200" s="348"/>
      <c r="AA1200" s="348"/>
      <c r="AB1200" s="350"/>
    </row>
    <row r="1201" spans="1:781" customFormat="1" ht="15" customHeight="1" x14ac:dyDescent="0.25">
      <c r="B1201" s="315"/>
      <c r="C1201" s="371"/>
      <c r="D1201" s="179"/>
      <c r="E1201" s="179"/>
      <c r="F1201" s="179"/>
      <c r="G1201" s="180"/>
      <c r="H1201" s="179"/>
      <c r="I1201" s="181"/>
      <c r="J1201" s="181"/>
      <c r="K1201" s="182"/>
      <c r="L1201" s="181"/>
      <c r="M1201" s="372"/>
      <c r="N1201" s="363"/>
      <c r="O1201" s="363"/>
      <c r="P1201" s="363"/>
      <c r="Q1201" s="363"/>
      <c r="R1201" s="370"/>
      <c r="S1201" s="348"/>
      <c r="T1201" s="349"/>
      <c r="U1201" s="348"/>
      <c r="V1201" s="348"/>
      <c r="W1201" s="348"/>
      <c r="X1201" s="348"/>
      <c r="Y1201" s="348"/>
      <c r="Z1201" s="348"/>
      <c r="AA1201" s="348"/>
      <c r="AB1201" s="350"/>
    </row>
    <row r="1202" spans="1:781" customFormat="1" ht="15" customHeight="1" x14ac:dyDescent="0.25">
      <c r="B1202" s="315"/>
      <c r="C1202" s="371"/>
      <c r="D1202" s="179"/>
      <c r="E1202" s="179"/>
      <c r="F1202" s="179"/>
      <c r="G1202" s="180"/>
      <c r="H1202" s="179"/>
      <c r="I1202" s="181"/>
      <c r="J1202" s="181"/>
      <c r="K1202" s="182"/>
      <c r="L1202" s="181"/>
      <c r="M1202" s="372"/>
      <c r="N1202" s="180"/>
      <c r="O1202" s="184"/>
      <c r="P1202" s="185"/>
      <c r="Q1202" s="186"/>
      <c r="R1202" s="370"/>
      <c r="S1202" s="348"/>
      <c r="T1202" s="349"/>
      <c r="U1202" s="348"/>
      <c r="V1202" s="348"/>
      <c r="W1202" s="348"/>
      <c r="X1202" s="348"/>
      <c r="Y1202" s="348"/>
      <c r="Z1202" s="348"/>
      <c r="AA1202" s="348"/>
      <c r="AB1202" s="350"/>
    </row>
    <row r="1203" spans="1:781" x14ac:dyDescent="0.3">
      <c r="A1203" s="151"/>
      <c r="R1203" s="370"/>
      <c r="S1203" s="348"/>
      <c r="T1203" s="349"/>
      <c r="U1203" s="348"/>
      <c r="V1203" s="373"/>
      <c r="W1203" s="373"/>
      <c r="X1203" s="373"/>
      <c r="Y1203" s="373"/>
      <c r="Z1203" s="373"/>
      <c r="AA1203" s="373"/>
      <c r="AB1203" s="156"/>
      <c r="AC1203" s="151"/>
      <c r="AD1203" s="151"/>
      <c r="AE1203" s="151"/>
      <c r="AF1203" s="151"/>
      <c r="AG1203" s="151"/>
      <c r="AH1203" s="151"/>
      <c r="AI1203" s="151"/>
      <c r="AJ1203" s="151"/>
      <c r="AK1203" s="151"/>
      <c r="AL1203" s="151"/>
      <c r="AM1203" s="151"/>
      <c r="AN1203" s="151"/>
      <c r="AO1203" s="151"/>
      <c r="AP1203" s="151"/>
      <c r="AQ1203" s="151"/>
      <c r="AR1203" s="151"/>
      <c r="AS1203" s="151"/>
      <c r="AT1203" s="151"/>
      <c r="AU1203" s="151"/>
      <c r="AV1203" s="151"/>
      <c r="AW1203" s="151"/>
      <c r="AX1203" s="151"/>
      <c r="AY1203" s="151"/>
      <c r="AZ1203" s="151"/>
      <c r="BA1203" s="151"/>
      <c r="BB1203" s="151"/>
      <c r="BC1203" s="151"/>
      <c r="BD1203" s="151"/>
      <c r="BE1203" s="151"/>
      <c r="BF1203" s="151"/>
      <c r="BG1203" s="151"/>
      <c r="BH1203" s="151"/>
      <c r="BI1203" s="151"/>
      <c r="BJ1203" s="151"/>
      <c r="BK1203" s="151"/>
      <c r="BL1203" s="151"/>
      <c r="BM1203" s="151"/>
      <c r="BN1203" s="151"/>
      <c r="BO1203" s="151"/>
      <c r="BP1203" s="151"/>
      <c r="BQ1203" s="151"/>
      <c r="BR1203" s="151"/>
      <c r="BS1203" s="151"/>
      <c r="BT1203" s="151"/>
      <c r="BU1203" s="151"/>
      <c r="BV1203" s="151"/>
      <c r="BW1203" s="151"/>
      <c r="BX1203" s="151"/>
      <c r="BY1203" s="151"/>
      <c r="BZ1203" s="151"/>
      <c r="CA1203" s="151"/>
      <c r="CB1203" s="151"/>
      <c r="CC1203" s="151"/>
      <c r="CD1203" s="151"/>
      <c r="CE1203" s="151"/>
      <c r="CF1203" s="151"/>
      <c r="CG1203" s="151"/>
      <c r="CH1203" s="151"/>
      <c r="CI1203" s="151"/>
      <c r="CJ1203" s="151"/>
      <c r="CK1203" s="151"/>
      <c r="CL1203" s="151"/>
      <c r="CM1203" s="151"/>
      <c r="CN1203" s="151"/>
      <c r="CO1203" s="151"/>
      <c r="CP1203" s="151"/>
      <c r="CQ1203" s="151"/>
      <c r="CR1203" s="151"/>
      <c r="CS1203" s="151"/>
      <c r="CT1203" s="151"/>
      <c r="CU1203" s="151"/>
      <c r="CV1203" s="151"/>
      <c r="CW1203" s="151"/>
      <c r="CX1203" s="151"/>
      <c r="CY1203" s="151"/>
      <c r="CZ1203" s="151"/>
      <c r="DA1203" s="151"/>
      <c r="DB1203" s="151"/>
      <c r="DC1203" s="151"/>
      <c r="DD1203" s="151"/>
      <c r="DE1203" s="151"/>
      <c r="DF1203" s="151"/>
      <c r="DG1203" s="151"/>
      <c r="DH1203" s="151"/>
      <c r="DI1203" s="151"/>
      <c r="DJ1203" s="151"/>
      <c r="DK1203" s="151"/>
      <c r="DL1203" s="151"/>
      <c r="DM1203" s="151"/>
      <c r="DN1203" s="151"/>
      <c r="DO1203" s="151"/>
      <c r="DP1203" s="151"/>
      <c r="DQ1203" s="151"/>
      <c r="DR1203" s="151"/>
      <c r="DS1203" s="151"/>
      <c r="DT1203" s="151"/>
      <c r="DU1203" s="151"/>
      <c r="DV1203" s="151"/>
      <c r="DW1203" s="151"/>
      <c r="DX1203" s="151"/>
      <c r="DY1203" s="151"/>
      <c r="DZ1203" s="151"/>
      <c r="EA1203" s="151"/>
      <c r="EB1203" s="151"/>
      <c r="EC1203" s="151"/>
      <c r="ED1203" s="151"/>
      <c r="EE1203" s="151"/>
      <c r="EF1203" s="151"/>
      <c r="EG1203" s="151"/>
      <c r="EH1203" s="151"/>
      <c r="EI1203" s="151"/>
      <c r="EJ1203" s="151"/>
      <c r="EK1203" s="151"/>
      <c r="EL1203" s="151"/>
      <c r="EM1203" s="151"/>
      <c r="EN1203" s="151"/>
      <c r="EO1203" s="151"/>
      <c r="EP1203" s="151"/>
      <c r="EQ1203" s="151"/>
      <c r="ER1203" s="151"/>
      <c r="ES1203" s="151"/>
      <c r="ET1203" s="151"/>
      <c r="EU1203" s="151"/>
      <c r="EV1203" s="151"/>
      <c r="EW1203" s="151"/>
      <c r="EX1203" s="151"/>
      <c r="EY1203" s="151"/>
      <c r="EZ1203" s="151"/>
      <c r="FA1203" s="151"/>
      <c r="FB1203" s="151"/>
      <c r="FC1203" s="151"/>
      <c r="FD1203" s="151"/>
      <c r="FE1203" s="151"/>
      <c r="FF1203" s="151"/>
      <c r="FG1203" s="151"/>
      <c r="FH1203" s="151"/>
      <c r="FI1203" s="151"/>
      <c r="FJ1203" s="151"/>
      <c r="FK1203" s="151"/>
      <c r="FL1203" s="151"/>
      <c r="FM1203" s="151"/>
      <c r="FN1203" s="151"/>
      <c r="FO1203" s="151"/>
      <c r="FP1203" s="151"/>
      <c r="FQ1203" s="151"/>
      <c r="FR1203" s="151"/>
      <c r="FS1203" s="151"/>
      <c r="FT1203" s="151"/>
      <c r="FU1203" s="151"/>
      <c r="FV1203" s="151"/>
      <c r="FW1203" s="151"/>
      <c r="FX1203" s="151"/>
      <c r="FY1203" s="151"/>
      <c r="FZ1203" s="151"/>
      <c r="GA1203" s="151"/>
      <c r="GB1203" s="151"/>
      <c r="GC1203" s="151"/>
      <c r="GD1203" s="151"/>
      <c r="GE1203" s="151"/>
      <c r="GF1203" s="151"/>
      <c r="GG1203" s="151"/>
      <c r="GH1203" s="151"/>
      <c r="GI1203" s="151"/>
      <c r="GJ1203" s="151"/>
      <c r="GK1203" s="151"/>
      <c r="GL1203" s="151"/>
      <c r="GM1203" s="151"/>
      <c r="GN1203" s="151"/>
      <c r="GO1203" s="151"/>
      <c r="GP1203" s="151"/>
      <c r="GQ1203" s="151"/>
      <c r="GR1203" s="151"/>
      <c r="GS1203" s="151"/>
      <c r="GT1203" s="151"/>
      <c r="GU1203" s="151"/>
      <c r="GV1203" s="151"/>
      <c r="GW1203" s="151"/>
      <c r="GX1203" s="151"/>
      <c r="GY1203" s="151"/>
      <c r="GZ1203" s="151"/>
      <c r="HA1203" s="151"/>
      <c r="HB1203" s="151"/>
      <c r="HC1203" s="151"/>
      <c r="HD1203" s="151"/>
      <c r="HE1203" s="151"/>
      <c r="HF1203" s="151"/>
      <c r="HG1203" s="151"/>
      <c r="HH1203" s="151"/>
      <c r="HI1203" s="151"/>
      <c r="HJ1203" s="151"/>
      <c r="HK1203" s="151"/>
      <c r="HL1203" s="151"/>
      <c r="HM1203" s="151"/>
      <c r="HN1203" s="151"/>
      <c r="HO1203" s="151"/>
      <c r="HP1203" s="151"/>
      <c r="HQ1203" s="151"/>
      <c r="HR1203" s="151"/>
      <c r="HS1203" s="151"/>
      <c r="HT1203" s="151"/>
      <c r="HU1203" s="151"/>
      <c r="HV1203" s="151"/>
      <c r="HW1203" s="151"/>
      <c r="HX1203" s="151"/>
      <c r="HY1203" s="151"/>
      <c r="HZ1203" s="151"/>
      <c r="IA1203" s="151"/>
      <c r="IB1203" s="151"/>
      <c r="IC1203" s="151"/>
      <c r="ID1203" s="151"/>
      <c r="IE1203" s="151"/>
      <c r="IF1203" s="151"/>
      <c r="IG1203" s="151"/>
      <c r="IH1203" s="151"/>
      <c r="II1203" s="151"/>
      <c r="IJ1203" s="151"/>
      <c r="IK1203" s="151"/>
      <c r="IL1203" s="151"/>
      <c r="IM1203" s="151"/>
      <c r="IN1203" s="151"/>
      <c r="IO1203" s="151"/>
      <c r="IP1203" s="151"/>
      <c r="IQ1203" s="151"/>
      <c r="IR1203" s="151"/>
      <c r="IS1203" s="151"/>
      <c r="IT1203" s="151"/>
      <c r="IU1203" s="151"/>
      <c r="IV1203" s="151"/>
      <c r="IW1203" s="151"/>
      <c r="IX1203" s="151"/>
      <c r="IY1203" s="151"/>
      <c r="IZ1203" s="151"/>
      <c r="JA1203" s="151"/>
      <c r="JB1203" s="151"/>
      <c r="JC1203" s="151"/>
      <c r="JD1203" s="151"/>
      <c r="JE1203" s="151"/>
      <c r="JF1203" s="151"/>
      <c r="JG1203" s="151"/>
      <c r="JH1203" s="151"/>
      <c r="JI1203" s="151"/>
      <c r="JJ1203" s="151"/>
      <c r="JK1203" s="151"/>
      <c r="JL1203" s="151"/>
      <c r="JM1203" s="151"/>
      <c r="JN1203" s="151"/>
      <c r="JO1203" s="151"/>
      <c r="JP1203" s="151"/>
      <c r="JQ1203" s="151"/>
      <c r="JR1203" s="151"/>
      <c r="JS1203" s="151"/>
      <c r="JT1203" s="151"/>
      <c r="JU1203" s="151"/>
      <c r="JV1203" s="151"/>
      <c r="JW1203" s="151"/>
      <c r="JX1203" s="151"/>
      <c r="JY1203" s="151"/>
      <c r="JZ1203" s="151"/>
      <c r="KA1203" s="151"/>
      <c r="KB1203" s="151"/>
      <c r="KC1203" s="151"/>
      <c r="KD1203" s="151"/>
      <c r="KE1203" s="151"/>
      <c r="KF1203" s="151"/>
      <c r="KG1203" s="151"/>
      <c r="KH1203" s="151"/>
      <c r="KI1203" s="151"/>
      <c r="KJ1203" s="151"/>
      <c r="KK1203" s="151"/>
      <c r="KL1203" s="151"/>
      <c r="KM1203" s="151"/>
      <c r="KN1203" s="151"/>
      <c r="KO1203" s="151"/>
      <c r="KP1203" s="151"/>
      <c r="KQ1203" s="151"/>
      <c r="KR1203" s="151"/>
      <c r="KS1203" s="151"/>
      <c r="KT1203" s="151"/>
      <c r="KU1203" s="151"/>
      <c r="KV1203" s="151"/>
      <c r="KW1203" s="151"/>
      <c r="KX1203" s="151"/>
      <c r="KY1203" s="151"/>
      <c r="KZ1203" s="151"/>
      <c r="LA1203" s="151"/>
      <c r="LB1203" s="151"/>
      <c r="LC1203" s="151"/>
      <c r="LD1203" s="151"/>
      <c r="LE1203" s="151"/>
      <c r="LF1203" s="151"/>
      <c r="LG1203" s="151"/>
      <c r="LH1203" s="151"/>
      <c r="LI1203" s="151"/>
      <c r="LJ1203" s="151"/>
      <c r="LK1203" s="151"/>
      <c r="LL1203" s="151"/>
      <c r="LM1203" s="151"/>
      <c r="LN1203" s="151"/>
      <c r="LO1203" s="151"/>
      <c r="LP1203" s="151"/>
      <c r="LQ1203" s="151"/>
      <c r="LR1203" s="151"/>
      <c r="LS1203" s="151"/>
      <c r="LT1203" s="151"/>
      <c r="LU1203" s="151"/>
      <c r="LV1203" s="151"/>
      <c r="LW1203" s="151"/>
      <c r="LX1203" s="151"/>
      <c r="LY1203" s="151"/>
      <c r="LZ1203" s="151"/>
      <c r="MA1203" s="151"/>
      <c r="MB1203" s="151"/>
      <c r="MC1203" s="151"/>
      <c r="MD1203" s="151"/>
      <c r="ME1203" s="151"/>
      <c r="MF1203" s="151"/>
      <c r="MG1203" s="151"/>
      <c r="MH1203" s="151"/>
      <c r="MI1203" s="151"/>
      <c r="MJ1203" s="151"/>
      <c r="MK1203" s="151"/>
      <c r="ML1203" s="151"/>
      <c r="MM1203" s="151"/>
      <c r="MN1203" s="151"/>
      <c r="MO1203" s="151"/>
      <c r="MP1203" s="151"/>
      <c r="MQ1203" s="151"/>
      <c r="MR1203" s="151"/>
      <c r="MS1203" s="151"/>
      <c r="MT1203" s="151"/>
      <c r="MU1203" s="151"/>
      <c r="MV1203" s="151"/>
      <c r="MW1203" s="151"/>
      <c r="MX1203" s="151"/>
      <c r="MY1203" s="151"/>
      <c r="MZ1203" s="151"/>
      <c r="NA1203" s="151"/>
      <c r="NB1203" s="151"/>
      <c r="NC1203" s="151"/>
      <c r="ND1203" s="151"/>
      <c r="NE1203" s="151"/>
      <c r="NF1203" s="151"/>
      <c r="NG1203" s="151"/>
      <c r="NH1203" s="151"/>
      <c r="NI1203" s="151"/>
      <c r="NJ1203" s="151"/>
      <c r="NK1203" s="151"/>
      <c r="NL1203" s="151"/>
      <c r="NM1203" s="151"/>
      <c r="NN1203" s="151"/>
      <c r="NO1203" s="151"/>
      <c r="NP1203" s="151"/>
      <c r="NQ1203" s="151"/>
      <c r="NR1203" s="151"/>
      <c r="NS1203" s="151"/>
      <c r="NT1203" s="151"/>
      <c r="NU1203" s="151"/>
      <c r="NV1203" s="151"/>
      <c r="NW1203" s="151"/>
      <c r="NX1203" s="151"/>
      <c r="NY1203" s="151"/>
      <c r="NZ1203" s="151"/>
      <c r="OA1203" s="151"/>
      <c r="OB1203" s="151"/>
      <c r="OC1203" s="151"/>
      <c r="OD1203" s="151"/>
      <c r="OE1203" s="151"/>
      <c r="OF1203" s="151"/>
      <c r="OG1203" s="151"/>
      <c r="OH1203" s="151"/>
      <c r="OI1203" s="151"/>
      <c r="OJ1203" s="151"/>
      <c r="OK1203" s="151"/>
      <c r="OL1203" s="151"/>
      <c r="OM1203" s="151"/>
      <c r="ON1203" s="151"/>
      <c r="OO1203" s="151"/>
      <c r="OP1203" s="151"/>
      <c r="OQ1203" s="151"/>
      <c r="OR1203" s="151"/>
      <c r="OS1203" s="151"/>
      <c r="OT1203" s="151"/>
      <c r="OU1203" s="151"/>
      <c r="OV1203" s="151"/>
      <c r="OW1203" s="151"/>
      <c r="OX1203" s="151"/>
      <c r="OY1203" s="151"/>
      <c r="OZ1203" s="151"/>
      <c r="PA1203" s="151"/>
      <c r="PB1203" s="151"/>
      <c r="PC1203" s="151"/>
      <c r="PD1203" s="151"/>
      <c r="PE1203" s="151"/>
      <c r="PF1203" s="151"/>
      <c r="PG1203" s="151"/>
      <c r="PH1203" s="151"/>
      <c r="PI1203" s="151"/>
      <c r="PJ1203" s="151"/>
      <c r="PK1203" s="151"/>
      <c r="PL1203" s="151"/>
      <c r="PM1203" s="151"/>
      <c r="PN1203" s="151"/>
      <c r="PO1203" s="151"/>
      <c r="PP1203" s="151"/>
      <c r="PQ1203" s="151"/>
      <c r="PR1203" s="151"/>
      <c r="PS1203" s="151"/>
      <c r="PT1203" s="151"/>
      <c r="PU1203" s="151"/>
      <c r="PV1203" s="151"/>
      <c r="PW1203" s="151"/>
      <c r="PX1203" s="151"/>
      <c r="PY1203" s="151"/>
      <c r="PZ1203" s="151"/>
      <c r="QA1203" s="151"/>
      <c r="QB1203" s="151"/>
      <c r="QC1203" s="151"/>
      <c r="QD1203" s="151"/>
      <c r="QE1203" s="151"/>
      <c r="QF1203" s="151"/>
      <c r="QG1203" s="151"/>
      <c r="QH1203" s="151"/>
      <c r="QI1203" s="151"/>
      <c r="QJ1203" s="151"/>
      <c r="QK1203" s="151"/>
      <c r="QL1203" s="151"/>
      <c r="QM1203" s="151"/>
      <c r="QN1203" s="151"/>
      <c r="QO1203" s="151"/>
      <c r="QP1203" s="151"/>
      <c r="QQ1203" s="151"/>
      <c r="QR1203" s="151"/>
      <c r="QS1203" s="151"/>
      <c r="QT1203" s="151"/>
      <c r="QU1203" s="151"/>
      <c r="QV1203" s="151"/>
      <c r="QW1203" s="151"/>
      <c r="QX1203" s="151"/>
      <c r="QY1203" s="151"/>
      <c r="QZ1203" s="151"/>
      <c r="RA1203" s="151"/>
      <c r="RB1203" s="151"/>
      <c r="RC1203" s="151"/>
      <c r="RD1203" s="151"/>
      <c r="RE1203" s="151"/>
      <c r="RF1203" s="151"/>
      <c r="RG1203" s="151"/>
      <c r="RH1203" s="151"/>
      <c r="RI1203" s="151"/>
      <c r="RJ1203" s="151"/>
      <c r="RK1203" s="151"/>
      <c r="RL1203" s="151"/>
      <c r="RM1203" s="151"/>
      <c r="RN1203" s="151"/>
      <c r="RO1203" s="151"/>
      <c r="RP1203" s="151"/>
      <c r="RQ1203" s="151"/>
      <c r="RR1203" s="151"/>
      <c r="RS1203" s="151"/>
      <c r="RT1203" s="151"/>
      <c r="RU1203" s="151"/>
      <c r="RV1203" s="151"/>
      <c r="RW1203" s="151"/>
      <c r="RX1203" s="151"/>
      <c r="RY1203" s="151"/>
      <c r="RZ1203" s="151"/>
      <c r="SA1203" s="151"/>
      <c r="SB1203" s="151"/>
      <c r="SC1203" s="151"/>
      <c r="SD1203" s="151"/>
      <c r="SE1203" s="151"/>
      <c r="SF1203" s="151"/>
      <c r="SG1203" s="151"/>
      <c r="SH1203" s="151"/>
      <c r="SI1203" s="151"/>
      <c r="SJ1203" s="151"/>
      <c r="SK1203" s="151"/>
      <c r="SL1203" s="151"/>
      <c r="SM1203" s="151"/>
      <c r="SN1203" s="151"/>
      <c r="SO1203" s="151"/>
      <c r="SP1203" s="151"/>
      <c r="SQ1203" s="151"/>
      <c r="SR1203" s="151"/>
      <c r="SS1203" s="151"/>
      <c r="ST1203" s="151"/>
      <c r="SU1203" s="151"/>
      <c r="SV1203" s="151"/>
      <c r="SW1203" s="151"/>
      <c r="SX1203" s="151"/>
      <c r="SY1203" s="151"/>
      <c r="SZ1203" s="151"/>
      <c r="TA1203" s="151"/>
      <c r="TB1203" s="151"/>
      <c r="TC1203" s="151"/>
      <c r="TD1203" s="151"/>
      <c r="TE1203" s="151"/>
      <c r="TF1203" s="151"/>
      <c r="TG1203" s="151"/>
      <c r="TH1203" s="151"/>
      <c r="TI1203" s="151"/>
      <c r="TJ1203" s="151"/>
      <c r="TK1203" s="151"/>
      <c r="TL1203" s="151"/>
      <c r="TM1203" s="151"/>
      <c r="TN1203" s="151"/>
      <c r="TO1203" s="151"/>
      <c r="TP1203" s="151"/>
      <c r="TQ1203" s="151"/>
      <c r="TR1203" s="151"/>
      <c r="TS1203" s="151"/>
      <c r="TT1203" s="151"/>
      <c r="TU1203" s="151"/>
      <c r="TV1203" s="151"/>
      <c r="TW1203" s="151"/>
      <c r="TX1203" s="151"/>
      <c r="TY1203" s="151"/>
      <c r="TZ1203" s="151"/>
      <c r="UA1203" s="151"/>
      <c r="UB1203" s="151"/>
      <c r="UC1203" s="151"/>
      <c r="UD1203" s="151"/>
      <c r="UE1203" s="151"/>
      <c r="UF1203" s="151"/>
      <c r="UG1203" s="151"/>
      <c r="UH1203" s="151"/>
      <c r="UI1203" s="151"/>
      <c r="UJ1203" s="151"/>
      <c r="UK1203" s="151"/>
      <c r="UL1203" s="151"/>
      <c r="UM1203" s="151"/>
      <c r="UN1203" s="151"/>
      <c r="UO1203" s="151"/>
      <c r="UP1203" s="151"/>
      <c r="UQ1203" s="151"/>
      <c r="UR1203" s="151"/>
      <c r="US1203" s="151"/>
      <c r="UT1203" s="151"/>
      <c r="UU1203" s="151"/>
      <c r="UV1203" s="151"/>
      <c r="UW1203" s="151"/>
      <c r="UX1203" s="151"/>
      <c r="UY1203" s="151"/>
      <c r="UZ1203" s="151"/>
      <c r="VA1203" s="151"/>
      <c r="VB1203" s="151"/>
      <c r="VC1203" s="151"/>
      <c r="VD1203" s="151"/>
      <c r="VE1203" s="151"/>
      <c r="VF1203" s="151"/>
      <c r="VG1203" s="151"/>
      <c r="VH1203" s="151"/>
      <c r="VI1203" s="151"/>
      <c r="VJ1203" s="151"/>
      <c r="VK1203" s="151"/>
      <c r="VL1203" s="151"/>
      <c r="VM1203" s="151"/>
      <c r="VN1203" s="151"/>
      <c r="VO1203" s="151"/>
      <c r="VP1203" s="151"/>
      <c r="VQ1203" s="151"/>
      <c r="VR1203" s="151"/>
      <c r="VS1203" s="151"/>
      <c r="VT1203" s="151"/>
      <c r="VU1203" s="151"/>
      <c r="VV1203" s="151"/>
      <c r="VW1203" s="151"/>
      <c r="VX1203" s="151"/>
      <c r="VY1203" s="151"/>
      <c r="VZ1203" s="151"/>
      <c r="WA1203" s="151"/>
      <c r="WB1203" s="151"/>
      <c r="WC1203" s="151"/>
      <c r="WD1203" s="151"/>
      <c r="WE1203" s="151"/>
      <c r="WF1203" s="151"/>
      <c r="WG1203" s="151"/>
      <c r="WH1203" s="151"/>
      <c r="WI1203" s="151"/>
      <c r="WJ1203" s="151"/>
      <c r="WK1203" s="151"/>
      <c r="WL1203" s="151"/>
      <c r="WM1203" s="151"/>
      <c r="WN1203" s="151"/>
      <c r="WO1203" s="151"/>
      <c r="WP1203" s="151"/>
      <c r="WQ1203" s="151"/>
      <c r="WR1203" s="151"/>
      <c r="WS1203" s="151"/>
      <c r="WT1203" s="151"/>
      <c r="WU1203" s="151"/>
      <c r="WV1203" s="151"/>
      <c r="WW1203" s="151"/>
      <c r="WX1203" s="151"/>
      <c r="WY1203" s="151"/>
      <c r="WZ1203" s="151"/>
      <c r="XA1203" s="151"/>
      <c r="XB1203" s="151"/>
      <c r="XC1203" s="151"/>
      <c r="XD1203" s="151"/>
      <c r="XE1203" s="151"/>
      <c r="XF1203" s="151"/>
      <c r="XG1203" s="151"/>
      <c r="XH1203" s="151"/>
      <c r="XI1203" s="151"/>
      <c r="XJ1203" s="151"/>
      <c r="XK1203" s="151"/>
      <c r="XL1203" s="151"/>
      <c r="XM1203" s="151"/>
      <c r="XN1203" s="151"/>
      <c r="XO1203" s="151"/>
      <c r="XP1203" s="151"/>
      <c r="XQ1203" s="151"/>
      <c r="XR1203" s="151"/>
      <c r="XS1203" s="151"/>
      <c r="XT1203" s="151"/>
      <c r="XU1203" s="151"/>
      <c r="XV1203" s="151"/>
      <c r="XW1203" s="151"/>
      <c r="XX1203" s="151"/>
      <c r="XY1203" s="151"/>
      <c r="XZ1203" s="151"/>
      <c r="YA1203" s="151"/>
      <c r="YB1203" s="151"/>
      <c r="YC1203" s="151"/>
      <c r="YD1203" s="151"/>
      <c r="YE1203" s="151"/>
      <c r="YF1203" s="151"/>
      <c r="YG1203" s="151"/>
      <c r="YH1203" s="151"/>
      <c r="YI1203" s="151"/>
      <c r="YJ1203" s="151"/>
      <c r="YK1203" s="151"/>
      <c r="YL1203" s="151"/>
      <c r="YM1203" s="151"/>
      <c r="YN1203" s="151"/>
      <c r="YO1203" s="151"/>
      <c r="YP1203" s="151"/>
      <c r="YQ1203" s="151"/>
      <c r="YR1203" s="151"/>
      <c r="YS1203" s="151"/>
      <c r="YT1203" s="151"/>
      <c r="YU1203" s="151"/>
      <c r="YV1203" s="151"/>
      <c r="YW1203" s="151"/>
      <c r="YX1203" s="151"/>
      <c r="YY1203" s="151"/>
      <c r="YZ1203" s="151"/>
      <c r="ZA1203" s="151"/>
      <c r="ZB1203" s="151"/>
      <c r="ZC1203" s="151"/>
      <c r="ZD1203" s="151"/>
      <c r="ZE1203" s="151"/>
      <c r="ZF1203" s="151"/>
      <c r="ZG1203" s="151"/>
      <c r="ZH1203" s="151"/>
      <c r="ZI1203" s="151"/>
      <c r="ZJ1203" s="151"/>
      <c r="ZK1203" s="151"/>
      <c r="ZL1203" s="151"/>
      <c r="ZM1203" s="151"/>
      <c r="ZN1203" s="151"/>
      <c r="ZO1203" s="151"/>
      <c r="ZP1203" s="151"/>
      <c r="ZQ1203" s="151"/>
      <c r="ZR1203" s="151"/>
      <c r="ZS1203" s="151"/>
      <c r="ZT1203" s="151"/>
      <c r="ZU1203" s="151"/>
      <c r="ZV1203" s="151"/>
      <c r="ZW1203" s="151"/>
      <c r="ZX1203" s="151"/>
      <c r="ZY1203" s="151"/>
      <c r="ZZ1203" s="151"/>
      <c r="AAA1203" s="151"/>
      <c r="AAB1203" s="151"/>
      <c r="AAC1203" s="151"/>
      <c r="AAD1203" s="151"/>
      <c r="AAE1203" s="151"/>
      <c r="AAF1203" s="151"/>
      <c r="AAG1203" s="151"/>
      <c r="AAH1203" s="151"/>
      <c r="AAI1203" s="151"/>
      <c r="AAJ1203" s="151"/>
      <c r="AAK1203" s="151"/>
      <c r="AAL1203" s="151"/>
      <c r="AAM1203" s="151"/>
      <c r="AAN1203" s="151"/>
      <c r="AAO1203" s="151"/>
      <c r="AAP1203" s="151"/>
      <c r="AAQ1203" s="151"/>
      <c r="AAR1203" s="151"/>
      <c r="AAS1203" s="151"/>
      <c r="AAT1203" s="151"/>
      <c r="AAU1203" s="151"/>
      <c r="AAV1203" s="151"/>
      <c r="AAW1203" s="151"/>
      <c r="AAX1203" s="151"/>
      <c r="AAY1203" s="151"/>
      <c r="AAZ1203" s="151"/>
      <c r="ABA1203" s="151"/>
      <c r="ABB1203" s="151"/>
      <c r="ABC1203" s="151"/>
      <c r="ABD1203" s="151"/>
      <c r="ABE1203" s="151"/>
      <c r="ABF1203" s="151"/>
      <c r="ABG1203" s="151"/>
      <c r="ABH1203" s="151"/>
      <c r="ABI1203" s="151"/>
      <c r="ABJ1203" s="151"/>
      <c r="ABK1203" s="151"/>
      <c r="ABL1203" s="151"/>
      <c r="ABM1203" s="151"/>
      <c r="ABN1203" s="151"/>
      <c r="ABO1203" s="151"/>
      <c r="ABP1203" s="151"/>
      <c r="ABQ1203" s="151"/>
      <c r="ABR1203" s="151"/>
      <c r="ABS1203" s="151"/>
      <c r="ABT1203" s="151"/>
      <c r="ABU1203" s="151"/>
      <c r="ABV1203" s="151"/>
      <c r="ABW1203" s="151"/>
      <c r="ABX1203" s="151"/>
      <c r="ABY1203" s="151"/>
      <c r="ABZ1203" s="151"/>
      <c r="ACA1203" s="151"/>
      <c r="ACB1203" s="151"/>
      <c r="ACC1203" s="151"/>
      <c r="ACD1203" s="151"/>
      <c r="ACE1203" s="151"/>
      <c r="ACF1203" s="151"/>
      <c r="ACG1203" s="151"/>
      <c r="ACH1203" s="151"/>
      <c r="ACI1203" s="151"/>
      <c r="ACJ1203" s="151"/>
      <c r="ACK1203" s="151"/>
      <c r="ACL1203" s="151"/>
      <c r="ACM1203" s="151"/>
      <c r="ACN1203" s="151"/>
      <c r="ACO1203" s="151"/>
      <c r="ACP1203" s="151"/>
      <c r="ACQ1203" s="151"/>
      <c r="ACR1203" s="151"/>
      <c r="ACS1203" s="151"/>
      <c r="ACT1203" s="151"/>
      <c r="ACU1203" s="151"/>
      <c r="ACV1203" s="151"/>
      <c r="ACW1203" s="151"/>
      <c r="ACX1203" s="151"/>
      <c r="ACY1203" s="151"/>
      <c r="ACZ1203" s="151"/>
      <c r="ADA1203" s="151"/>
    </row>
    <row r="1204" spans="1:781" x14ac:dyDescent="0.3">
      <c r="A1204" s="151"/>
      <c r="R1204" s="370"/>
      <c r="S1204" s="348"/>
      <c r="T1204" s="349"/>
      <c r="U1204" s="348"/>
      <c r="V1204" s="373"/>
      <c r="W1204" s="373"/>
      <c r="X1204" s="373"/>
      <c r="Y1204" s="373"/>
      <c r="Z1204" s="373"/>
      <c r="AA1204" s="373"/>
      <c r="AB1204" s="156"/>
      <c r="AC1204" s="151"/>
      <c r="AD1204" s="151"/>
      <c r="AE1204" s="151"/>
      <c r="AF1204" s="151"/>
      <c r="AG1204" s="151"/>
      <c r="AH1204" s="151"/>
      <c r="AI1204" s="151"/>
      <c r="AJ1204" s="151"/>
      <c r="AK1204" s="151"/>
      <c r="AL1204" s="151"/>
      <c r="AM1204" s="151"/>
      <c r="AN1204" s="151"/>
      <c r="AO1204" s="151"/>
      <c r="AP1204" s="151"/>
      <c r="AQ1204" s="151"/>
      <c r="AR1204" s="151"/>
      <c r="AS1204" s="151"/>
      <c r="AT1204" s="151"/>
      <c r="AU1204" s="151"/>
      <c r="AV1204" s="151"/>
      <c r="AW1204" s="151"/>
      <c r="AX1204" s="151"/>
      <c r="AY1204" s="151"/>
      <c r="AZ1204" s="151"/>
      <c r="BA1204" s="151"/>
      <c r="BB1204" s="151"/>
      <c r="BC1204" s="151"/>
      <c r="BD1204" s="151"/>
      <c r="BE1204" s="151"/>
      <c r="BF1204" s="151"/>
      <c r="BG1204" s="151"/>
      <c r="BH1204" s="151"/>
      <c r="BI1204" s="151"/>
      <c r="BJ1204" s="151"/>
      <c r="BK1204" s="151"/>
      <c r="BL1204" s="151"/>
      <c r="BM1204" s="151"/>
      <c r="BN1204" s="151"/>
      <c r="BO1204" s="151"/>
      <c r="BP1204" s="151"/>
      <c r="BQ1204" s="151"/>
      <c r="BR1204" s="151"/>
      <c r="BS1204" s="151"/>
      <c r="BT1204" s="151"/>
      <c r="BU1204" s="151"/>
      <c r="BV1204" s="151"/>
      <c r="BW1204" s="151"/>
      <c r="BX1204" s="151"/>
      <c r="BY1204" s="151"/>
      <c r="BZ1204" s="151"/>
      <c r="CA1204" s="151"/>
      <c r="CB1204" s="151"/>
      <c r="CC1204" s="151"/>
      <c r="CD1204" s="151"/>
      <c r="CE1204" s="151"/>
      <c r="CF1204" s="151"/>
      <c r="CG1204" s="151"/>
      <c r="CH1204" s="151"/>
      <c r="CI1204" s="151"/>
      <c r="CJ1204" s="151"/>
      <c r="CK1204" s="151"/>
      <c r="CL1204" s="151"/>
      <c r="CM1204" s="151"/>
      <c r="CN1204" s="151"/>
      <c r="CO1204" s="151"/>
      <c r="CP1204" s="151"/>
      <c r="CQ1204" s="151"/>
      <c r="CR1204" s="151"/>
      <c r="CS1204" s="151"/>
      <c r="CT1204" s="151"/>
      <c r="CU1204" s="151"/>
      <c r="CV1204" s="151"/>
      <c r="CW1204" s="151"/>
      <c r="CX1204" s="151"/>
      <c r="CY1204" s="151"/>
      <c r="CZ1204" s="151"/>
      <c r="DA1204" s="151"/>
      <c r="DB1204" s="151"/>
      <c r="DC1204" s="151"/>
      <c r="DD1204" s="151"/>
      <c r="DE1204" s="151"/>
      <c r="DF1204" s="151"/>
      <c r="DG1204" s="151"/>
      <c r="DH1204" s="151"/>
      <c r="DI1204" s="151"/>
      <c r="DJ1204" s="151"/>
      <c r="DK1204" s="151"/>
      <c r="DL1204" s="151"/>
      <c r="DM1204" s="151"/>
      <c r="DN1204" s="151"/>
      <c r="DO1204" s="151"/>
      <c r="DP1204" s="151"/>
      <c r="DQ1204" s="151"/>
      <c r="DR1204" s="151"/>
      <c r="DS1204" s="151"/>
      <c r="DT1204" s="151"/>
      <c r="DU1204" s="151"/>
      <c r="DV1204" s="151"/>
      <c r="DW1204" s="151"/>
      <c r="DX1204" s="151"/>
      <c r="DY1204" s="151"/>
      <c r="DZ1204" s="151"/>
      <c r="EA1204" s="151"/>
      <c r="EB1204" s="151"/>
      <c r="EC1204" s="151"/>
      <c r="ED1204" s="151"/>
      <c r="EE1204" s="151"/>
      <c r="EF1204" s="151"/>
      <c r="EG1204" s="151"/>
      <c r="EH1204" s="151"/>
      <c r="EI1204" s="151"/>
      <c r="EJ1204" s="151"/>
      <c r="EK1204" s="151"/>
      <c r="EL1204" s="151"/>
      <c r="EM1204" s="151"/>
      <c r="EN1204" s="151"/>
      <c r="EO1204" s="151"/>
      <c r="EP1204" s="151"/>
      <c r="EQ1204" s="151"/>
      <c r="ER1204" s="151"/>
      <c r="ES1204" s="151"/>
      <c r="ET1204" s="151"/>
      <c r="EU1204" s="151"/>
      <c r="EV1204" s="151"/>
      <c r="EW1204" s="151"/>
      <c r="EX1204" s="151"/>
      <c r="EY1204" s="151"/>
      <c r="EZ1204" s="151"/>
      <c r="FA1204" s="151"/>
      <c r="FB1204" s="151"/>
      <c r="FC1204" s="151"/>
      <c r="FD1204" s="151"/>
      <c r="FE1204" s="151"/>
      <c r="FF1204" s="151"/>
      <c r="FG1204" s="151"/>
      <c r="FH1204" s="151"/>
      <c r="FI1204" s="151"/>
      <c r="FJ1204" s="151"/>
      <c r="FK1204" s="151"/>
      <c r="FL1204" s="151"/>
      <c r="FM1204" s="151"/>
      <c r="FN1204" s="151"/>
      <c r="FO1204" s="151"/>
      <c r="FP1204" s="151"/>
      <c r="FQ1204" s="151"/>
      <c r="FR1204" s="151"/>
      <c r="FS1204" s="151"/>
      <c r="FT1204" s="151"/>
      <c r="FU1204" s="151"/>
      <c r="FV1204" s="151"/>
      <c r="FW1204" s="151"/>
      <c r="FX1204" s="151"/>
      <c r="FY1204" s="151"/>
      <c r="FZ1204" s="151"/>
      <c r="GA1204" s="151"/>
      <c r="GB1204" s="151"/>
      <c r="GC1204" s="151"/>
      <c r="GD1204" s="151"/>
      <c r="GE1204" s="151"/>
      <c r="GF1204" s="151"/>
      <c r="GG1204" s="151"/>
      <c r="GH1204" s="151"/>
      <c r="GI1204" s="151"/>
      <c r="GJ1204" s="151"/>
      <c r="GK1204" s="151"/>
      <c r="GL1204" s="151"/>
      <c r="GM1204" s="151"/>
      <c r="GN1204" s="151"/>
      <c r="GO1204" s="151"/>
      <c r="GP1204" s="151"/>
      <c r="GQ1204" s="151"/>
      <c r="GR1204" s="151"/>
      <c r="GS1204" s="151"/>
      <c r="GT1204" s="151"/>
      <c r="GU1204" s="151"/>
      <c r="GV1204" s="151"/>
      <c r="GW1204" s="151"/>
      <c r="GX1204" s="151"/>
      <c r="GY1204" s="151"/>
      <c r="GZ1204" s="151"/>
      <c r="HA1204" s="151"/>
      <c r="HB1204" s="151"/>
      <c r="HC1204" s="151"/>
      <c r="HD1204" s="151"/>
      <c r="HE1204" s="151"/>
      <c r="HF1204" s="151"/>
      <c r="HG1204" s="151"/>
      <c r="HH1204" s="151"/>
      <c r="HI1204" s="151"/>
      <c r="HJ1204" s="151"/>
      <c r="HK1204" s="151"/>
      <c r="HL1204" s="151"/>
      <c r="HM1204" s="151"/>
      <c r="HN1204" s="151"/>
      <c r="HO1204" s="151"/>
      <c r="HP1204" s="151"/>
      <c r="HQ1204" s="151"/>
      <c r="HR1204" s="151"/>
      <c r="HS1204" s="151"/>
      <c r="HT1204" s="151"/>
      <c r="HU1204" s="151"/>
      <c r="HV1204" s="151"/>
      <c r="HW1204" s="151"/>
      <c r="HX1204" s="151"/>
      <c r="HY1204" s="151"/>
      <c r="HZ1204" s="151"/>
      <c r="IA1204" s="151"/>
      <c r="IB1204" s="151"/>
      <c r="IC1204" s="151"/>
      <c r="ID1204" s="151"/>
      <c r="IE1204" s="151"/>
      <c r="IF1204" s="151"/>
      <c r="IG1204" s="151"/>
      <c r="IH1204" s="151"/>
      <c r="II1204" s="151"/>
      <c r="IJ1204" s="151"/>
      <c r="IK1204" s="151"/>
      <c r="IL1204" s="151"/>
      <c r="IM1204" s="151"/>
      <c r="IN1204" s="151"/>
      <c r="IO1204" s="151"/>
      <c r="IP1204" s="151"/>
      <c r="IQ1204" s="151"/>
      <c r="IR1204" s="151"/>
      <c r="IS1204" s="151"/>
      <c r="IT1204" s="151"/>
      <c r="IU1204" s="151"/>
      <c r="IV1204" s="151"/>
      <c r="IW1204" s="151"/>
      <c r="IX1204" s="151"/>
      <c r="IY1204" s="151"/>
      <c r="IZ1204" s="151"/>
      <c r="JA1204" s="151"/>
      <c r="JB1204" s="151"/>
      <c r="JC1204" s="151"/>
      <c r="JD1204" s="151"/>
      <c r="JE1204" s="151"/>
      <c r="JF1204" s="151"/>
      <c r="JG1204" s="151"/>
      <c r="JH1204" s="151"/>
      <c r="JI1204" s="151"/>
      <c r="JJ1204" s="151"/>
      <c r="JK1204" s="151"/>
      <c r="JL1204" s="151"/>
      <c r="JM1204" s="151"/>
      <c r="JN1204" s="151"/>
      <c r="JO1204" s="151"/>
      <c r="JP1204" s="151"/>
      <c r="JQ1204" s="151"/>
      <c r="JR1204" s="151"/>
      <c r="JS1204" s="151"/>
      <c r="JT1204" s="151"/>
      <c r="JU1204" s="151"/>
      <c r="JV1204" s="151"/>
      <c r="JW1204" s="151"/>
      <c r="JX1204" s="151"/>
      <c r="JY1204" s="151"/>
      <c r="JZ1204" s="151"/>
      <c r="KA1204" s="151"/>
      <c r="KB1204" s="151"/>
      <c r="KC1204" s="151"/>
      <c r="KD1204" s="151"/>
      <c r="KE1204" s="151"/>
      <c r="KF1204" s="151"/>
      <c r="KG1204" s="151"/>
      <c r="KH1204" s="151"/>
      <c r="KI1204" s="151"/>
      <c r="KJ1204" s="151"/>
      <c r="KK1204" s="151"/>
      <c r="KL1204" s="151"/>
      <c r="KM1204" s="151"/>
      <c r="KN1204" s="151"/>
      <c r="KO1204" s="151"/>
      <c r="KP1204" s="151"/>
      <c r="KQ1204" s="151"/>
      <c r="KR1204" s="151"/>
      <c r="KS1204" s="151"/>
      <c r="KT1204" s="151"/>
      <c r="KU1204" s="151"/>
      <c r="KV1204" s="151"/>
      <c r="KW1204" s="151"/>
      <c r="KX1204" s="151"/>
      <c r="KY1204" s="151"/>
      <c r="KZ1204" s="151"/>
      <c r="LA1204" s="151"/>
      <c r="LB1204" s="151"/>
      <c r="LC1204" s="151"/>
      <c r="LD1204" s="151"/>
      <c r="LE1204" s="151"/>
      <c r="LF1204" s="151"/>
      <c r="LG1204" s="151"/>
      <c r="LH1204" s="151"/>
      <c r="LI1204" s="151"/>
      <c r="LJ1204" s="151"/>
      <c r="LK1204" s="151"/>
      <c r="LL1204" s="151"/>
      <c r="LM1204" s="151"/>
      <c r="LN1204" s="151"/>
      <c r="LO1204" s="151"/>
      <c r="LP1204" s="151"/>
      <c r="LQ1204" s="151"/>
      <c r="LR1204" s="151"/>
      <c r="LS1204" s="151"/>
      <c r="LT1204" s="151"/>
      <c r="LU1204" s="151"/>
      <c r="LV1204" s="151"/>
      <c r="LW1204" s="151"/>
      <c r="LX1204" s="151"/>
      <c r="LY1204" s="151"/>
      <c r="LZ1204" s="151"/>
      <c r="MA1204" s="151"/>
      <c r="MB1204" s="151"/>
      <c r="MC1204" s="151"/>
      <c r="MD1204" s="151"/>
      <c r="ME1204" s="151"/>
      <c r="MF1204" s="151"/>
      <c r="MG1204" s="151"/>
      <c r="MH1204" s="151"/>
      <c r="MI1204" s="151"/>
      <c r="MJ1204" s="151"/>
      <c r="MK1204" s="151"/>
      <c r="ML1204" s="151"/>
      <c r="MM1204" s="151"/>
      <c r="MN1204" s="151"/>
      <c r="MO1204" s="151"/>
      <c r="MP1204" s="151"/>
      <c r="MQ1204" s="151"/>
      <c r="MR1204" s="151"/>
      <c r="MS1204" s="151"/>
      <c r="MT1204" s="151"/>
      <c r="MU1204" s="151"/>
      <c r="MV1204" s="151"/>
      <c r="MW1204" s="151"/>
      <c r="MX1204" s="151"/>
      <c r="MY1204" s="151"/>
      <c r="MZ1204" s="151"/>
      <c r="NA1204" s="151"/>
      <c r="NB1204" s="151"/>
      <c r="NC1204" s="151"/>
      <c r="ND1204" s="151"/>
      <c r="NE1204" s="151"/>
      <c r="NF1204" s="151"/>
      <c r="NG1204" s="151"/>
      <c r="NH1204" s="151"/>
      <c r="NI1204" s="151"/>
      <c r="NJ1204" s="151"/>
      <c r="NK1204" s="151"/>
      <c r="NL1204" s="151"/>
      <c r="NM1204" s="151"/>
      <c r="NN1204" s="151"/>
      <c r="NO1204" s="151"/>
      <c r="NP1204" s="151"/>
      <c r="NQ1204" s="151"/>
      <c r="NR1204" s="151"/>
      <c r="NS1204" s="151"/>
      <c r="NT1204" s="151"/>
      <c r="NU1204" s="151"/>
      <c r="NV1204" s="151"/>
      <c r="NW1204" s="151"/>
      <c r="NX1204" s="151"/>
      <c r="NY1204" s="151"/>
      <c r="NZ1204" s="151"/>
      <c r="OA1204" s="151"/>
      <c r="OB1204" s="151"/>
      <c r="OC1204" s="151"/>
      <c r="OD1204" s="151"/>
      <c r="OE1204" s="151"/>
      <c r="OF1204" s="151"/>
      <c r="OG1204" s="151"/>
      <c r="OH1204" s="151"/>
      <c r="OI1204" s="151"/>
      <c r="OJ1204" s="151"/>
      <c r="OK1204" s="151"/>
      <c r="OL1204" s="151"/>
      <c r="OM1204" s="151"/>
      <c r="ON1204" s="151"/>
      <c r="OO1204" s="151"/>
      <c r="OP1204" s="151"/>
      <c r="OQ1204" s="151"/>
      <c r="OR1204" s="151"/>
      <c r="OS1204" s="151"/>
      <c r="OT1204" s="151"/>
      <c r="OU1204" s="151"/>
      <c r="OV1204" s="151"/>
      <c r="OW1204" s="151"/>
      <c r="OX1204" s="151"/>
      <c r="OY1204" s="151"/>
      <c r="OZ1204" s="151"/>
      <c r="PA1204" s="151"/>
      <c r="PB1204" s="151"/>
      <c r="PC1204" s="151"/>
      <c r="PD1204" s="151"/>
      <c r="PE1204" s="151"/>
      <c r="PF1204" s="151"/>
      <c r="PG1204" s="151"/>
      <c r="PH1204" s="151"/>
      <c r="PI1204" s="151"/>
      <c r="PJ1204" s="151"/>
      <c r="PK1204" s="151"/>
      <c r="PL1204" s="151"/>
      <c r="PM1204" s="151"/>
      <c r="PN1204" s="151"/>
      <c r="PO1204" s="151"/>
      <c r="PP1204" s="151"/>
      <c r="PQ1204" s="151"/>
      <c r="PR1204" s="151"/>
      <c r="PS1204" s="151"/>
      <c r="PT1204" s="151"/>
      <c r="PU1204" s="151"/>
      <c r="PV1204" s="151"/>
      <c r="PW1204" s="151"/>
      <c r="PX1204" s="151"/>
      <c r="PY1204" s="151"/>
      <c r="PZ1204" s="151"/>
      <c r="QA1204" s="151"/>
      <c r="QB1204" s="151"/>
      <c r="QC1204" s="151"/>
      <c r="QD1204" s="151"/>
      <c r="QE1204" s="151"/>
      <c r="QF1204" s="151"/>
      <c r="QG1204" s="151"/>
      <c r="QH1204" s="151"/>
      <c r="QI1204" s="151"/>
      <c r="QJ1204" s="151"/>
      <c r="QK1204" s="151"/>
      <c r="QL1204" s="151"/>
      <c r="QM1204" s="151"/>
      <c r="QN1204" s="151"/>
      <c r="QO1204" s="151"/>
      <c r="QP1204" s="151"/>
      <c r="QQ1204" s="151"/>
      <c r="QR1204" s="151"/>
      <c r="QS1204" s="151"/>
      <c r="QT1204" s="151"/>
      <c r="QU1204" s="151"/>
      <c r="QV1204" s="151"/>
      <c r="QW1204" s="151"/>
      <c r="QX1204" s="151"/>
      <c r="QY1204" s="151"/>
      <c r="QZ1204" s="151"/>
      <c r="RA1204" s="151"/>
      <c r="RB1204" s="151"/>
      <c r="RC1204" s="151"/>
      <c r="RD1204" s="151"/>
      <c r="RE1204" s="151"/>
      <c r="RF1204" s="151"/>
      <c r="RG1204" s="151"/>
      <c r="RH1204" s="151"/>
      <c r="RI1204" s="151"/>
      <c r="RJ1204" s="151"/>
      <c r="RK1204" s="151"/>
      <c r="RL1204" s="151"/>
      <c r="RM1204" s="151"/>
      <c r="RN1204" s="151"/>
      <c r="RO1204" s="151"/>
      <c r="RP1204" s="151"/>
      <c r="RQ1204" s="151"/>
      <c r="RR1204" s="151"/>
      <c r="RS1204" s="151"/>
      <c r="RT1204" s="151"/>
      <c r="RU1204" s="151"/>
      <c r="RV1204" s="151"/>
      <c r="RW1204" s="151"/>
      <c r="RX1204" s="151"/>
      <c r="RY1204" s="151"/>
      <c r="RZ1204" s="151"/>
      <c r="SA1204" s="151"/>
      <c r="SB1204" s="151"/>
      <c r="SC1204" s="151"/>
      <c r="SD1204" s="151"/>
      <c r="SE1204" s="151"/>
      <c r="SF1204" s="151"/>
      <c r="SG1204" s="151"/>
      <c r="SH1204" s="151"/>
      <c r="SI1204" s="151"/>
      <c r="SJ1204" s="151"/>
      <c r="SK1204" s="151"/>
      <c r="SL1204" s="151"/>
      <c r="SM1204" s="151"/>
      <c r="SN1204" s="151"/>
      <c r="SO1204" s="151"/>
      <c r="SP1204" s="151"/>
      <c r="SQ1204" s="151"/>
      <c r="SR1204" s="151"/>
      <c r="SS1204" s="151"/>
      <c r="ST1204" s="151"/>
      <c r="SU1204" s="151"/>
      <c r="SV1204" s="151"/>
      <c r="SW1204" s="151"/>
      <c r="SX1204" s="151"/>
      <c r="SY1204" s="151"/>
      <c r="SZ1204" s="151"/>
      <c r="TA1204" s="151"/>
      <c r="TB1204" s="151"/>
      <c r="TC1204" s="151"/>
      <c r="TD1204" s="151"/>
      <c r="TE1204" s="151"/>
      <c r="TF1204" s="151"/>
      <c r="TG1204" s="151"/>
      <c r="TH1204" s="151"/>
      <c r="TI1204" s="151"/>
      <c r="TJ1204" s="151"/>
      <c r="TK1204" s="151"/>
      <c r="TL1204" s="151"/>
      <c r="TM1204" s="151"/>
      <c r="TN1204" s="151"/>
      <c r="TO1204" s="151"/>
      <c r="TP1204" s="151"/>
      <c r="TQ1204" s="151"/>
      <c r="TR1204" s="151"/>
      <c r="TS1204" s="151"/>
      <c r="TT1204" s="151"/>
      <c r="TU1204" s="151"/>
      <c r="TV1204" s="151"/>
      <c r="TW1204" s="151"/>
      <c r="TX1204" s="151"/>
      <c r="TY1204" s="151"/>
      <c r="TZ1204" s="151"/>
      <c r="UA1204" s="151"/>
      <c r="UB1204" s="151"/>
      <c r="UC1204" s="151"/>
      <c r="UD1204" s="151"/>
      <c r="UE1204" s="151"/>
      <c r="UF1204" s="151"/>
      <c r="UG1204" s="151"/>
      <c r="UH1204" s="151"/>
      <c r="UI1204" s="151"/>
      <c r="UJ1204" s="151"/>
      <c r="UK1204" s="151"/>
      <c r="UL1204" s="151"/>
      <c r="UM1204" s="151"/>
      <c r="UN1204" s="151"/>
      <c r="UO1204" s="151"/>
      <c r="UP1204" s="151"/>
      <c r="UQ1204" s="151"/>
      <c r="UR1204" s="151"/>
      <c r="US1204" s="151"/>
      <c r="UT1204" s="151"/>
      <c r="UU1204" s="151"/>
      <c r="UV1204" s="151"/>
      <c r="UW1204" s="151"/>
      <c r="UX1204" s="151"/>
      <c r="UY1204" s="151"/>
      <c r="UZ1204" s="151"/>
      <c r="VA1204" s="151"/>
      <c r="VB1204" s="151"/>
      <c r="VC1204" s="151"/>
      <c r="VD1204" s="151"/>
      <c r="VE1204" s="151"/>
      <c r="VF1204" s="151"/>
      <c r="VG1204" s="151"/>
      <c r="VH1204" s="151"/>
      <c r="VI1204" s="151"/>
      <c r="VJ1204" s="151"/>
      <c r="VK1204" s="151"/>
      <c r="VL1204" s="151"/>
      <c r="VM1204" s="151"/>
      <c r="VN1204" s="151"/>
      <c r="VO1204" s="151"/>
      <c r="VP1204" s="151"/>
      <c r="VQ1204" s="151"/>
      <c r="VR1204" s="151"/>
      <c r="VS1204" s="151"/>
      <c r="VT1204" s="151"/>
      <c r="VU1204" s="151"/>
      <c r="VV1204" s="151"/>
      <c r="VW1204" s="151"/>
      <c r="VX1204" s="151"/>
      <c r="VY1204" s="151"/>
      <c r="VZ1204" s="151"/>
      <c r="WA1204" s="151"/>
      <c r="WB1204" s="151"/>
      <c r="WC1204" s="151"/>
      <c r="WD1204" s="151"/>
      <c r="WE1204" s="151"/>
      <c r="WF1204" s="151"/>
      <c r="WG1204" s="151"/>
      <c r="WH1204" s="151"/>
      <c r="WI1204" s="151"/>
      <c r="WJ1204" s="151"/>
      <c r="WK1204" s="151"/>
      <c r="WL1204" s="151"/>
      <c r="WM1204" s="151"/>
      <c r="WN1204" s="151"/>
      <c r="WO1204" s="151"/>
      <c r="WP1204" s="151"/>
      <c r="WQ1204" s="151"/>
      <c r="WR1204" s="151"/>
      <c r="WS1204" s="151"/>
      <c r="WT1204" s="151"/>
      <c r="WU1204" s="151"/>
      <c r="WV1204" s="151"/>
      <c r="WW1204" s="151"/>
      <c r="WX1204" s="151"/>
      <c r="WY1204" s="151"/>
      <c r="WZ1204" s="151"/>
      <c r="XA1204" s="151"/>
      <c r="XB1204" s="151"/>
      <c r="XC1204" s="151"/>
      <c r="XD1204" s="151"/>
      <c r="XE1204" s="151"/>
      <c r="XF1204" s="151"/>
      <c r="XG1204" s="151"/>
      <c r="XH1204" s="151"/>
      <c r="XI1204" s="151"/>
      <c r="XJ1204" s="151"/>
      <c r="XK1204" s="151"/>
      <c r="XL1204" s="151"/>
      <c r="XM1204" s="151"/>
      <c r="XN1204" s="151"/>
      <c r="XO1204" s="151"/>
      <c r="XP1204" s="151"/>
      <c r="XQ1204" s="151"/>
      <c r="XR1204" s="151"/>
      <c r="XS1204" s="151"/>
      <c r="XT1204" s="151"/>
      <c r="XU1204" s="151"/>
      <c r="XV1204" s="151"/>
      <c r="XW1204" s="151"/>
      <c r="XX1204" s="151"/>
      <c r="XY1204" s="151"/>
      <c r="XZ1204" s="151"/>
      <c r="YA1204" s="151"/>
      <c r="YB1204" s="151"/>
      <c r="YC1204" s="151"/>
      <c r="YD1204" s="151"/>
      <c r="YE1204" s="151"/>
      <c r="YF1204" s="151"/>
      <c r="YG1204" s="151"/>
      <c r="YH1204" s="151"/>
      <c r="YI1204" s="151"/>
      <c r="YJ1204" s="151"/>
      <c r="YK1204" s="151"/>
      <c r="YL1204" s="151"/>
      <c r="YM1204" s="151"/>
      <c r="YN1204" s="151"/>
      <c r="YO1204" s="151"/>
      <c r="YP1204" s="151"/>
      <c r="YQ1204" s="151"/>
      <c r="YR1204" s="151"/>
      <c r="YS1204" s="151"/>
      <c r="YT1204" s="151"/>
      <c r="YU1204" s="151"/>
      <c r="YV1204" s="151"/>
      <c r="YW1204" s="151"/>
      <c r="YX1204" s="151"/>
      <c r="YY1204" s="151"/>
      <c r="YZ1204" s="151"/>
      <c r="ZA1204" s="151"/>
      <c r="ZB1204" s="151"/>
      <c r="ZC1204" s="151"/>
      <c r="ZD1204" s="151"/>
      <c r="ZE1204" s="151"/>
      <c r="ZF1204" s="151"/>
      <c r="ZG1204" s="151"/>
      <c r="ZH1204" s="151"/>
      <c r="ZI1204" s="151"/>
      <c r="ZJ1204" s="151"/>
      <c r="ZK1204" s="151"/>
      <c r="ZL1204" s="151"/>
      <c r="ZM1204" s="151"/>
      <c r="ZN1204" s="151"/>
      <c r="ZO1204" s="151"/>
      <c r="ZP1204" s="151"/>
      <c r="ZQ1204" s="151"/>
      <c r="ZR1204" s="151"/>
      <c r="ZS1204" s="151"/>
      <c r="ZT1204" s="151"/>
      <c r="ZU1204" s="151"/>
      <c r="ZV1204" s="151"/>
      <c r="ZW1204" s="151"/>
      <c r="ZX1204" s="151"/>
      <c r="ZY1204" s="151"/>
      <c r="ZZ1204" s="151"/>
      <c r="AAA1204" s="151"/>
      <c r="AAB1204" s="151"/>
      <c r="AAC1204" s="151"/>
      <c r="AAD1204" s="151"/>
      <c r="AAE1204" s="151"/>
      <c r="AAF1204" s="151"/>
      <c r="AAG1204" s="151"/>
      <c r="AAH1204" s="151"/>
      <c r="AAI1204" s="151"/>
      <c r="AAJ1204" s="151"/>
      <c r="AAK1204" s="151"/>
      <c r="AAL1204" s="151"/>
      <c r="AAM1204" s="151"/>
      <c r="AAN1204" s="151"/>
      <c r="AAO1204" s="151"/>
      <c r="AAP1204" s="151"/>
      <c r="AAQ1204" s="151"/>
      <c r="AAR1204" s="151"/>
      <c r="AAS1204" s="151"/>
      <c r="AAT1204" s="151"/>
      <c r="AAU1204" s="151"/>
      <c r="AAV1204" s="151"/>
      <c r="AAW1204" s="151"/>
      <c r="AAX1204" s="151"/>
      <c r="AAY1204" s="151"/>
      <c r="AAZ1204" s="151"/>
      <c r="ABA1204" s="151"/>
      <c r="ABB1204" s="151"/>
      <c r="ABC1204" s="151"/>
      <c r="ABD1204" s="151"/>
      <c r="ABE1204" s="151"/>
      <c r="ABF1204" s="151"/>
      <c r="ABG1204" s="151"/>
      <c r="ABH1204" s="151"/>
      <c r="ABI1204" s="151"/>
      <c r="ABJ1204" s="151"/>
      <c r="ABK1204" s="151"/>
      <c r="ABL1204" s="151"/>
      <c r="ABM1204" s="151"/>
      <c r="ABN1204" s="151"/>
      <c r="ABO1204" s="151"/>
      <c r="ABP1204" s="151"/>
      <c r="ABQ1204" s="151"/>
      <c r="ABR1204" s="151"/>
      <c r="ABS1204" s="151"/>
      <c r="ABT1204" s="151"/>
      <c r="ABU1204" s="151"/>
      <c r="ABV1204" s="151"/>
      <c r="ABW1204" s="151"/>
      <c r="ABX1204" s="151"/>
      <c r="ABY1204" s="151"/>
      <c r="ABZ1204" s="151"/>
      <c r="ACA1204" s="151"/>
      <c r="ACB1204" s="151"/>
      <c r="ACC1204" s="151"/>
      <c r="ACD1204" s="151"/>
      <c r="ACE1204" s="151"/>
      <c r="ACF1204" s="151"/>
      <c r="ACG1204" s="151"/>
      <c r="ACH1204" s="151"/>
      <c r="ACI1204" s="151"/>
      <c r="ACJ1204" s="151"/>
      <c r="ACK1204" s="151"/>
      <c r="ACL1204" s="151"/>
      <c r="ACM1204" s="151"/>
      <c r="ACN1204" s="151"/>
      <c r="ACO1204" s="151"/>
      <c r="ACP1204" s="151"/>
      <c r="ACQ1204" s="151"/>
      <c r="ACR1204" s="151"/>
      <c r="ACS1204" s="151"/>
      <c r="ACT1204" s="151"/>
      <c r="ACU1204" s="151"/>
      <c r="ACV1204" s="151"/>
      <c r="ACW1204" s="151"/>
      <c r="ACX1204" s="151"/>
      <c r="ACY1204" s="151"/>
      <c r="ACZ1204" s="151"/>
      <c r="ADA1204" s="151"/>
    </row>
    <row r="1205" spans="1:781" x14ac:dyDescent="0.3">
      <c r="A1205" s="151"/>
      <c r="R1205" s="370"/>
      <c r="S1205" s="348"/>
      <c r="T1205" s="349"/>
      <c r="U1205" s="348"/>
      <c r="V1205" s="373"/>
      <c r="W1205" s="373"/>
      <c r="X1205" s="373"/>
      <c r="Y1205" s="373"/>
      <c r="Z1205" s="373"/>
      <c r="AA1205" s="373"/>
      <c r="AB1205" s="156"/>
      <c r="AC1205" s="151"/>
      <c r="AD1205" s="151"/>
      <c r="AE1205" s="151"/>
      <c r="AF1205" s="151"/>
      <c r="AG1205" s="151"/>
      <c r="AH1205" s="151"/>
      <c r="AI1205" s="151"/>
      <c r="AJ1205" s="151"/>
      <c r="AK1205" s="151"/>
      <c r="AL1205" s="151"/>
      <c r="AM1205" s="151"/>
      <c r="AN1205" s="151"/>
      <c r="AO1205" s="151"/>
      <c r="AP1205" s="151"/>
      <c r="AQ1205" s="151"/>
      <c r="AR1205" s="151"/>
      <c r="AS1205" s="151"/>
      <c r="AT1205" s="151"/>
      <c r="AU1205" s="151"/>
      <c r="AV1205" s="151"/>
      <c r="AW1205" s="151"/>
      <c r="AX1205" s="151"/>
      <c r="AY1205" s="151"/>
      <c r="AZ1205" s="151"/>
      <c r="BA1205" s="151"/>
      <c r="BB1205" s="151"/>
      <c r="BC1205" s="151"/>
      <c r="BD1205" s="151"/>
      <c r="BE1205" s="151"/>
      <c r="BF1205" s="151"/>
      <c r="BG1205" s="151"/>
      <c r="BH1205" s="151"/>
      <c r="BI1205" s="151"/>
      <c r="BJ1205" s="151"/>
      <c r="BK1205" s="151"/>
      <c r="BL1205" s="151"/>
      <c r="BM1205" s="151"/>
      <c r="BN1205" s="151"/>
      <c r="BO1205" s="151"/>
      <c r="BP1205" s="151"/>
      <c r="BQ1205" s="151"/>
      <c r="BR1205" s="151"/>
      <c r="BS1205" s="151"/>
      <c r="BT1205" s="151"/>
      <c r="BU1205" s="151"/>
      <c r="BV1205" s="151"/>
      <c r="BW1205" s="151"/>
      <c r="BX1205" s="151"/>
      <c r="BY1205" s="151"/>
      <c r="BZ1205" s="151"/>
      <c r="CA1205" s="151"/>
      <c r="CB1205" s="151"/>
      <c r="CC1205" s="151"/>
      <c r="CD1205" s="151"/>
      <c r="CE1205" s="151"/>
      <c r="CF1205" s="151"/>
      <c r="CG1205" s="151"/>
      <c r="CH1205" s="151"/>
      <c r="CI1205" s="151"/>
      <c r="CJ1205" s="151"/>
      <c r="CK1205" s="151"/>
      <c r="CL1205" s="151"/>
      <c r="CM1205" s="151"/>
      <c r="CN1205" s="151"/>
      <c r="CO1205" s="151"/>
      <c r="CP1205" s="151"/>
      <c r="CQ1205" s="151"/>
      <c r="CR1205" s="151"/>
      <c r="CS1205" s="151"/>
      <c r="CT1205" s="151"/>
      <c r="CU1205" s="151"/>
      <c r="CV1205" s="151"/>
      <c r="CW1205" s="151"/>
      <c r="CX1205" s="151"/>
      <c r="CY1205" s="151"/>
      <c r="CZ1205" s="151"/>
      <c r="DA1205" s="151"/>
      <c r="DB1205" s="151"/>
      <c r="DC1205" s="151"/>
      <c r="DD1205" s="151"/>
      <c r="DE1205" s="151"/>
      <c r="DF1205" s="151"/>
      <c r="DG1205" s="151"/>
      <c r="DH1205" s="151"/>
      <c r="DI1205" s="151"/>
      <c r="DJ1205" s="151"/>
      <c r="DK1205" s="151"/>
      <c r="DL1205" s="151"/>
      <c r="DM1205" s="151"/>
      <c r="DN1205" s="151"/>
      <c r="DO1205" s="151"/>
      <c r="DP1205" s="151"/>
      <c r="DQ1205" s="151"/>
      <c r="DR1205" s="151"/>
      <c r="DS1205" s="151"/>
      <c r="DT1205" s="151"/>
      <c r="DU1205" s="151"/>
      <c r="DV1205" s="151"/>
      <c r="DW1205" s="151"/>
      <c r="DX1205" s="151"/>
      <c r="DY1205" s="151"/>
      <c r="DZ1205" s="151"/>
      <c r="EA1205" s="151"/>
      <c r="EB1205" s="151"/>
      <c r="EC1205" s="151"/>
      <c r="ED1205" s="151"/>
      <c r="EE1205" s="151"/>
      <c r="EF1205" s="151"/>
      <c r="EG1205" s="151"/>
      <c r="EH1205" s="151"/>
      <c r="EI1205" s="151"/>
      <c r="EJ1205" s="151"/>
      <c r="EK1205" s="151"/>
      <c r="EL1205" s="151"/>
      <c r="EM1205" s="151"/>
      <c r="EN1205" s="151"/>
      <c r="EO1205" s="151"/>
      <c r="EP1205" s="151"/>
      <c r="EQ1205" s="151"/>
      <c r="ER1205" s="151"/>
      <c r="ES1205" s="151"/>
      <c r="ET1205" s="151"/>
      <c r="EU1205" s="151"/>
      <c r="EV1205" s="151"/>
      <c r="EW1205" s="151"/>
      <c r="EX1205" s="151"/>
      <c r="EY1205" s="151"/>
      <c r="EZ1205" s="151"/>
      <c r="FA1205" s="151"/>
      <c r="FB1205" s="151"/>
      <c r="FC1205" s="151"/>
      <c r="FD1205" s="151"/>
      <c r="FE1205" s="151"/>
      <c r="FF1205" s="151"/>
      <c r="FG1205" s="151"/>
      <c r="FH1205" s="151"/>
      <c r="FI1205" s="151"/>
      <c r="FJ1205" s="151"/>
      <c r="FK1205" s="151"/>
      <c r="FL1205" s="151"/>
      <c r="FM1205" s="151"/>
      <c r="FN1205" s="151"/>
      <c r="FO1205" s="151"/>
      <c r="FP1205" s="151"/>
      <c r="FQ1205" s="151"/>
      <c r="FR1205" s="151"/>
      <c r="FS1205" s="151"/>
      <c r="FT1205" s="151"/>
      <c r="FU1205" s="151"/>
      <c r="FV1205" s="151"/>
      <c r="FW1205" s="151"/>
      <c r="FX1205" s="151"/>
      <c r="FY1205" s="151"/>
      <c r="FZ1205" s="151"/>
      <c r="GA1205" s="151"/>
      <c r="GB1205" s="151"/>
      <c r="GC1205" s="151"/>
      <c r="GD1205" s="151"/>
      <c r="GE1205" s="151"/>
      <c r="GF1205" s="151"/>
      <c r="GG1205" s="151"/>
      <c r="GH1205" s="151"/>
      <c r="GI1205" s="151"/>
      <c r="GJ1205" s="151"/>
      <c r="GK1205" s="151"/>
      <c r="GL1205" s="151"/>
      <c r="GM1205" s="151"/>
      <c r="GN1205" s="151"/>
      <c r="GO1205" s="151"/>
      <c r="GP1205" s="151"/>
      <c r="GQ1205" s="151"/>
      <c r="GR1205" s="151"/>
      <c r="GS1205" s="151"/>
      <c r="GT1205" s="151"/>
      <c r="GU1205" s="151"/>
      <c r="GV1205" s="151"/>
      <c r="GW1205" s="151"/>
      <c r="GX1205" s="151"/>
      <c r="GY1205" s="151"/>
      <c r="GZ1205" s="151"/>
      <c r="HA1205" s="151"/>
      <c r="HB1205" s="151"/>
      <c r="HC1205" s="151"/>
      <c r="HD1205" s="151"/>
      <c r="HE1205" s="151"/>
      <c r="HF1205" s="151"/>
      <c r="HG1205" s="151"/>
      <c r="HH1205" s="151"/>
      <c r="HI1205" s="151"/>
      <c r="HJ1205" s="151"/>
      <c r="HK1205" s="151"/>
      <c r="HL1205" s="151"/>
      <c r="HM1205" s="151"/>
      <c r="HN1205" s="151"/>
      <c r="HO1205" s="151"/>
      <c r="HP1205" s="151"/>
      <c r="HQ1205" s="151"/>
      <c r="HR1205" s="151"/>
      <c r="HS1205" s="151"/>
      <c r="HT1205" s="151"/>
      <c r="HU1205" s="151"/>
      <c r="HV1205" s="151"/>
      <c r="HW1205" s="151"/>
      <c r="HX1205" s="151"/>
      <c r="HY1205" s="151"/>
      <c r="HZ1205" s="151"/>
      <c r="IA1205" s="151"/>
      <c r="IB1205" s="151"/>
      <c r="IC1205" s="151"/>
      <c r="ID1205" s="151"/>
      <c r="IE1205" s="151"/>
      <c r="IF1205" s="151"/>
      <c r="IG1205" s="151"/>
      <c r="IH1205" s="151"/>
      <c r="II1205" s="151"/>
      <c r="IJ1205" s="151"/>
      <c r="IK1205" s="151"/>
      <c r="IL1205" s="151"/>
      <c r="IM1205" s="151"/>
      <c r="IN1205" s="151"/>
      <c r="IO1205" s="151"/>
      <c r="IP1205" s="151"/>
      <c r="IQ1205" s="151"/>
      <c r="IR1205" s="151"/>
      <c r="IS1205" s="151"/>
      <c r="IT1205" s="151"/>
      <c r="IU1205" s="151"/>
      <c r="IV1205" s="151"/>
      <c r="IW1205" s="151"/>
      <c r="IX1205" s="151"/>
      <c r="IY1205" s="151"/>
      <c r="IZ1205" s="151"/>
      <c r="JA1205" s="151"/>
      <c r="JB1205" s="151"/>
      <c r="JC1205" s="151"/>
      <c r="JD1205" s="151"/>
      <c r="JE1205" s="151"/>
      <c r="JF1205" s="151"/>
      <c r="JG1205" s="151"/>
      <c r="JH1205" s="151"/>
      <c r="JI1205" s="151"/>
      <c r="JJ1205" s="151"/>
      <c r="JK1205" s="151"/>
      <c r="JL1205" s="151"/>
      <c r="JM1205" s="151"/>
      <c r="JN1205" s="151"/>
      <c r="JO1205" s="151"/>
      <c r="JP1205" s="151"/>
      <c r="JQ1205" s="151"/>
      <c r="JR1205" s="151"/>
      <c r="JS1205" s="151"/>
      <c r="JT1205" s="151"/>
      <c r="JU1205" s="151"/>
      <c r="JV1205" s="151"/>
      <c r="JW1205" s="151"/>
      <c r="JX1205" s="151"/>
      <c r="JY1205" s="151"/>
      <c r="JZ1205" s="151"/>
      <c r="KA1205" s="151"/>
      <c r="KB1205" s="151"/>
      <c r="KC1205" s="151"/>
      <c r="KD1205" s="151"/>
      <c r="KE1205" s="151"/>
      <c r="KF1205" s="151"/>
      <c r="KG1205" s="151"/>
      <c r="KH1205" s="151"/>
      <c r="KI1205" s="151"/>
      <c r="KJ1205" s="151"/>
      <c r="KK1205" s="151"/>
      <c r="KL1205" s="151"/>
      <c r="KM1205" s="151"/>
      <c r="KN1205" s="151"/>
      <c r="KO1205" s="151"/>
      <c r="KP1205" s="151"/>
      <c r="KQ1205" s="151"/>
      <c r="KR1205" s="151"/>
      <c r="KS1205" s="151"/>
      <c r="KT1205" s="151"/>
      <c r="KU1205" s="151"/>
      <c r="KV1205" s="151"/>
      <c r="KW1205" s="151"/>
      <c r="KX1205" s="151"/>
      <c r="KY1205" s="151"/>
      <c r="KZ1205" s="151"/>
      <c r="LA1205" s="151"/>
      <c r="LB1205" s="151"/>
      <c r="LC1205" s="151"/>
      <c r="LD1205" s="151"/>
      <c r="LE1205" s="151"/>
      <c r="LF1205" s="151"/>
      <c r="LG1205" s="151"/>
      <c r="LH1205" s="151"/>
      <c r="LI1205" s="151"/>
      <c r="LJ1205" s="151"/>
      <c r="LK1205" s="151"/>
      <c r="LL1205" s="151"/>
      <c r="LM1205" s="151"/>
      <c r="LN1205" s="151"/>
      <c r="LO1205" s="151"/>
      <c r="LP1205" s="151"/>
      <c r="LQ1205" s="151"/>
      <c r="LR1205" s="151"/>
      <c r="LS1205" s="151"/>
      <c r="LT1205" s="151"/>
      <c r="LU1205" s="151"/>
      <c r="LV1205" s="151"/>
      <c r="LW1205" s="151"/>
      <c r="LX1205" s="151"/>
      <c r="LY1205" s="151"/>
      <c r="LZ1205" s="151"/>
      <c r="MA1205" s="151"/>
      <c r="MB1205" s="151"/>
      <c r="MC1205" s="151"/>
      <c r="MD1205" s="151"/>
      <c r="ME1205" s="151"/>
      <c r="MF1205" s="151"/>
      <c r="MG1205" s="151"/>
      <c r="MH1205" s="151"/>
      <c r="MI1205" s="151"/>
      <c r="MJ1205" s="151"/>
      <c r="MK1205" s="151"/>
      <c r="ML1205" s="151"/>
      <c r="MM1205" s="151"/>
      <c r="MN1205" s="151"/>
      <c r="MO1205" s="151"/>
      <c r="MP1205" s="151"/>
      <c r="MQ1205" s="151"/>
      <c r="MR1205" s="151"/>
      <c r="MS1205" s="151"/>
      <c r="MT1205" s="151"/>
      <c r="MU1205" s="151"/>
      <c r="MV1205" s="151"/>
      <c r="MW1205" s="151"/>
      <c r="MX1205" s="151"/>
      <c r="MY1205" s="151"/>
      <c r="MZ1205" s="151"/>
      <c r="NA1205" s="151"/>
      <c r="NB1205" s="151"/>
      <c r="NC1205" s="151"/>
      <c r="ND1205" s="151"/>
      <c r="NE1205" s="151"/>
      <c r="NF1205" s="151"/>
      <c r="NG1205" s="151"/>
      <c r="NH1205" s="151"/>
      <c r="NI1205" s="151"/>
      <c r="NJ1205" s="151"/>
      <c r="NK1205" s="151"/>
      <c r="NL1205" s="151"/>
      <c r="NM1205" s="151"/>
      <c r="NN1205" s="151"/>
      <c r="NO1205" s="151"/>
      <c r="NP1205" s="151"/>
      <c r="NQ1205" s="151"/>
      <c r="NR1205" s="151"/>
      <c r="NS1205" s="151"/>
      <c r="NT1205" s="151"/>
      <c r="NU1205" s="151"/>
      <c r="NV1205" s="151"/>
      <c r="NW1205" s="151"/>
      <c r="NX1205" s="151"/>
      <c r="NY1205" s="151"/>
      <c r="NZ1205" s="151"/>
      <c r="OA1205" s="151"/>
      <c r="OB1205" s="151"/>
      <c r="OC1205" s="151"/>
      <c r="OD1205" s="151"/>
      <c r="OE1205" s="151"/>
      <c r="OF1205" s="151"/>
      <c r="OG1205" s="151"/>
      <c r="OH1205" s="151"/>
      <c r="OI1205" s="151"/>
      <c r="OJ1205" s="151"/>
      <c r="OK1205" s="151"/>
      <c r="OL1205" s="151"/>
      <c r="OM1205" s="151"/>
      <c r="ON1205" s="151"/>
      <c r="OO1205" s="151"/>
      <c r="OP1205" s="151"/>
      <c r="OQ1205" s="151"/>
      <c r="OR1205" s="151"/>
      <c r="OS1205" s="151"/>
      <c r="OT1205" s="151"/>
      <c r="OU1205" s="151"/>
      <c r="OV1205" s="151"/>
      <c r="OW1205" s="151"/>
      <c r="OX1205" s="151"/>
      <c r="OY1205" s="151"/>
      <c r="OZ1205" s="151"/>
      <c r="PA1205" s="151"/>
      <c r="PB1205" s="151"/>
      <c r="PC1205" s="151"/>
      <c r="PD1205" s="151"/>
      <c r="PE1205" s="151"/>
      <c r="PF1205" s="151"/>
      <c r="PG1205" s="151"/>
      <c r="PH1205" s="151"/>
      <c r="PI1205" s="151"/>
      <c r="PJ1205" s="151"/>
      <c r="PK1205" s="151"/>
      <c r="PL1205" s="151"/>
      <c r="PM1205" s="151"/>
      <c r="PN1205" s="151"/>
      <c r="PO1205" s="151"/>
      <c r="PP1205" s="151"/>
      <c r="PQ1205" s="151"/>
      <c r="PR1205" s="151"/>
      <c r="PS1205" s="151"/>
      <c r="PT1205" s="151"/>
      <c r="PU1205" s="151"/>
      <c r="PV1205" s="151"/>
      <c r="PW1205" s="151"/>
      <c r="PX1205" s="151"/>
      <c r="PY1205" s="151"/>
      <c r="PZ1205" s="151"/>
      <c r="QA1205" s="151"/>
      <c r="QB1205" s="151"/>
      <c r="QC1205" s="151"/>
      <c r="QD1205" s="151"/>
      <c r="QE1205" s="151"/>
      <c r="QF1205" s="151"/>
      <c r="QG1205" s="151"/>
      <c r="QH1205" s="151"/>
      <c r="QI1205" s="151"/>
      <c r="QJ1205" s="151"/>
      <c r="QK1205" s="151"/>
      <c r="QL1205" s="151"/>
      <c r="QM1205" s="151"/>
      <c r="QN1205" s="151"/>
      <c r="QO1205" s="151"/>
      <c r="QP1205" s="151"/>
      <c r="QQ1205" s="151"/>
      <c r="QR1205" s="151"/>
      <c r="QS1205" s="151"/>
      <c r="QT1205" s="151"/>
      <c r="QU1205" s="151"/>
      <c r="QV1205" s="151"/>
      <c r="QW1205" s="151"/>
      <c r="QX1205" s="151"/>
      <c r="QY1205" s="151"/>
      <c r="QZ1205" s="151"/>
      <c r="RA1205" s="151"/>
      <c r="RB1205" s="151"/>
      <c r="RC1205" s="151"/>
      <c r="RD1205" s="151"/>
      <c r="RE1205" s="151"/>
      <c r="RF1205" s="151"/>
      <c r="RG1205" s="151"/>
      <c r="RH1205" s="151"/>
      <c r="RI1205" s="151"/>
      <c r="RJ1205" s="151"/>
      <c r="RK1205" s="151"/>
      <c r="RL1205" s="151"/>
      <c r="RM1205" s="151"/>
      <c r="RN1205" s="151"/>
      <c r="RO1205" s="151"/>
      <c r="RP1205" s="151"/>
      <c r="RQ1205" s="151"/>
      <c r="RR1205" s="151"/>
      <c r="RS1205" s="151"/>
      <c r="RT1205" s="151"/>
      <c r="RU1205" s="151"/>
      <c r="RV1205" s="151"/>
      <c r="RW1205" s="151"/>
      <c r="RX1205" s="151"/>
      <c r="RY1205" s="151"/>
      <c r="RZ1205" s="151"/>
      <c r="SA1205" s="151"/>
      <c r="SB1205" s="151"/>
      <c r="SC1205" s="151"/>
      <c r="SD1205" s="151"/>
      <c r="SE1205" s="151"/>
      <c r="SF1205" s="151"/>
      <c r="SG1205" s="151"/>
      <c r="SH1205" s="151"/>
      <c r="SI1205" s="151"/>
      <c r="SJ1205" s="151"/>
      <c r="SK1205" s="151"/>
      <c r="SL1205" s="151"/>
      <c r="SM1205" s="151"/>
      <c r="SN1205" s="151"/>
      <c r="SO1205" s="151"/>
      <c r="SP1205" s="151"/>
      <c r="SQ1205" s="151"/>
      <c r="SR1205" s="151"/>
      <c r="SS1205" s="151"/>
      <c r="ST1205" s="151"/>
      <c r="SU1205" s="151"/>
      <c r="SV1205" s="151"/>
      <c r="SW1205" s="151"/>
      <c r="SX1205" s="151"/>
      <c r="SY1205" s="151"/>
      <c r="SZ1205" s="151"/>
      <c r="TA1205" s="151"/>
      <c r="TB1205" s="151"/>
      <c r="TC1205" s="151"/>
      <c r="TD1205" s="151"/>
      <c r="TE1205" s="151"/>
      <c r="TF1205" s="151"/>
      <c r="TG1205" s="151"/>
      <c r="TH1205" s="151"/>
      <c r="TI1205" s="151"/>
      <c r="TJ1205" s="151"/>
      <c r="TK1205" s="151"/>
      <c r="TL1205" s="151"/>
      <c r="TM1205" s="151"/>
      <c r="TN1205" s="151"/>
      <c r="TO1205" s="151"/>
      <c r="TP1205" s="151"/>
      <c r="TQ1205" s="151"/>
      <c r="TR1205" s="151"/>
      <c r="TS1205" s="151"/>
      <c r="TT1205" s="151"/>
      <c r="TU1205" s="151"/>
      <c r="TV1205" s="151"/>
      <c r="TW1205" s="151"/>
      <c r="TX1205" s="151"/>
      <c r="TY1205" s="151"/>
      <c r="TZ1205" s="151"/>
      <c r="UA1205" s="151"/>
      <c r="UB1205" s="151"/>
      <c r="UC1205" s="151"/>
      <c r="UD1205" s="151"/>
      <c r="UE1205" s="151"/>
      <c r="UF1205" s="151"/>
      <c r="UG1205" s="151"/>
      <c r="UH1205" s="151"/>
      <c r="UI1205" s="151"/>
      <c r="UJ1205" s="151"/>
      <c r="UK1205" s="151"/>
      <c r="UL1205" s="151"/>
      <c r="UM1205" s="151"/>
      <c r="UN1205" s="151"/>
      <c r="UO1205" s="151"/>
      <c r="UP1205" s="151"/>
      <c r="UQ1205" s="151"/>
      <c r="UR1205" s="151"/>
      <c r="US1205" s="151"/>
      <c r="UT1205" s="151"/>
      <c r="UU1205" s="151"/>
      <c r="UV1205" s="151"/>
      <c r="UW1205" s="151"/>
      <c r="UX1205" s="151"/>
      <c r="UY1205" s="151"/>
      <c r="UZ1205" s="151"/>
      <c r="VA1205" s="151"/>
      <c r="VB1205" s="151"/>
      <c r="VC1205" s="151"/>
      <c r="VD1205" s="151"/>
      <c r="VE1205" s="151"/>
      <c r="VF1205" s="151"/>
      <c r="VG1205" s="151"/>
      <c r="VH1205" s="151"/>
      <c r="VI1205" s="151"/>
      <c r="VJ1205" s="151"/>
      <c r="VK1205" s="151"/>
      <c r="VL1205" s="151"/>
      <c r="VM1205" s="151"/>
      <c r="VN1205" s="151"/>
      <c r="VO1205" s="151"/>
      <c r="VP1205" s="151"/>
      <c r="VQ1205" s="151"/>
      <c r="VR1205" s="151"/>
      <c r="VS1205" s="151"/>
      <c r="VT1205" s="151"/>
      <c r="VU1205" s="151"/>
      <c r="VV1205" s="151"/>
      <c r="VW1205" s="151"/>
      <c r="VX1205" s="151"/>
      <c r="VY1205" s="151"/>
      <c r="VZ1205" s="151"/>
      <c r="WA1205" s="151"/>
      <c r="WB1205" s="151"/>
      <c r="WC1205" s="151"/>
      <c r="WD1205" s="151"/>
      <c r="WE1205" s="151"/>
      <c r="WF1205" s="151"/>
      <c r="WG1205" s="151"/>
      <c r="WH1205" s="151"/>
      <c r="WI1205" s="151"/>
      <c r="WJ1205" s="151"/>
      <c r="WK1205" s="151"/>
      <c r="WL1205" s="151"/>
      <c r="WM1205" s="151"/>
      <c r="WN1205" s="151"/>
      <c r="WO1205" s="151"/>
      <c r="WP1205" s="151"/>
      <c r="WQ1205" s="151"/>
      <c r="WR1205" s="151"/>
      <c r="WS1205" s="151"/>
      <c r="WT1205" s="151"/>
      <c r="WU1205" s="151"/>
      <c r="WV1205" s="151"/>
      <c r="WW1205" s="151"/>
      <c r="WX1205" s="151"/>
      <c r="WY1205" s="151"/>
      <c r="WZ1205" s="151"/>
      <c r="XA1205" s="151"/>
      <c r="XB1205" s="151"/>
      <c r="XC1205" s="151"/>
      <c r="XD1205" s="151"/>
      <c r="XE1205" s="151"/>
      <c r="XF1205" s="151"/>
      <c r="XG1205" s="151"/>
      <c r="XH1205" s="151"/>
      <c r="XI1205" s="151"/>
      <c r="XJ1205" s="151"/>
      <c r="XK1205" s="151"/>
      <c r="XL1205" s="151"/>
      <c r="XM1205" s="151"/>
      <c r="XN1205" s="151"/>
      <c r="XO1205" s="151"/>
      <c r="XP1205" s="151"/>
      <c r="XQ1205" s="151"/>
      <c r="XR1205" s="151"/>
      <c r="XS1205" s="151"/>
      <c r="XT1205" s="151"/>
      <c r="XU1205" s="151"/>
      <c r="XV1205" s="151"/>
      <c r="XW1205" s="151"/>
      <c r="XX1205" s="151"/>
      <c r="XY1205" s="151"/>
      <c r="XZ1205" s="151"/>
      <c r="YA1205" s="151"/>
      <c r="YB1205" s="151"/>
      <c r="YC1205" s="151"/>
      <c r="YD1205" s="151"/>
      <c r="YE1205" s="151"/>
      <c r="YF1205" s="151"/>
      <c r="YG1205" s="151"/>
      <c r="YH1205" s="151"/>
      <c r="YI1205" s="151"/>
      <c r="YJ1205" s="151"/>
      <c r="YK1205" s="151"/>
      <c r="YL1205" s="151"/>
      <c r="YM1205" s="151"/>
      <c r="YN1205" s="151"/>
      <c r="YO1205" s="151"/>
      <c r="YP1205" s="151"/>
      <c r="YQ1205" s="151"/>
      <c r="YR1205" s="151"/>
      <c r="YS1205" s="151"/>
      <c r="YT1205" s="151"/>
      <c r="YU1205" s="151"/>
      <c r="YV1205" s="151"/>
      <c r="YW1205" s="151"/>
      <c r="YX1205" s="151"/>
      <c r="YY1205" s="151"/>
      <c r="YZ1205" s="151"/>
      <c r="ZA1205" s="151"/>
      <c r="ZB1205" s="151"/>
      <c r="ZC1205" s="151"/>
      <c r="ZD1205" s="151"/>
      <c r="ZE1205" s="151"/>
      <c r="ZF1205" s="151"/>
      <c r="ZG1205" s="151"/>
      <c r="ZH1205" s="151"/>
      <c r="ZI1205" s="151"/>
      <c r="ZJ1205" s="151"/>
      <c r="ZK1205" s="151"/>
      <c r="ZL1205" s="151"/>
      <c r="ZM1205" s="151"/>
      <c r="ZN1205" s="151"/>
      <c r="ZO1205" s="151"/>
      <c r="ZP1205" s="151"/>
      <c r="ZQ1205" s="151"/>
      <c r="ZR1205" s="151"/>
      <c r="ZS1205" s="151"/>
      <c r="ZT1205" s="151"/>
      <c r="ZU1205" s="151"/>
      <c r="ZV1205" s="151"/>
      <c r="ZW1205" s="151"/>
      <c r="ZX1205" s="151"/>
      <c r="ZY1205" s="151"/>
      <c r="ZZ1205" s="151"/>
      <c r="AAA1205" s="151"/>
      <c r="AAB1205" s="151"/>
      <c r="AAC1205" s="151"/>
      <c r="AAD1205" s="151"/>
      <c r="AAE1205" s="151"/>
      <c r="AAF1205" s="151"/>
      <c r="AAG1205" s="151"/>
      <c r="AAH1205" s="151"/>
      <c r="AAI1205" s="151"/>
      <c r="AAJ1205" s="151"/>
      <c r="AAK1205" s="151"/>
      <c r="AAL1205" s="151"/>
      <c r="AAM1205" s="151"/>
      <c r="AAN1205" s="151"/>
      <c r="AAO1205" s="151"/>
      <c r="AAP1205" s="151"/>
      <c r="AAQ1205" s="151"/>
      <c r="AAR1205" s="151"/>
      <c r="AAS1205" s="151"/>
      <c r="AAT1205" s="151"/>
      <c r="AAU1205" s="151"/>
      <c r="AAV1205" s="151"/>
      <c r="AAW1205" s="151"/>
      <c r="AAX1205" s="151"/>
      <c r="AAY1205" s="151"/>
      <c r="AAZ1205" s="151"/>
      <c r="ABA1205" s="151"/>
      <c r="ABB1205" s="151"/>
      <c r="ABC1205" s="151"/>
      <c r="ABD1205" s="151"/>
      <c r="ABE1205" s="151"/>
      <c r="ABF1205" s="151"/>
      <c r="ABG1205" s="151"/>
      <c r="ABH1205" s="151"/>
      <c r="ABI1205" s="151"/>
      <c r="ABJ1205" s="151"/>
      <c r="ABK1205" s="151"/>
      <c r="ABL1205" s="151"/>
      <c r="ABM1205" s="151"/>
      <c r="ABN1205" s="151"/>
      <c r="ABO1205" s="151"/>
      <c r="ABP1205" s="151"/>
      <c r="ABQ1205" s="151"/>
      <c r="ABR1205" s="151"/>
      <c r="ABS1205" s="151"/>
      <c r="ABT1205" s="151"/>
      <c r="ABU1205" s="151"/>
      <c r="ABV1205" s="151"/>
      <c r="ABW1205" s="151"/>
      <c r="ABX1205" s="151"/>
      <c r="ABY1205" s="151"/>
      <c r="ABZ1205" s="151"/>
      <c r="ACA1205" s="151"/>
      <c r="ACB1205" s="151"/>
      <c r="ACC1205" s="151"/>
      <c r="ACD1205" s="151"/>
      <c r="ACE1205" s="151"/>
      <c r="ACF1205" s="151"/>
      <c r="ACG1205" s="151"/>
      <c r="ACH1205" s="151"/>
      <c r="ACI1205" s="151"/>
      <c r="ACJ1205" s="151"/>
      <c r="ACK1205" s="151"/>
      <c r="ACL1205" s="151"/>
      <c r="ACM1205" s="151"/>
      <c r="ACN1205" s="151"/>
      <c r="ACO1205" s="151"/>
      <c r="ACP1205" s="151"/>
      <c r="ACQ1205" s="151"/>
      <c r="ACR1205" s="151"/>
      <c r="ACS1205" s="151"/>
      <c r="ACT1205" s="151"/>
      <c r="ACU1205" s="151"/>
      <c r="ACV1205" s="151"/>
      <c r="ACW1205" s="151"/>
      <c r="ACX1205" s="151"/>
      <c r="ACY1205" s="151"/>
      <c r="ACZ1205" s="151"/>
      <c r="ADA1205" s="151"/>
    </row>
  </sheetData>
  <mergeCells count="28">
    <mergeCell ref="AC1:AF1"/>
    <mergeCell ref="AH1:AJ1"/>
    <mergeCell ref="F386:G386"/>
    <mergeCell ref="L389:P389"/>
    <mergeCell ref="V1:V2"/>
    <mergeCell ref="W1:W2"/>
    <mergeCell ref="X1:X2"/>
    <mergeCell ref="Y1:Y2"/>
    <mergeCell ref="Z1:Z2"/>
    <mergeCell ref="AA1:AA2"/>
    <mergeCell ref="P1:P2"/>
    <mergeCell ref="Q1:Q2"/>
    <mergeCell ref="R1:R2"/>
    <mergeCell ref="S1:S2"/>
    <mergeCell ref="T1:T2"/>
    <mergeCell ref="U1:U2"/>
    <mergeCell ref="G1:G2"/>
    <mergeCell ref="H1:K1"/>
    <mergeCell ref="L1:L2"/>
    <mergeCell ref="M1:M2"/>
    <mergeCell ref="N1:N2"/>
    <mergeCell ref="O1:O2"/>
    <mergeCell ref="A1:A2"/>
    <mergeCell ref="B1:B2"/>
    <mergeCell ref="C1:C2"/>
    <mergeCell ref="D1:D2"/>
    <mergeCell ref="E1:E2"/>
    <mergeCell ref="F1:F2"/>
  </mergeCells>
  <hyperlinks>
    <hyperlink ref="B60" r:id="rId1" display="http://www.zcmc.am/"/>
    <hyperlink ref="R70" r:id="rId2" display="http://www.futuredirections.org.au/publications/food-and-water-crises/28-global-food-and-water-crises-swa/176-chinese-city-of-4-million-left-dry-as-pollution-contaminates-water.html"/>
    <hyperlink ref="R115" r:id="rId3" display="https://pure.ltu.se/portal/files/96533586/Numerical_analysis_of_staged_construction_of_an_upstream_tailings_dam.pdf"/>
    <hyperlink ref="R110" display="http://www.corpwatch.org/article.php?id=744  (accessed 1Jul16)  A joint in the main pipe which carries the cyanide wastewater to the tailings dam was dislodged after a heavy downpour allowing the cyanide solution to spew onto the ground. Chlorine was adde"/>
    <hyperlink ref="Q174" r:id="rId4"/>
    <hyperlink ref="R369" r:id="rId5" display="http://www.infomine.com/library/publications/docs/Golder2012.pdf  took steam engine of the rail and killed people in mine housese"/>
    <hyperlink ref="Q40" r:id="rId6"/>
    <hyperlink ref="Q62" r:id="rId7"/>
    <hyperlink ref="Q36" r:id="rId8"/>
    <hyperlink ref="Q43" r:id="rId9"/>
    <hyperlink ref="P380" location="'MASTER DATA FILE'!D4" display="'MASTER DATA FILE'!D4"/>
    <hyperlink ref="A1:A2" location="'MASTER DATA FILE'!B340" display="SEVERITY CODE"/>
    <hyperlink ref="A380" location="'MASTER DATA FILE'!A1" display="'MASTER DATA FILE'!A1"/>
    <hyperlink ref="Q47" r:id="rId10"/>
    <hyperlink ref="Q51" r:id="rId11"/>
    <hyperlink ref="Q37" r:id="rId12"/>
    <hyperlink ref="Q32" r:id="rId13"/>
    <hyperlink ref="Q58" r:id="rId14"/>
    <hyperlink ref="H1:K1" location="'MASTER DATA FILE'!L385" display="ICOLD INCIDENT CLASSIFICATIONS"/>
    <hyperlink ref="I385:K385" location="'MASTER DATA FILE'!L4" display="ICOLD INCIDENT CLASSIFICATIONS"/>
    <hyperlink ref="Q69" r:id="rId15" display="file:///C:/Users/Lindsay/Downloads/AGA-OP12-bra-serra-grande.pdf"/>
    <hyperlink ref="Q109" r:id="rId16"/>
    <hyperlink ref="Q293" r:id="rId17" display="http://www.acingenieros.com/descargas/pdfs/Articulo_03_Parte_03.pdf"/>
    <hyperlink ref="Q31" r:id="rId18"/>
    <hyperlink ref="AC1:AF1" location="'As of 31DEC17'!C4" display="Magnitude Index Scores ( act/ ref decade average)"/>
    <hyperlink ref="J2" location="'MASTER DATA FILE'!G356" display="Type Cause"/>
    <hyperlink ref="I397" location="'MASTER DATA FILE'!K4" display="BACK"/>
    <hyperlink ref="Q30" r:id="rId19"/>
    <hyperlink ref="Q29" r:id="rId20"/>
    <hyperlink ref="A381" location="'MASTER DATA FILE'!B4" display="Return"/>
    <hyperlink ref="Q17" r:id="rId21" display="https://www.e1.ru/news/spool/news_id-69366844.html"/>
    <hyperlink ref="Q45" r:id="rId22" display="https://www.rfa.org/english/news/myanmar/landslide-05042018180440.html"/>
    <hyperlink ref="Q50" r:id="rId23" display="https://www.rfa.org/english/news/myanmar/landslide-05042018180440.html"/>
    <hyperlink ref="Q21" r:id="rId24"/>
    <hyperlink ref="Q9" r:id="rId25" display="https://blogs.agu.org/landslideblog/2022/01/11/pau-branco-1/"/>
    <hyperlink ref="Q8" r:id="rId26"/>
    <hyperlink ref="Q6" r:id="rId27"/>
    <hyperlink ref="Q5" r:id="rId28"/>
  </hyperlinks>
  <pageMargins left="0.7" right="0.7" top="0.75" bottom="0.75" header="0.3" footer="0.3"/>
  <pageSetup orientation="portrait" horizontalDpi="4294967293" verticalDpi="4294967293" r:id="rId29"/>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DATA FILE</vt:lpstr>
      <vt:lpstr>'MASTER DATA FILE'!_GoBack</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Chambers</dc:creator>
  <cp:lastModifiedBy>David Chambers</cp:lastModifiedBy>
  <dcterms:created xsi:type="dcterms:W3CDTF">2022-04-26T15:14:38Z</dcterms:created>
  <dcterms:modified xsi:type="dcterms:W3CDTF">2022-04-26T15:19:51Z</dcterms:modified>
</cp:coreProperties>
</file>